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7796c6210ec2ae8/Documents/Documents/UCF Data Analytics Boot Camp/Module 1 - Challenge/"/>
    </mc:Choice>
  </mc:AlternateContent>
  <xr:revisionPtr revIDLastSave="3" documentId="8_{E0F54D7D-045F-4D91-A47D-C09698B36E1E}" xr6:coauthVersionLast="47" xr6:coauthVersionMax="47" xr10:uidLastSave="{A16DEFEC-3BE1-4A20-866D-B32BA40B282B}"/>
  <bookViews>
    <workbookView xWindow="-120" yWindow="-120" windowWidth="29040" windowHeight="15840" tabRatio="806" activeTab="6" xr2:uid="{00000000-000D-0000-FFFF-FFFF00000000}"/>
  </bookViews>
  <sheets>
    <sheet name="Kickstarter" sheetId="1" r:id="rId1"/>
    <sheet name="Category Statistics" sheetId="6" r:id="rId2"/>
    <sheet name="Subcategory Stastistics" sheetId="8" r:id="rId3"/>
    <sheet name="Outcome Based on Launch Date" sheetId="9" r:id="rId4"/>
    <sheet name="Edinburgh research" sheetId="10" r:id="rId5"/>
    <sheet name="Descriptive Statistics" sheetId="13" r:id="rId6"/>
    <sheet name="Theater Outcomes by Launch Date" sheetId="18" r:id="rId7"/>
    <sheet name="Outcomes Based on Goals" sheetId="19" r:id="rId8"/>
  </sheets>
  <definedNames>
    <definedName name="_xlnm._FilterDatabase" localSheetId="0" hidden="1">Kickstarter!$A$1:$U$1</definedName>
  </definedNames>
  <calcPr calcId="191029"/>
  <pivotCaches>
    <pivotCache cacheId="3" r:id="rId9"/>
    <pivotCache cacheId="4" r:id="rId10"/>
    <pivotCache cacheId="5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2" i="19" l="1"/>
  <c r="D13" i="19"/>
  <c r="D11" i="19"/>
  <c r="D10" i="19"/>
  <c r="D9" i="19"/>
  <c r="D8" i="19"/>
  <c r="D7" i="19"/>
  <c r="D6" i="19"/>
  <c r="D5" i="19"/>
  <c r="D4" i="19"/>
  <c r="D3" i="19"/>
  <c r="D2" i="19"/>
  <c r="C13" i="19"/>
  <c r="C12" i="19"/>
  <c r="C11" i="19"/>
  <c r="C10" i="19"/>
  <c r="C9" i="19"/>
  <c r="C8" i="19"/>
  <c r="C7" i="19"/>
  <c r="C6" i="19"/>
  <c r="C5" i="19"/>
  <c r="C4" i="19"/>
  <c r="C3" i="19"/>
  <c r="B3" i="19"/>
  <c r="B13" i="19"/>
  <c r="E13" i="19" s="1"/>
  <c r="F13" i="19" s="1"/>
  <c r="B12" i="19"/>
  <c r="B11" i="19"/>
  <c r="B10" i="19"/>
  <c r="B9" i="19"/>
  <c r="B8" i="19"/>
  <c r="B7" i="19"/>
  <c r="B6" i="19"/>
  <c r="B5" i="19"/>
  <c r="B4" i="19"/>
  <c r="E4" i="19" s="1"/>
  <c r="B2" i="19"/>
  <c r="C2" i="19"/>
  <c r="E10" i="19" l="1"/>
  <c r="H10" i="19" s="1"/>
  <c r="E12" i="19"/>
  <c r="E3" i="19"/>
  <c r="H3" i="19" s="1"/>
  <c r="G4" i="19"/>
  <c r="E11" i="19"/>
  <c r="G11" i="19" s="1"/>
  <c r="G13" i="19"/>
  <c r="F6" i="19"/>
  <c r="H11" i="19"/>
  <c r="H4" i="19"/>
  <c r="H13" i="19"/>
  <c r="E8" i="19"/>
  <c r="G8" i="19" s="1"/>
  <c r="E9" i="19"/>
  <c r="F9" i="19" s="1"/>
  <c r="F4" i="19"/>
  <c r="E7" i="19"/>
  <c r="H7" i="19" s="1"/>
  <c r="F10" i="19"/>
  <c r="E2" i="19"/>
  <c r="G2" i="19" s="1"/>
  <c r="E6" i="19"/>
  <c r="G6" i="19" s="1"/>
  <c r="E5" i="19"/>
  <c r="F5" i="19" s="1"/>
  <c r="B10" i="13"/>
  <c r="B3" i="13"/>
  <c r="B2" i="13"/>
  <c r="C2" i="13"/>
  <c r="C3" i="13"/>
  <c r="B4" i="13"/>
  <c r="C4" i="13"/>
  <c r="B5" i="13"/>
  <c r="B7" i="13" s="1"/>
  <c r="C5" i="13"/>
  <c r="C7" i="13" s="1"/>
  <c r="B6" i="13"/>
  <c r="C6" i="13"/>
  <c r="B9" i="13"/>
  <c r="C9" i="13"/>
  <c r="C10" i="13"/>
  <c r="B11" i="13"/>
  <c r="C11" i="13"/>
  <c r="B12" i="13"/>
  <c r="C12" i="13"/>
  <c r="B13" i="13"/>
  <c r="C13" i="13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D2" i="10"/>
  <c r="D3" i="10"/>
  <c r="D4" i="10"/>
  <c r="D5" i="10"/>
  <c r="D6" i="10"/>
  <c r="C2" i="10"/>
  <c r="C3" i="10"/>
  <c r="C4" i="10"/>
  <c r="C5" i="10"/>
  <c r="C6" i="10"/>
  <c r="B6" i="10"/>
  <c r="B3" i="10"/>
  <c r="B4" i="10"/>
  <c r="B5" i="10"/>
  <c r="B2" i="10"/>
  <c r="P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9" i="1"/>
  <c r="O608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3" i="1"/>
  <c r="O702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6" i="1"/>
  <c r="O755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3" i="1"/>
  <c r="O912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9" i="1"/>
  <c r="O1008" i="1"/>
  <c r="O1010" i="1"/>
  <c r="O1011" i="1"/>
  <c r="O1012" i="1"/>
  <c r="O1013" i="1"/>
  <c r="O1014" i="1"/>
  <c r="O1015" i="1"/>
  <c r="O1018" i="1"/>
  <c r="O1019" i="1"/>
  <c r="O1020" i="1"/>
  <c r="O1016" i="1"/>
  <c r="O1017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4" i="1"/>
  <c r="O1073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4" i="1"/>
  <c r="O1093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3" i="1"/>
  <c r="O1132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9" i="1"/>
  <c r="O1218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6" i="1"/>
  <c r="O1235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6" i="1"/>
  <c r="O1285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3" i="1"/>
  <c r="O1312" i="1"/>
  <c r="O1314" i="1"/>
  <c r="O1316" i="1"/>
  <c r="O1315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3" i="1"/>
  <c r="O1332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7" i="1"/>
  <c r="O1396" i="1"/>
  <c r="O1398" i="1"/>
  <c r="O1399" i="1"/>
  <c r="O1400" i="1"/>
  <c r="O1401" i="1"/>
  <c r="O1402" i="1"/>
  <c r="O1403" i="1"/>
  <c r="O1404" i="1"/>
  <c r="O1406" i="1"/>
  <c r="O1405" i="1"/>
  <c r="O1407" i="1"/>
  <c r="O1408" i="1"/>
  <c r="O1409" i="1"/>
  <c r="O1410" i="1"/>
  <c r="O1412" i="1"/>
  <c r="O1411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6" i="1"/>
  <c r="O1435" i="1"/>
  <c r="O1437" i="1"/>
  <c r="O1438" i="1"/>
  <c r="O1439" i="1"/>
  <c r="O1440" i="1"/>
  <c r="O1441" i="1"/>
  <c r="O1442" i="1"/>
  <c r="O1443" i="1"/>
  <c r="O1444" i="1"/>
  <c r="O1447" i="1"/>
  <c r="O1446" i="1"/>
  <c r="O1445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70" i="1"/>
  <c r="O1469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8" i="1"/>
  <c r="O1487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2" i="1"/>
  <c r="O1511" i="1"/>
  <c r="O1514" i="1"/>
  <c r="O1513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9" i="1"/>
  <c r="O1528" i="1"/>
  <c r="O1530" i="1"/>
  <c r="O1531" i="1"/>
  <c r="O1534" i="1"/>
  <c r="O1533" i="1"/>
  <c r="O1532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7" i="1"/>
  <c r="O1606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8" i="1"/>
  <c r="O1626" i="1"/>
  <c r="O1627" i="1"/>
  <c r="O1629" i="1"/>
  <c r="O1630" i="1"/>
  <c r="O1631" i="1"/>
  <c r="O1633" i="1"/>
  <c r="O1632" i="1"/>
  <c r="O1634" i="1"/>
  <c r="O1635" i="1"/>
  <c r="O1636" i="1"/>
  <c r="O1637" i="1"/>
  <c r="O1638" i="1"/>
  <c r="O1639" i="1"/>
  <c r="O1640" i="1"/>
  <c r="O1641" i="1"/>
  <c r="O1642" i="1"/>
  <c r="O1644" i="1"/>
  <c r="O1643" i="1"/>
  <c r="O1645" i="1"/>
  <c r="O1646" i="1"/>
  <c r="O1647" i="1"/>
  <c r="O1648" i="1"/>
  <c r="O1649" i="1"/>
  <c r="O1650" i="1"/>
  <c r="O1652" i="1"/>
  <c r="O1651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4" i="1"/>
  <c r="O1673" i="1"/>
  <c r="O1675" i="1"/>
  <c r="O1676" i="1"/>
  <c r="O1677" i="1"/>
  <c r="O1679" i="1"/>
  <c r="O1680" i="1"/>
  <c r="O1678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13" i="1"/>
  <c r="O1706" i="1"/>
  <c r="O1707" i="1"/>
  <c r="O1708" i="1"/>
  <c r="O1709" i="1"/>
  <c r="O1710" i="1"/>
  <c r="O1711" i="1"/>
  <c r="O1712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60" i="1"/>
  <c r="O1759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9" i="1"/>
  <c r="O1778" i="1"/>
  <c r="O1780" i="1"/>
  <c r="O1782" i="1"/>
  <c r="O1781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4" i="1"/>
  <c r="O1813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3" i="1"/>
  <c r="O1832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1" i="1"/>
  <c r="O1850" i="1"/>
  <c r="O1852" i="1"/>
  <c r="O1853" i="1"/>
  <c r="O1854" i="1"/>
  <c r="O1855" i="1"/>
  <c r="O1856" i="1"/>
  <c r="O1857" i="1"/>
  <c r="O1858" i="1"/>
  <c r="O1860" i="1"/>
  <c r="O1859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4" i="1"/>
  <c r="O1883" i="1"/>
  <c r="O1885" i="1"/>
  <c r="O1886" i="1"/>
  <c r="O1887" i="1"/>
  <c r="O1888" i="1"/>
  <c r="O1889" i="1"/>
  <c r="O1890" i="1"/>
  <c r="O1891" i="1"/>
  <c r="O1893" i="1"/>
  <c r="O1892" i="1"/>
  <c r="O1894" i="1"/>
  <c r="O1895" i="1"/>
  <c r="O1896" i="1"/>
  <c r="O1897" i="1"/>
  <c r="O1899" i="1"/>
  <c r="O1898" i="1"/>
  <c r="O1900" i="1"/>
  <c r="O1901" i="1"/>
  <c r="O1902" i="1"/>
  <c r="O1903" i="1"/>
  <c r="O1904" i="1"/>
  <c r="O1905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10" i="1"/>
  <c r="O1914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2" i="1"/>
  <c r="O1941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70" i="1"/>
  <c r="O1969" i="1"/>
  <c r="O1971" i="1"/>
  <c r="O1972" i="1"/>
  <c r="O1973" i="1"/>
  <c r="O1974" i="1"/>
  <c r="O1975" i="1"/>
  <c r="O1976" i="1"/>
  <c r="O1977" i="1"/>
  <c r="O1979" i="1"/>
  <c r="O1978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4" i="1"/>
  <c r="O2003" i="1"/>
  <c r="O2005" i="1"/>
  <c r="O2006" i="1"/>
  <c r="O2009" i="1"/>
  <c r="O2007" i="1"/>
  <c r="O2008" i="1"/>
  <c r="O2010" i="1"/>
  <c r="O2011" i="1"/>
  <c r="O2012" i="1"/>
  <c r="O2013" i="1"/>
  <c r="O2014" i="1"/>
  <c r="O2015" i="1"/>
  <c r="O2016" i="1"/>
  <c r="O2018" i="1"/>
  <c r="O2017" i="1"/>
  <c r="O2019" i="1"/>
  <c r="O2021" i="1"/>
  <c r="O2020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5" i="1"/>
  <c r="O2034" i="1"/>
  <c r="O2036" i="1"/>
  <c r="O2037" i="1"/>
  <c r="O2038" i="1"/>
  <c r="O2039" i="1"/>
  <c r="O2040" i="1"/>
  <c r="O2041" i="1"/>
  <c r="O2042" i="1"/>
  <c r="O2043" i="1"/>
  <c r="O2044" i="1"/>
  <c r="O2045" i="1"/>
  <c r="O2046" i="1"/>
  <c r="O2049" i="1"/>
  <c r="O2048" i="1"/>
  <c r="O2047" i="1"/>
  <c r="O2050" i="1"/>
  <c r="O2051" i="1"/>
  <c r="O2052" i="1"/>
  <c r="O2054" i="1"/>
  <c r="O2055" i="1"/>
  <c r="O2053" i="1"/>
  <c r="O2057" i="1"/>
  <c r="O2056" i="1"/>
  <c r="O2058" i="1"/>
  <c r="O2059" i="1"/>
  <c r="O2060" i="1"/>
  <c r="O2061" i="1"/>
  <c r="O2063" i="1"/>
  <c r="O2062" i="1"/>
  <c r="O2064" i="1"/>
  <c r="O2066" i="1"/>
  <c r="O2065" i="1"/>
  <c r="O2067" i="1"/>
  <c r="O2068" i="1"/>
  <c r="O2069" i="1"/>
  <c r="O2070" i="1"/>
  <c r="O2071" i="1"/>
  <c r="O2073" i="1"/>
  <c r="O2072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9" i="1"/>
  <c r="O2090" i="1"/>
  <c r="O2088" i="1"/>
  <c r="O2092" i="1"/>
  <c r="O2091" i="1"/>
  <c r="O2093" i="1"/>
  <c r="O2094" i="1"/>
  <c r="O2095" i="1"/>
  <c r="O2096" i="1"/>
  <c r="O2097" i="1"/>
  <c r="O2098" i="1"/>
  <c r="O2106" i="1"/>
  <c r="O2100" i="1"/>
  <c r="O2102" i="1"/>
  <c r="O2103" i="1"/>
  <c r="O2104" i="1"/>
  <c r="O2105" i="1"/>
  <c r="O2099" i="1"/>
  <c r="O2101" i="1"/>
  <c r="O2107" i="1"/>
  <c r="O2108" i="1"/>
  <c r="O2109" i="1"/>
  <c r="O2110" i="1"/>
  <c r="O2111" i="1"/>
  <c r="O2113" i="1"/>
  <c r="O2112" i="1"/>
  <c r="O2114" i="1"/>
  <c r="O2115" i="1"/>
  <c r="O2116" i="1"/>
  <c r="O2118" i="1"/>
  <c r="O2117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7" i="1"/>
  <c r="O2158" i="1"/>
  <c r="O2156" i="1"/>
  <c r="O2159" i="1"/>
  <c r="O2160" i="1"/>
  <c r="O2161" i="1"/>
  <c r="O2162" i="1"/>
  <c r="O2163" i="1"/>
  <c r="O2164" i="1"/>
  <c r="O2165" i="1"/>
  <c r="O2167" i="1"/>
  <c r="O2166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6" i="1"/>
  <c r="O2205" i="1"/>
  <c r="O2207" i="1"/>
  <c r="O2208" i="1"/>
  <c r="O2209" i="1"/>
  <c r="O2210" i="1"/>
  <c r="O2211" i="1"/>
  <c r="O2214" i="1"/>
  <c r="O2212" i="1"/>
  <c r="O2213" i="1"/>
  <c r="O2215" i="1"/>
  <c r="O2216" i="1"/>
  <c r="O2217" i="1"/>
  <c r="O2218" i="1"/>
  <c r="O2220" i="1"/>
  <c r="O2219" i="1"/>
  <c r="O2221" i="1"/>
  <c r="O2222" i="1"/>
  <c r="O2223" i="1"/>
  <c r="O2224" i="1"/>
  <c r="O2225" i="1"/>
  <c r="O2227" i="1"/>
  <c r="O2231" i="1"/>
  <c r="O2229" i="1"/>
  <c r="O2228" i="1"/>
  <c r="O2226" i="1"/>
  <c r="O2230" i="1"/>
  <c r="O2232" i="1"/>
  <c r="O2233" i="1"/>
  <c r="O2235" i="1"/>
  <c r="O2236" i="1"/>
  <c r="O2234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3" i="1"/>
  <c r="O2255" i="1"/>
  <c r="O2252" i="1"/>
  <c r="O2254" i="1"/>
  <c r="O2256" i="1"/>
  <c r="O2257" i="1"/>
  <c r="O2258" i="1"/>
  <c r="O2259" i="1"/>
  <c r="O2260" i="1"/>
  <c r="O2262" i="1"/>
  <c r="O2261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1" i="1"/>
  <c r="O2282" i="1"/>
  <c r="O2280" i="1"/>
  <c r="O2283" i="1"/>
  <c r="O2284" i="1"/>
  <c r="O2285" i="1"/>
  <c r="O2286" i="1"/>
  <c r="O2287" i="1"/>
  <c r="O2288" i="1"/>
  <c r="O2290" i="1"/>
  <c r="O2289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3" i="1"/>
  <c r="O2312" i="1"/>
  <c r="O2314" i="1"/>
  <c r="O2315" i="1"/>
  <c r="O2316" i="1"/>
  <c r="O2317" i="1"/>
  <c r="O2318" i="1"/>
  <c r="O2319" i="1"/>
  <c r="O2323" i="1"/>
  <c r="O2322" i="1"/>
  <c r="O2320" i="1"/>
  <c r="O2321" i="1"/>
  <c r="O2324" i="1"/>
  <c r="O2326" i="1"/>
  <c r="O2327" i="1"/>
  <c r="O2328" i="1"/>
  <c r="O2325" i="1"/>
  <c r="O2329" i="1"/>
  <c r="O2330" i="1"/>
  <c r="O2331" i="1"/>
  <c r="O2334" i="1"/>
  <c r="O2332" i="1"/>
  <c r="O2333" i="1"/>
  <c r="O2337" i="1"/>
  <c r="O2335" i="1"/>
  <c r="O2336" i="1"/>
  <c r="O2338" i="1"/>
  <c r="O2340" i="1"/>
  <c r="O2339" i="1"/>
  <c r="O2341" i="1"/>
  <c r="O2342" i="1"/>
  <c r="O2343" i="1"/>
  <c r="O2344" i="1"/>
  <c r="O2345" i="1"/>
  <c r="O2347" i="1"/>
  <c r="O2346" i="1"/>
  <c r="O2348" i="1"/>
  <c r="O2349" i="1"/>
  <c r="O2350" i="1"/>
  <c r="O2351" i="1"/>
  <c r="O2353" i="1"/>
  <c r="O2352" i="1"/>
  <c r="O2354" i="1"/>
  <c r="O2355" i="1"/>
  <c r="O2358" i="1"/>
  <c r="O2359" i="1"/>
  <c r="O2356" i="1"/>
  <c r="O2360" i="1"/>
  <c r="O2357" i="1"/>
  <c r="O2361" i="1"/>
  <c r="O2362" i="1"/>
  <c r="O2366" i="1"/>
  <c r="O2374" i="1"/>
  <c r="O2363" i="1"/>
  <c r="O2364" i="1"/>
  <c r="O2365" i="1"/>
  <c r="O2367" i="1"/>
  <c r="O2368" i="1"/>
  <c r="O2369" i="1"/>
  <c r="O2370" i="1"/>
  <c r="O2371" i="1"/>
  <c r="O2372" i="1"/>
  <c r="O2373" i="1"/>
  <c r="O2375" i="1"/>
  <c r="O2376" i="1"/>
  <c r="O2377" i="1"/>
  <c r="O2378" i="1"/>
  <c r="O2380" i="1"/>
  <c r="O2379" i="1"/>
  <c r="O2381" i="1"/>
  <c r="O2382" i="1"/>
  <c r="O2383" i="1"/>
  <c r="O2384" i="1"/>
  <c r="O2385" i="1"/>
  <c r="O2386" i="1"/>
  <c r="O2387" i="1"/>
  <c r="O2388" i="1"/>
  <c r="O2390" i="1"/>
  <c r="O2389" i="1"/>
  <c r="O2391" i="1"/>
  <c r="O2392" i="1"/>
  <c r="O2393" i="1"/>
  <c r="O2394" i="1"/>
  <c r="O2396" i="1"/>
  <c r="O2395" i="1"/>
  <c r="O2397" i="1"/>
  <c r="O2398" i="1"/>
  <c r="O2399" i="1"/>
  <c r="O2400" i="1"/>
  <c r="O2401" i="1"/>
  <c r="O2402" i="1"/>
  <c r="O2403" i="1"/>
  <c r="O2404" i="1"/>
  <c r="O2405" i="1"/>
  <c r="O2406" i="1"/>
  <c r="O2408" i="1"/>
  <c r="O2407" i="1"/>
  <c r="O2409" i="1"/>
  <c r="O2410" i="1"/>
  <c r="O2411" i="1"/>
  <c r="O2412" i="1"/>
  <c r="O2413" i="1"/>
  <c r="O2415" i="1"/>
  <c r="O2414" i="1"/>
  <c r="O2417" i="1"/>
  <c r="O2416" i="1"/>
  <c r="O2418" i="1"/>
  <c r="O2419" i="1"/>
  <c r="O2420" i="1"/>
  <c r="O2421" i="1"/>
  <c r="O2423" i="1"/>
  <c r="O2422" i="1"/>
  <c r="O2424" i="1"/>
  <c r="O2425" i="1"/>
  <c r="O2426" i="1"/>
  <c r="O2428" i="1"/>
  <c r="O2427" i="1"/>
  <c r="O2429" i="1"/>
  <c r="O2430" i="1"/>
  <c r="O2431" i="1"/>
  <c r="O2432" i="1"/>
  <c r="O2433" i="1"/>
  <c r="O2436" i="1"/>
  <c r="O2434" i="1"/>
  <c r="O2435" i="1"/>
  <c r="O2438" i="1"/>
  <c r="O2437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2" i="1"/>
  <c r="O2451" i="1"/>
  <c r="O2453" i="1"/>
  <c r="O2454" i="1"/>
  <c r="O2455" i="1"/>
  <c r="O2456" i="1"/>
  <c r="O2457" i="1"/>
  <c r="O2458" i="1"/>
  <c r="O2459" i="1"/>
  <c r="O2460" i="1"/>
  <c r="O2462" i="1"/>
  <c r="O2461" i="1"/>
  <c r="O2466" i="1"/>
  <c r="O2468" i="1"/>
  <c r="O2464" i="1"/>
  <c r="O2465" i="1"/>
  <c r="O2467" i="1"/>
  <c r="O2463" i="1"/>
  <c r="O2469" i="1"/>
  <c r="O2470" i="1"/>
  <c r="O2472" i="1"/>
  <c r="O2473" i="1"/>
  <c r="O2471" i="1"/>
  <c r="O2474" i="1"/>
  <c r="O2475" i="1"/>
  <c r="O2476" i="1"/>
  <c r="O2477" i="1"/>
  <c r="O2480" i="1"/>
  <c r="O2478" i="1"/>
  <c r="O2479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5" i="1"/>
  <c r="O2493" i="1"/>
  <c r="O2494" i="1"/>
  <c r="O2496" i="1"/>
  <c r="O2497" i="1"/>
  <c r="O2498" i="1"/>
  <c r="O2499" i="1"/>
  <c r="O2500" i="1"/>
  <c r="O2501" i="1"/>
  <c r="O2503" i="1"/>
  <c r="O2502" i="1"/>
  <c r="O2504" i="1"/>
  <c r="O2505" i="1"/>
  <c r="O2506" i="1"/>
  <c r="O2507" i="1"/>
  <c r="O2508" i="1"/>
  <c r="O2509" i="1"/>
  <c r="O2510" i="1"/>
  <c r="O2511" i="1"/>
  <c r="O2514" i="1"/>
  <c r="O2512" i="1"/>
  <c r="O2513" i="1"/>
  <c r="O2515" i="1"/>
  <c r="O2516" i="1"/>
  <c r="O2517" i="1"/>
  <c r="O2518" i="1"/>
  <c r="O2519" i="1"/>
  <c r="O2520" i="1"/>
  <c r="O2521" i="1"/>
  <c r="O2522" i="1"/>
  <c r="O2523" i="1"/>
  <c r="O2524" i="1"/>
  <c r="O2526" i="1"/>
  <c r="O2525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4" i="1"/>
  <c r="O2543" i="1"/>
  <c r="O2546" i="1"/>
  <c r="O2547" i="1"/>
  <c r="O2545" i="1"/>
  <c r="O2550" i="1"/>
  <c r="O2548" i="1"/>
  <c r="O2549" i="1"/>
  <c r="O2551" i="1"/>
  <c r="O2552" i="1"/>
  <c r="O2553" i="1"/>
  <c r="O2557" i="1"/>
  <c r="O2555" i="1"/>
  <c r="O2556" i="1"/>
  <c r="O2554" i="1"/>
  <c r="O2558" i="1"/>
  <c r="O2559" i="1"/>
  <c r="O2560" i="1"/>
  <c r="O2561" i="1"/>
  <c r="O2562" i="1"/>
  <c r="O2563" i="1"/>
  <c r="O2565" i="1"/>
  <c r="O2566" i="1"/>
  <c r="O2564" i="1"/>
  <c r="O2567" i="1"/>
  <c r="O2569" i="1"/>
  <c r="O2568" i="1"/>
  <c r="O2570" i="1"/>
  <c r="O2571" i="1"/>
  <c r="O2572" i="1"/>
  <c r="O2573" i="1"/>
  <c r="O2574" i="1"/>
  <c r="O2575" i="1"/>
  <c r="O2576" i="1"/>
  <c r="O2577" i="1"/>
  <c r="O2578" i="1"/>
  <c r="O2581" i="1"/>
  <c r="O2582" i="1"/>
  <c r="O2580" i="1"/>
  <c r="O2579" i="1"/>
  <c r="O2583" i="1"/>
  <c r="O2584" i="1"/>
  <c r="O2585" i="1"/>
  <c r="O2588" i="1"/>
  <c r="O2587" i="1"/>
  <c r="O2586" i="1"/>
  <c r="O2589" i="1"/>
  <c r="O2590" i="1"/>
  <c r="O2591" i="1"/>
  <c r="O2592" i="1"/>
  <c r="O2595" i="1"/>
  <c r="O2593" i="1"/>
  <c r="O2594" i="1"/>
  <c r="O2597" i="1"/>
  <c r="O2596" i="1"/>
  <c r="O2601" i="1"/>
  <c r="O2598" i="1"/>
  <c r="O2599" i="1"/>
  <c r="O2600" i="1"/>
  <c r="O2602" i="1"/>
  <c r="O2603" i="1"/>
  <c r="O2604" i="1"/>
  <c r="O2605" i="1"/>
  <c r="O2606" i="1"/>
  <c r="O2607" i="1"/>
  <c r="O2608" i="1"/>
  <c r="O2610" i="1"/>
  <c r="O2609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8" i="1"/>
  <c r="O2627" i="1"/>
  <c r="O2626" i="1"/>
  <c r="O2629" i="1"/>
  <c r="O2630" i="1"/>
  <c r="O2631" i="1"/>
  <c r="O2633" i="1"/>
  <c r="O2632" i="1"/>
  <c r="O2634" i="1"/>
  <c r="O2637" i="1"/>
  <c r="O2639" i="1"/>
  <c r="O2636" i="1"/>
  <c r="O2635" i="1"/>
  <c r="O2638" i="1"/>
  <c r="O2640" i="1"/>
  <c r="O2643" i="1"/>
  <c r="O2641" i="1"/>
  <c r="O2642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7" i="1"/>
  <c r="O2656" i="1"/>
  <c r="O2658" i="1"/>
  <c r="O2660" i="1"/>
  <c r="O2663" i="1"/>
  <c r="O2659" i="1"/>
  <c r="O2661" i="1"/>
  <c r="O2662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87" i="1"/>
  <c r="O2679" i="1"/>
  <c r="O2676" i="1"/>
  <c r="O2677" i="1"/>
  <c r="O2680" i="1"/>
  <c r="O2681" i="1"/>
  <c r="O2682" i="1"/>
  <c r="O2683" i="1"/>
  <c r="O2684" i="1"/>
  <c r="O2685" i="1"/>
  <c r="O2686" i="1"/>
  <c r="O2678" i="1"/>
  <c r="O2688" i="1"/>
  <c r="O2689" i="1"/>
  <c r="O2690" i="1"/>
  <c r="O2691" i="1"/>
  <c r="O2692" i="1"/>
  <c r="O2693" i="1"/>
  <c r="O2694" i="1"/>
  <c r="O2695" i="1"/>
  <c r="O2696" i="1"/>
  <c r="O2697" i="1"/>
  <c r="O2699" i="1"/>
  <c r="O2698" i="1"/>
  <c r="O2700" i="1"/>
  <c r="O2701" i="1"/>
  <c r="O2702" i="1"/>
  <c r="O2703" i="1"/>
  <c r="O2704" i="1"/>
  <c r="O2706" i="1"/>
  <c r="O2705" i="1"/>
  <c r="O2709" i="1"/>
  <c r="O2710" i="1"/>
  <c r="O2712" i="1"/>
  <c r="O2708" i="1"/>
  <c r="O2707" i="1"/>
  <c r="O2711" i="1"/>
  <c r="O2713" i="1"/>
  <c r="O2714" i="1"/>
  <c r="O2715" i="1"/>
  <c r="O2716" i="1"/>
  <c r="O2717" i="1"/>
  <c r="O2719" i="1"/>
  <c r="O2718" i="1"/>
  <c r="O2720" i="1"/>
  <c r="O2721" i="1"/>
  <c r="O2723" i="1"/>
  <c r="O2722" i="1"/>
  <c r="O2724" i="1"/>
  <c r="O2727" i="1"/>
  <c r="O2725" i="1"/>
  <c r="O2726" i="1"/>
  <c r="O2728" i="1"/>
  <c r="O2729" i="1"/>
  <c r="O2734" i="1"/>
  <c r="O2731" i="1"/>
  <c r="O2730" i="1"/>
  <c r="O2732" i="1"/>
  <c r="O2733" i="1"/>
  <c r="O2735" i="1"/>
  <c r="O2736" i="1"/>
  <c r="O2737" i="1"/>
  <c r="O2740" i="1"/>
  <c r="O2739" i="1"/>
  <c r="O2742" i="1"/>
  <c r="O2741" i="1"/>
  <c r="O2738" i="1"/>
  <c r="O2743" i="1"/>
  <c r="O2744" i="1"/>
  <c r="O2745" i="1"/>
  <c r="O2746" i="1"/>
  <c r="O2747" i="1"/>
  <c r="O2748" i="1"/>
  <c r="O2749" i="1"/>
  <c r="O2750" i="1"/>
  <c r="O2752" i="1"/>
  <c r="O2753" i="1"/>
  <c r="O2751" i="1"/>
  <c r="O2754" i="1"/>
  <c r="O2755" i="1"/>
  <c r="O2756" i="1"/>
  <c r="O2758" i="1"/>
  <c r="O2759" i="1"/>
  <c r="O2757" i="1"/>
  <c r="O2760" i="1"/>
  <c r="O2761" i="1"/>
  <c r="O2762" i="1"/>
  <c r="O2763" i="1"/>
  <c r="O2764" i="1"/>
  <c r="O2765" i="1"/>
  <c r="O2768" i="1"/>
  <c r="O2767" i="1"/>
  <c r="O2766" i="1"/>
  <c r="O2769" i="1"/>
  <c r="O2770" i="1"/>
  <c r="O2771" i="1"/>
  <c r="O2773" i="1"/>
  <c r="O2772" i="1"/>
  <c r="O2774" i="1"/>
  <c r="O2775" i="1"/>
  <c r="O2777" i="1"/>
  <c r="O2778" i="1"/>
  <c r="O2776" i="1"/>
  <c r="O2779" i="1"/>
  <c r="O2781" i="1"/>
  <c r="O2780" i="1"/>
  <c r="O2784" i="1"/>
  <c r="O2782" i="1"/>
  <c r="O2783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4" i="1"/>
  <c r="O2803" i="1"/>
  <c r="O2805" i="1"/>
  <c r="O2806" i="1"/>
  <c r="O2807" i="1"/>
  <c r="O2808" i="1"/>
  <c r="O2809" i="1"/>
  <c r="O2810" i="1"/>
  <c r="O2814" i="1"/>
  <c r="O2813" i="1"/>
  <c r="O2811" i="1"/>
  <c r="O2812" i="1"/>
  <c r="O2815" i="1"/>
  <c r="O2816" i="1"/>
  <c r="O2817" i="1"/>
  <c r="O2818" i="1"/>
  <c r="O2820" i="1"/>
  <c r="O2819" i="1"/>
  <c r="O2821" i="1"/>
  <c r="O2822" i="1"/>
  <c r="O2823" i="1"/>
  <c r="O2825" i="1"/>
  <c r="O2824" i="1"/>
  <c r="O2826" i="1"/>
  <c r="O2827" i="1"/>
  <c r="O2828" i="1"/>
  <c r="O2829" i="1"/>
  <c r="O2831" i="1"/>
  <c r="O2832" i="1"/>
  <c r="O2830" i="1"/>
  <c r="O2833" i="1"/>
  <c r="O2834" i="1"/>
  <c r="O2835" i="1"/>
  <c r="O2836" i="1"/>
  <c r="O2837" i="1"/>
  <c r="O2840" i="1"/>
  <c r="O2838" i="1"/>
  <c r="O2839" i="1"/>
  <c r="O2841" i="1"/>
  <c r="O2846" i="1"/>
  <c r="O2850" i="1"/>
  <c r="O2849" i="1"/>
  <c r="O2847" i="1"/>
  <c r="O2851" i="1"/>
  <c r="O2842" i="1"/>
  <c r="O2843" i="1"/>
  <c r="O2844" i="1"/>
  <c r="O2845" i="1"/>
  <c r="O2848" i="1"/>
  <c r="O2852" i="1"/>
  <c r="O2853" i="1"/>
  <c r="O2854" i="1"/>
  <c r="O2855" i="1"/>
  <c r="O2856" i="1"/>
  <c r="O2857" i="1"/>
  <c r="O2858" i="1"/>
  <c r="O2859" i="1"/>
  <c r="O2861" i="1"/>
  <c r="O2860" i="1"/>
  <c r="O2862" i="1"/>
  <c r="O2863" i="1"/>
  <c r="O2866" i="1"/>
  <c r="O2865" i="1"/>
  <c r="O2868" i="1"/>
  <c r="O2867" i="1"/>
  <c r="O2864" i="1"/>
  <c r="O2869" i="1"/>
  <c r="O2870" i="1"/>
  <c r="O2871" i="1"/>
  <c r="O2872" i="1"/>
  <c r="O2873" i="1"/>
  <c r="O2874" i="1"/>
  <c r="O2875" i="1"/>
  <c r="O2876" i="1"/>
  <c r="O2877" i="1"/>
  <c r="O2878" i="1"/>
  <c r="O2879" i="1"/>
  <c r="O2881" i="1"/>
  <c r="O2880" i="1"/>
  <c r="O2882" i="1"/>
  <c r="O2883" i="1"/>
  <c r="O2884" i="1"/>
  <c r="O2885" i="1"/>
  <c r="O2886" i="1"/>
  <c r="O2887" i="1"/>
  <c r="O2888" i="1"/>
  <c r="O2890" i="1"/>
  <c r="O2892" i="1"/>
  <c r="O2891" i="1"/>
  <c r="O2894" i="1"/>
  <c r="O2895" i="1"/>
  <c r="O2893" i="1"/>
  <c r="O2889" i="1"/>
  <c r="O2896" i="1"/>
  <c r="O2897" i="1"/>
  <c r="O2898" i="1"/>
  <c r="O2899" i="1"/>
  <c r="O2900" i="1"/>
  <c r="O2902" i="1"/>
  <c r="O2901" i="1"/>
  <c r="O2906" i="1"/>
  <c r="O2910" i="1"/>
  <c r="O2908" i="1"/>
  <c r="O2909" i="1"/>
  <c r="O2904" i="1"/>
  <c r="O2916" i="1"/>
  <c r="O2907" i="1"/>
  <c r="O2903" i="1"/>
  <c r="O2915" i="1"/>
  <c r="O2905" i="1"/>
  <c r="O2911" i="1"/>
  <c r="O2912" i="1"/>
  <c r="O2913" i="1"/>
  <c r="O2914" i="1"/>
  <c r="O2917" i="1"/>
  <c r="O2918" i="1"/>
  <c r="O2920" i="1"/>
  <c r="O2919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40" i="1"/>
  <c r="O2939" i="1"/>
  <c r="O2942" i="1"/>
  <c r="O2941" i="1"/>
  <c r="O2943" i="1"/>
  <c r="O2944" i="1"/>
  <c r="O2945" i="1"/>
  <c r="O2946" i="1"/>
  <c r="O2947" i="1"/>
  <c r="O2948" i="1"/>
  <c r="O2949" i="1"/>
  <c r="O2950" i="1"/>
  <c r="O2953" i="1"/>
  <c r="O2952" i="1"/>
  <c r="O2951" i="1"/>
  <c r="O2954" i="1"/>
  <c r="O2955" i="1"/>
  <c r="O2957" i="1"/>
  <c r="O2956" i="1"/>
  <c r="O2960" i="1"/>
  <c r="O2959" i="1"/>
  <c r="O2962" i="1"/>
  <c r="O2963" i="1"/>
  <c r="O2961" i="1"/>
  <c r="O2958" i="1"/>
  <c r="O2964" i="1"/>
  <c r="O2965" i="1"/>
  <c r="O2967" i="1"/>
  <c r="O2966" i="1"/>
  <c r="O2968" i="1"/>
  <c r="O2970" i="1"/>
  <c r="O2969" i="1"/>
  <c r="O2975" i="1"/>
  <c r="O2978" i="1"/>
  <c r="O2972" i="1"/>
  <c r="O2976" i="1"/>
  <c r="O2973" i="1"/>
  <c r="O2971" i="1"/>
  <c r="O2974" i="1"/>
  <c r="O2977" i="1"/>
  <c r="O2979" i="1"/>
  <c r="O2980" i="1"/>
  <c r="O2981" i="1"/>
  <c r="O2982" i="1"/>
  <c r="O2984" i="1"/>
  <c r="O2983" i="1"/>
  <c r="O2985" i="1"/>
  <c r="O2986" i="1"/>
  <c r="O2987" i="1"/>
  <c r="O2988" i="1"/>
  <c r="O2989" i="1"/>
  <c r="O2990" i="1"/>
  <c r="O2991" i="1"/>
  <c r="O2992" i="1"/>
  <c r="O2993" i="1"/>
  <c r="O2997" i="1"/>
  <c r="O2995" i="1"/>
  <c r="O2994" i="1"/>
  <c r="O2996" i="1"/>
  <c r="O2998" i="1"/>
  <c r="O2999" i="1"/>
  <c r="O3000" i="1"/>
  <c r="O3002" i="1"/>
  <c r="O3001" i="1"/>
  <c r="O3004" i="1"/>
  <c r="O3003" i="1"/>
  <c r="O3005" i="1"/>
  <c r="O3007" i="1"/>
  <c r="O3006" i="1"/>
  <c r="O3009" i="1"/>
  <c r="O3010" i="1"/>
  <c r="O3008" i="1"/>
  <c r="O3012" i="1"/>
  <c r="O3011" i="1"/>
  <c r="O3013" i="1"/>
  <c r="O3015" i="1"/>
  <c r="O3014" i="1"/>
  <c r="O3016" i="1"/>
  <c r="O3017" i="1"/>
  <c r="O3018" i="1"/>
  <c r="O3020" i="1"/>
  <c r="O3019" i="1"/>
  <c r="O3021" i="1"/>
  <c r="O3022" i="1"/>
  <c r="O3024" i="1"/>
  <c r="O3023" i="1"/>
  <c r="O3025" i="1"/>
  <c r="O3026" i="1"/>
  <c r="O3028" i="1"/>
  <c r="O3027" i="1"/>
  <c r="O3030" i="1"/>
  <c r="O3029" i="1"/>
  <c r="O3031" i="1"/>
  <c r="O3032" i="1"/>
  <c r="O3033" i="1"/>
  <c r="O3035" i="1"/>
  <c r="O3034" i="1"/>
  <c r="O3036" i="1"/>
  <c r="O3037" i="1"/>
  <c r="O3039" i="1"/>
  <c r="O3038" i="1"/>
  <c r="O3040" i="1"/>
  <c r="O3041" i="1"/>
  <c r="O3042" i="1"/>
  <c r="O3043" i="1"/>
  <c r="O3044" i="1"/>
  <c r="O3045" i="1"/>
  <c r="O3046" i="1"/>
  <c r="O3048" i="1"/>
  <c r="O3050" i="1"/>
  <c r="O3047" i="1"/>
  <c r="O3049" i="1"/>
  <c r="O3051" i="1"/>
  <c r="O3053" i="1"/>
  <c r="O3052" i="1"/>
  <c r="O3054" i="1"/>
  <c r="O3055" i="1"/>
  <c r="O3056" i="1"/>
  <c r="O3061" i="1"/>
  <c r="O3057" i="1"/>
  <c r="O3058" i="1"/>
  <c r="O3059" i="1"/>
  <c r="O3060" i="1"/>
  <c r="O3062" i="1"/>
  <c r="O3064" i="1"/>
  <c r="O3063" i="1"/>
  <c r="O3066" i="1"/>
  <c r="O3065" i="1"/>
  <c r="O3067" i="1"/>
  <c r="O3070" i="1"/>
  <c r="O3072" i="1"/>
  <c r="O3073" i="1"/>
  <c r="O3075" i="1"/>
  <c r="O3074" i="1"/>
  <c r="O3069" i="1"/>
  <c r="O3068" i="1"/>
  <c r="O3071" i="1"/>
  <c r="O3076" i="1"/>
  <c r="O3077" i="1"/>
  <c r="O3078" i="1"/>
  <c r="O3079" i="1"/>
  <c r="O3085" i="1"/>
  <c r="O3083" i="1"/>
  <c r="O3080" i="1"/>
  <c r="O3082" i="1"/>
  <c r="O3081" i="1"/>
  <c r="O3084" i="1"/>
  <c r="O3086" i="1"/>
  <c r="O3087" i="1"/>
  <c r="O3090" i="1"/>
  <c r="O3088" i="1"/>
  <c r="O3089" i="1"/>
  <c r="O3091" i="1"/>
  <c r="O3094" i="1"/>
  <c r="O3093" i="1"/>
  <c r="O3092" i="1"/>
  <c r="O3095" i="1"/>
  <c r="O3096" i="1"/>
  <c r="O3100" i="1"/>
  <c r="O3099" i="1"/>
  <c r="O3101" i="1"/>
  <c r="O3102" i="1"/>
  <c r="O3097" i="1"/>
  <c r="O3098" i="1"/>
  <c r="O3103" i="1"/>
  <c r="O3104" i="1"/>
  <c r="O3106" i="1"/>
  <c r="O3105" i="1"/>
  <c r="O3107" i="1"/>
  <c r="O3111" i="1"/>
  <c r="O3108" i="1"/>
  <c r="O3113" i="1"/>
  <c r="O3110" i="1"/>
  <c r="O3109" i="1"/>
  <c r="O3112" i="1"/>
  <c r="O3114" i="1"/>
  <c r="O3115" i="1"/>
  <c r="O3118" i="1"/>
  <c r="O3119" i="1"/>
  <c r="O3116" i="1"/>
  <c r="O3117" i="1"/>
  <c r="O3120" i="1"/>
  <c r="O3121" i="1"/>
  <c r="O3122" i="1"/>
  <c r="O3124" i="1"/>
  <c r="O3126" i="1"/>
  <c r="O3125" i="1"/>
  <c r="O3123" i="1"/>
  <c r="O3131" i="1"/>
  <c r="O3134" i="1"/>
  <c r="O3140" i="1"/>
  <c r="O3136" i="1"/>
  <c r="O3132" i="1"/>
  <c r="O3129" i="1"/>
  <c r="O3141" i="1"/>
  <c r="O3143" i="1"/>
  <c r="O3127" i="1"/>
  <c r="O3128" i="1"/>
  <c r="O3142" i="1"/>
  <c r="O3147" i="1"/>
  <c r="O3130" i="1"/>
  <c r="O3139" i="1"/>
  <c r="O3133" i="1"/>
  <c r="O3138" i="1"/>
  <c r="O3135" i="1"/>
  <c r="O3148" i="1"/>
  <c r="O3137" i="1"/>
  <c r="O3146" i="1"/>
  <c r="O3151" i="1"/>
  <c r="O3150" i="1"/>
  <c r="O3145" i="1"/>
  <c r="O3149" i="1"/>
  <c r="O3144" i="1"/>
  <c r="O3152" i="1"/>
  <c r="O3153" i="1"/>
  <c r="O3154" i="1"/>
  <c r="O3156" i="1"/>
  <c r="O3155" i="1"/>
  <c r="O3158" i="1"/>
  <c r="O3157" i="1"/>
  <c r="O3159" i="1"/>
  <c r="O3160" i="1"/>
  <c r="O3161" i="1"/>
  <c r="O3162" i="1"/>
  <c r="O3167" i="1"/>
  <c r="O3165" i="1"/>
  <c r="O3163" i="1"/>
  <c r="O3166" i="1"/>
  <c r="O3168" i="1"/>
  <c r="O3164" i="1"/>
  <c r="O3169" i="1"/>
  <c r="O3170" i="1"/>
  <c r="O3174" i="1"/>
  <c r="O3173" i="1"/>
  <c r="O3175" i="1"/>
  <c r="O3171" i="1"/>
  <c r="O3176" i="1"/>
  <c r="O3172" i="1"/>
  <c r="O3177" i="1"/>
  <c r="O3178" i="1"/>
  <c r="O3179" i="1"/>
  <c r="O3181" i="1"/>
  <c r="O3180" i="1"/>
  <c r="O3182" i="1"/>
  <c r="O3183" i="1"/>
  <c r="O3185" i="1"/>
  <c r="O3184" i="1"/>
  <c r="O3186" i="1"/>
  <c r="O3188" i="1"/>
  <c r="O3187" i="1"/>
  <c r="O3189" i="1"/>
  <c r="O3190" i="1"/>
  <c r="O3191" i="1"/>
  <c r="O3192" i="1"/>
  <c r="O3195" i="1"/>
  <c r="O3194" i="1"/>
  <c r="O3199" i="1"/>
  <c r="O3203" i="1"/>
  <c r="O3197" i="1"/>
  <c r="O3193" i="1"/>
  <c r="O3200" i="1"/>
  <c r="O3196" i="1"/>
  <c r="O3198" i="1"/>
  <c r="O3204" i="1"/>
  <c r="O3202" i="1"/>
  <c r="O3201" i="1"/>
  <c r="O3205" i="1"/>
  <c r="O3206" i="1"/>
  <c r="O3207" i="1"/>
  <c r="O3208" i="1"/>
  <c r="O3210" i="1"/>
  <c r="O3209" i="1"/>
  <c r="O3216" i="1"/>
  <c r="O3212" i="1"/>
  <c r="O3214" i="1"/>
  <c r="O3215" i="1"/>
  <c r="O3213" i="1"/>
  <c r="O3211" i="1"/>
  <c r="O3219" i="1"/>
  <c r="O3218" i="1"/>
  <c r="O3217" i="1"/>
  <c r="O3220" i="1"/>
  <c r="O3221" i="1"/>
  <c r="O3223" i="1"/>
  <c r="O3222" i="1"/>
  <c r="O3224" i="1"/>
  <c r="O3229" i="1"/>
  <c r="O3225" i="1"/>
  <c r="O3226" i="1"/>
  <c r="O3228" i="1"/>
  <c r="O3227" i="1"/>
  <c r="O3231" i="1"/>
  <c r="O3230" i="1"/>
  <c r="O3232" i="1"/>
  <c r="O3233" i="1"/>
  <c r="O3234" i="1"/>
  <c r="O3236" i="1"/>
  <c r="O3237" i="1"/>
  <c r="O3235" i="1"/>
  <c r="O3238" i="1"/>
  <c r="O3239" i="1"/>
  <c r="O3243" i="1"/>
  <c r="O3245" i="1"/>
  <c r="O3240" i="1"/>
  <c r="O3244" i="1"/>
  <c r="O3241" i="1"/>
  <c r="O3242" i="1"/>
  <c r="O3246" i="1"/>
  <c r="O3247" i="1"/>
  <c r="O3248" i="1"/>
  <c r="O3251" i="1"/>
  <c r="O3249" i="1"/>
  <c r="O3250" i="1"/>
  <c r="O3252" i="1"/>
  <c r="O3256" i="1"/>
  <c r="O3258" i="1"/>
  <c r="O3254" i="1"/>
  <c r="O3255" i="1"/>
  <c r="O3257" i="1"/>
  <c r="O3253" i="1"/>
  <c r="O3259" i="1"/>
  <c r="O3260" i="1"/>
  <c r="O3261" i="1"/>
  <c r="O3262" i="1"/>
  <c r="O3263" i="1"/>
  <c r="O3265" i="1"/>
  <c r="O3264" i="1"/>
  <c r="O3266" i="1"/>
  <c r="O3274" i="1"/>
  <c r="O3269" i="1"/>
  <c r="O3271" i="1"/>
  <c r="O3273" i="1"/>
  <c r="O3268" i="1"/>
  <c r="O3270" i="1"/>
  <c r="O3272" i="1"/>
  <c r="O3267" i="1"/>
  <c r="O3275" i="1"/>
  <c r="O3295" i="1"/>
  <c r="O3279" i="1"/>
  <c r="O3281" i="1"/>
  <c r="O3296" i="1"/>
  <c r="O3291" i="1"/>
  <c r="O3283" i="1"/>
  <c r="O3294" i="1"/>
  <c r="O3299" i="1"/>
  <c r="O3300" i="1"/>
  <c r="O3301" i="1"/>
  <c r="O3277" i="1"/>
  <c r="O3289" i="1"/>
  <c r="O3297" i="1"/>
  <c r="O3302" i="1"/>
  <c r="O3276" i="1"/>
  <c r="O3298" i="1"/>
  <c r="O3287" i="1"/>
  <c r="O3288" i="1"/>
  <c r="O3306" i="1"/>
  <c r="O3285" i="1"/>
  <c r="O3292" i="1"/>
  <c r="O3304" i="1"/>
  <c r="O3307" i="1"/>
  <c r="O3284" i="1"/>
  <c r="O3290" i="1"/>
  <c r="O3280" i="1"/>
  <c r="O3282" i="1"/>
  <c r="O3303" i="1"/>
  <c r="O3278" i="1"/>
  <c r="O3286" i="1"/>
  <c r="O3305" i="1"/>
  <c r="O3293" i="1"/>
  <c r="O3308" i="1"/>
  <c r="O3309" i="1"/>
  <c r="O3310" i="1"/>
  <c r="O3311" i="1"/>
  <c r="O3321" i="1"/>
  <c r="O3313" i="1"/>
  <c r="O3316" i="1"/>
  <c r="O3319" i="1"/>
  <c r="O3327" i="1"/>
  <c r="O3323" i="1"/>
  <c r="O3322" i="1"/>
  <c r="O3315" i="1"/>
  <c r="O3325" i="1"/>
  <c r="O3324" i="1"/>
  <c r="O3314" i="1"/>
  <c r="O3312" i="1"/>
  <c r="O3326" i="1"/>
  <c r="O3317" i="1"/>
  <c r="O3320" i="1"/>
  <c r="O3318" i="1"/>
  <c r="O3328" i="1"/>
  <c r="O3330" i="1"/>
  <c r="O3329" i="1"/>
  <c r="O3331" i="1"/>
  <c r="O3333" i="1"/>
  <c r="O3332" i="1"/>
  <c r="O3341" i="1"/>
  <c r="O3334" i="1"/>
  <c r="O3344" i="1"/>
  <c r="O3339" i="1"/>
  <c r="O3338" i="1"/>
  <c r="O3342" i="1"/>
  <c r="O3336" i="1"/>
  <c r="O3340" i="1"/>
  <c r="O3346" i="1"/>
  <c r="O3337" i="1"/>
  <c r="O3343" i="1"/>
  <c r="O3335" i="1"/>
  <c r="O3345" i="1"/>
  <c r="O3347" i="1"/>
  <c r="O3348" i="1"/>
  <c r="O3349" i="1"/>
  <c r="O3350" i="1"/>
  <c r="O3353" i="1"/>
  <c r="O3351" i="1"/>
  <c r="O3354" i="1"/>
  <c r="O3352" i="1"/>
  <c r="O3361" i="1"/>
  <c r="O3357" i="1"/>
  <c r="O3364" i="1"/>
  <c r="O3362" i="1"/>
  <c r="O3356" i="1"/>
  <c r="O3360" i="1"/>
  <c r="O3355" i="1"/>
  <c r="O3359" i="1"/>
  <c r="O3363" i="1"/>
  <c r="O3365" i="1"/>
  <c r="O3358" i="1"/>
  <c r="O3366" i="1"/>
  <c r="O3368" i="1"/>
  <c r="O3367" i="1"/>
  <c r="O3369" i="1"/>
  <c r="O3370" i="1"/>
  <c r="O3371" i="1"/>
  <c r="O3372" i="1"/>
  <c r="O3374" i="1"/>
  <c r="O3373" i="1"/>
  <c r="O3375" i="1"/>
  <c r="O3380" i="1"/>
  <c r="O3383" i="1"/>
  <c r="O3384" i="1"/>
  <c r="O3379" i="1"/>
  <c r="O3385" i="1"/>
  <c r="O3376" i="1"/>
  <c r="O3381" i="1"/>
  <c r="O3377" i="1"/>
  <c r="O3378" i="1"/>
  <c r="O3386" i="1"/>
  <c r="O3387" i="1"/>
  <c r="O3382" i="1"/>
  <c r="O3388" i="1"/>
  <c r="O3390" i="1"/>
  <c r="O3391" i="1"/>
  <c r="O3389" i="1"/>
  <c r="O3392" i="1"/>
  <c r="O3393" i="1"/>
  <c r="O3394" i="1"/>
  <c r="O3395" i="1"/>
  <c r="O3405" i="1"/>
  <c r="O3400" i="1"/>
  <c r="O3406" i="1"/>
  <c r="O3396" i="1"/>
  <c r="O3404" i="1"/>
  <c r="O3397" i="1"/>
  <c r="O3398" i="1"/>
  <c r="O3399" i="1"/>
  <c r="O3402" i="1"/>
  <c r="O3401" i="1"/>
  <c r="O3407" i="1"/>
  <c r="O3403" i="1"/>
  <c r="O3426" i="1"/>
  <c r="O3428" i="1"/>
  <c r="O3408" i="1"/>
  <c r="O3420" i="1"/>
  <c r="O3436" i="1"/>
  <c r="O3414" i="1"/>
  <c r="O3421" i="1"/>
  <c r="O3418" i="1"/>
  <c r="O3437" i="1"/>
  <c r="O3409" i="1"/>
  <c r="O3411" i="1"/>
  <c r="O3417" i="1"/>
  <c r="O3413" i="1"/>
  <c r="O3425" i="1"/>
  <c r="O3410" i="1"/>
  <c r="O3435" i="1"/>
  <c r="O3423" i="1"/>
  <c r="O3424" i="1"/>
  <c r="O3422" i="1"/>
  <c r="O3433" i="1"/>
  <c r="O3415" i="1"/>
  <c r="O3430" i="1"/>
  <c r="O3434" i="1"/>
  <c r="O3429" i="1"/>
  <c r="O3416" i="1"/>
  <c r="O3427" i="1"/>
  <c r="O3431" i="1"/>
  <c r="O3419" i="1"/>
  <c r="O3432" i="1"/>
  <c r="O3412" i="1"/>
  <c r="O3439" i="1"/>
  <c r="O3438" i="1"/>
  <c r="O3441" i="1"/>
  <c r="O3440" i="1"/>
  <c r="O3443" i="1"/>
  <c r="O3442" i="1"/>
  <c r="O3447" i="1"/>
  <c r="O3452" i="1"/>
  <c r="O3445" i="1"/>
  <c r="O3450" i="1"/>
  <c r="O3451" i="1"/>
  <c r="O3444" i="1"/>
  <c r="O3448" i="1"/>
  <c r="O3446" i="1"/>
  <c r="O3449" i="1"/>
  <c r="O3461" i="1"/>
  <c r="O3464" i="1"/>
  <c r="O3453" i="1"/>
  <c r="O3460" i="1"/>
  <c r="O3463" i="1"/>
  <c r="O3455" i="1"/>
  <c r="O3459" i="1"/>
  <c r="O3457" i="1"/>
  <c r="O3454" i="1"/>
  <c r="O3456" i="1"/>
  <c r="O3458" i="1"/>
  <c r="O3462" i="1"/>
  <c r="O3465" i="1"/>
  <c r="O3466" i="1"/>
  <c r="O3467" i="1"/>
  <c r="O3468" i="1"/>
  <c r="O3469" i="1"/>
  <c r="O3470" i="1"/>
  <c r="O3472" i="1"/>
  <c r="O3471" i="1"/>
  <c r="O3473" i="1"/>
  <c r="O3480" i="1"/>
  <c r="O3475" i="1"/>
  <c r="O3478" i="1"/>
  <c r="O3476" i="1"/>
  <c r="O3486" i="1"/>
  <c r="O3477" i="1"/>
  <c r="O3479" i="1"/>
  <c r="O3474" i="1"/>
  <c r="O3483" i="1"/>
  <c r="O3482" i="1"/>
  <c r="O3484" i="1"/>
  <c r="O3481" i="1"/>
  <c r="O3485" i="1"/>
  <c r="O3487" i="1"/>
  <c r="O3488" i="1"/>
  <c r="O3489" i="1"/>
  <c r="O3490" i="1"/>
  <c r="O3491" i="1"/>
  <c r="O3492" i="1"/>
  <c r="O3493" i="1"/>
  <c r="O3494" i="1"/>
  <c r="O3496" i="1"/>
  <c r="O3503" i="1"/>
  <c r="O3495" i="1"/>
  <c r="O3497" i="1"/>
  <c r="O3498" i="1"/>
  <c r="O3499" i="1"/>
  <c r="O3502" i="1"/>
  <c r="O3500" i="1"/>
  <c r="O3501" i="1"/>
  <c r="O3506" i="1"/>
  <c r="O3521" i="1"/>
  <c r="O3504" i="1"/>
  <c r="O3533" i="1"/>
  <c r="O3527" i="1"/>
  <c r="O3515" i="1"/>
  <c r="O3542" i="1"/>
  <c r="O3538" i="1"/>
  <c r="O3539" i="1"/>
  <c r="O3530" i="1"/>
  <c r="O3526" i="1"/>
  <c r="O3528" i="1"/>
  <c r="O3548" i="1"/>
  <c r="O3514" i="1"/>
  <c r="O3508" i="1"/>
  <c r="O3509" i="1"/>
  <c r="O3523" i="1"/>
  <c r="O3550" i="1"/>
  <c r="O3519" i="1"/>
  <c r="O3524" i="1"/>
  <c r="O3510" i="1"/>
  <c r="O3511" i="1"/>
  <c r="O3513" i="1"/>
  <c r="O3531" i="1"/>
  <c r="O3532" i="1"/>
  <c r="O3547" i="1"/>
  <c r="O3507" i="1"/>
  <c r="O3549" i="1"/>
  <c r="O3553" i="1"/>
  <c r="O3505" i="1"/>
  <c r="O3535" i="1"/>
  <c r="O3552" i="1"/>
  <c r="O3525" i="1"/>
  <c r="O3522" i="1"/>
  <c r="O3520" i="1"/>
  <c r="O3534" i="1"/>
  <c r="O3540" i="1"/>
  <c r="O3543" i="1"/>
  <c r="O3541" i="1"/>
  <c r="O3512" i="1"/>
  <c r="O3536" i="1"/>
  <c r="O3551" i="1"/>
  <c r="O3518" i="1"/>
  <c r="O3517" i="1"/>
  <c r="O3545" i="1"/>
  <c r="O3546" i="1"/>
  <c r="O3537" i="1"/>
  <c r="O3544" i="1"/>
  <c r="O3516" i="1"/>
  <c r="O3529" i="1"/>
  <c r="O3554" i="1"/>
  <c r="O3556" i="1"/>
  <c r="O3559" i="1"/>
  <c r="O3555" i="1"/>
  <c r="O3558" i="1"/>
  <c r="O3557" i="1"/>
  <c r="O3562" i="1"/>
  <c r="O3561" i="1"/>
  <c r="O3560" i="1"/>
  <c r="O3563" i="1"/>
  <c r="O3565" i="1"/>
  <c r="O3568" i="1"/>
  <c r="O3566" i="1"/>
  <c r="O3569" i="1"/>
  <c r="O3567" i="1"/>
  <c r="O3570" i="1"/>
  <c r="O3564" i="1"/>
  <c r="O3580" i="1"/>
  <c r="O3571" i="1"/>
  <c r="O3590" i="1"/>
  <c r="O3573" i="1"/>
  <c r="O3587" i="1"/>
  <c r="O3586" i="1"/>
  <c r="O3576" i="1"/>
  <c r="O3585" i="1"/>
  <c r="O3593" i="1"/>
  <c r="O3579" i="1"/>
  <c r="O3594" i="1"/>
  <c r="O3572" i="1"/>
  <c r="O3582" i="1"/>
  <c r="O3596" i="1"/>
  <c r="O3575" i="1"/>
  <c r="O3589" i="1"/>
  <c r="O3592" i="1"/>
  <c r="O3600" i="1"/>
  <c r="O3578" i="1"/>
  <c r="O3583" i="1"/>
  <c r="O3597" i="1"/>
  <c r="O3598" i="1"/>
  <c r="O3599" i="1"/>
  <c r="O3595" i="1"/>
  <c r="O3577" i="1"/>
  <c r="O3584" i="1"/>
  <c r="O3588" i="1"/>
  <c r="O3581" i="1"/>
  <c r="O3574" i="1"/>
  <c r="O3591" i="1"/>
  <c r="O3603" i="1"/>
  <c r="O3602" i="1"/>
  <c r="O3601" i="1"/>
  <c r="O3604" i="1"/>
  <c r="O3612" i="1"/>
  <c r="O3606" i="1"/>
  <c r="O3614" i="1"/>
  <c r="O3609" i="1"/>
  <c r="O3611" i="1"/>
  <c r="O3607" i="1"/>
  <c r="O3613" i="1"/>
  <c r="O3610" i="1"/>
  <c r="O3605" i="1"/>
  <c r="O3616" i="1"/>
  <c r="O3615" i="1"/>
  <c r="O3608" i="1"/>
  <c r="O3632" i="1"/>
  <c r="O3625" i="1"/>
  <c r="O3617" i="1"/>
  <c r="O3633" i="1"/>
  <c r="O3618" i="1"/>
  <c r="O3620" i="1"/>
  <c r="O3626" i="1"/>
  <c r="O3631" i="1"/>
  <c r="O3629" i="1"/>
  <c r="O3624" i="1"/>
  <c r="O3628" i="1"/>
  <c r="O3630" i="1"/>
  <c r="O3621" i="1"/>
  <c r="O3627" i="1"/>
  <c r="O3619" i="1"/>
  <c r="O3623" i="1"/>
  <c r="O3622" i="1"/>
  <c r="O3649" i="1"/>
  <c r="O3651" i="1"/>
  <c r="O3642" i="1"/>
  <c r="O3700" i="1"/>
  <c r="O3653" i="1"/>
  <c r="O3662" i="1"/>
  <c r="O3680" i="1"/>
  <c r="O3645" i="1"/>
  <c r="O3681" i="1"/>
  <c r="O3658" i="1"/>
  <c r="O3640" i="1"/>
  <c r="O3635" i="1"/>
  <c r="O3678" i="1"/>
  <c r="O3690" i="1"/>
  <c r="O3679" i="1"/>
  <c r="O3682" i="1"/>
  <c r="O3683" i="1"/>
  <c r="O3685" i="1"/>
  <c r="O3657" i="1"/>
  <c r="O3686" i="1"/>
  <c r="O3687" i="1"/>
  <c r="O3692" i="1"/>
  <c r="O3694" i="1"/>
  <c r="O3688" i="1"/>
  <c r="O3643" i="1"/>
  <c r="O3667" i="1"/>
  <c r="O3641" i="1"/>
  <c r="O3663" i="1"/>
  <c r="O3698" i="1"/>
  <c r="O3661" i="1"/>
  <c r="O3637" i="1"/>
  <c r="O3699" i="1"/>
  <c r="O3647" i="1"/>
  <c r="O3648" i="1"/>
  <c r="O3665" i="1"/>
  <c r="O3697" i="1"/>
  <c r="O3702" i="1"/>
  <c r="O3636" i="1"/>
  <c r="O3659" i="1"/>
  <c r="O3675" i="1"/>
  <c r="O3644" i="1"/>
  <c r="O3650" i="1"/>
  <c r="O3673" i="1"/>
  <c r="O3695" i="1"/>
  <c r="O3703" i="1"/>
  <c r="O3670" i="1"/>
  <c r="O3677" i="1"/>
  <c r="O3639" i="1"/>
  <c r="O3634" i="1"/>
  <c r="O3646" i="1"/>
  <c r="O3664" i="1"/>
  <c r="O3669" i="1"/>
  <c r="O3691" i="1"/>
  <c r="O3668" i="1"/>
  <c r="O3652" i="1"/>
  <c r="O3655" i="1"/>
  <c r="O3696" i="1"/>
  <c r="O3705" i="1"/>
  <c r="O3654" i="1"/>
  <c r="O3672" i="1"/>
  <c r="O3704" i="1"/>
  <c r="O3638" i="1"/>
  <c r="O3656" i="1"/>
  <c r="O3671" i="1"/>
  <c r="O3674" i="1"/>
  <c r="O3689" i="1"/>
  <c r="O3693" i="1"/>
  <c r="O3666" i="1"/>
  <c r="O3684" i="1"/>
  <c r="O3660" i="1"/>
  <c r="O3676" i="1"/>
  <c r="O3701" i="1"/>
  <c r="O3706" i="1"/>
  <c r="O4040" i="1"/>
  <c r="O3892" i="1"/>
  <c r="O3769" i="1"/>
  <c r="O3739" i="1"/>
  <c r="O4036" i="1"/>
  <c r="O3720" i="1"/>
  <c r="O3731" i="1"/>
  <c r="O3738" i="1"/>
  <c r="O3744" i="1"/>
  <c r="O4047" i="1"/>
  <c r="O4044" i="1"/>
  <c r="O3966" i="1"/>
  <c r="O3726" i="1"/>
  <c r="O3803" i="1"/>
  <c r="O3865" i="1"/>
  <c r="O4007" i="1"/>
  <c r="O3948" i="1"/>
  <c r="O4077" i="1"/>
  <c r="O3745" i="1"/>
  <c r="O3916" i="1"/>
  <c r="O3933" i="1"/>
  <c r="O3715" i="1"/>
  <c r="O3885" i="1"/>
  <c r="O3938" i="1"/>
  <c r="O3989" i="1"/>
  <c r="O3956" i="1"/>
  <c r="O3747" i="1"/>
  <c r="O4029" i="1"/>
  <c r="O4057" i="1"/>
  <c r="O3941" i="1"/>
  <c r="O3883" i="1"/>
  <c r="O3917" i="1"/>
  <c r="O3969" i="1"/>
  <c r="O3963" i="1"/>
  <c r="O3759" i="1"/>
  <c r="O3785" i="1"/>
  <c r="O3802" i="1"/>
  <c r="O3804" i="1"/>
  <c r="O3819" i="1"/>
  <c r="O3987" i="1"/>
  <c r="O3992" i="1"/>
  <c r="O3993" i="1"/>
  <c r="O4019" i="1"/>
  <c r="O4048" i="1"/>
  <c r="O4056" i="1"/>
  <c r="O3722" i="1"/>
  <c r="O4000" i="1"/>
  <c r="O3791" i="1"/>
  <c r="O4038" i="1"/>
  <c r="O3797" i="1"/>
  <c r="O4046" i="1"/>
  <c r="O4112" i="1"/>
  <c r="O3711" i="1"/>
  <c r="O3787" i="1"/>
  <c r="O3714" i="1"/>
  <c r="O3735" i="1"/>
  <c r="O3737" i="1"/>
  <c r="O3765" i="1"/>
  <c r="O3780" i="1"/>
  <c r="O3867" i="1"/>
  <c r="O3875" i="1"/>
  <c r="O3949" i="1"/>
  <c r="O3972" i="1"/>
  <c r="O4032" i="1"/>
  <c r="O4035" i="1"/>
  <c r="O4043" i="1"/>
  <c r="O3777" i="1"/>
  <c r="O3985" i="1"/>
  <c r="O3839" i="1"/>
  <c r="O3850" i="1"/>
  <c r="O3879" i="1"/>
  <c r="O3995" i="1"/>
  <c r="O3891" i="1"/>
  <c r="O3983" i="1"/>
  <c r="O3996" i="1"/>
  <c r="O3968" i="1"/>
  <c r="O3770" i="1"/>
  <c r="O3906" i="1"/>
  <c r="O3964" i="1"/>
  <c r="O3965" i="1"/>
  <c r="O3997" i="1"/>
  <c r="O4008" i="1"/>
  <c r="O4031" i="1"/>
  <c r="O4072" i="1"/>
  <c r="O4074" i="1"/>
  <c r="O4088" i="1"/>
  <c r="O3741" i="1"/>
  <c r="O3953" i="1"/>
  <c r="O3748" i="1"/>
  <c r="O3736" i="1"/>
  <c r="O3781" i="1"/>
  <c r="O3799" i="1"/>
  <c r="O3847" i="1"/>
  <c r="O3855" i="1"/>
  <c r="O3856" i="1"/>
  <c r="O3869" i="1"/>
  <c r="O3888" i="1"/>
  <c r="O3959" i="1"/>
  <c r="O4042" i="1"/>
  <c r="O4051" i="1"/>
  <c r="O4059" i="1"/>
  <c r="O4090" i="1"/>
  <c r="O3990" i="1"/>
  <c r="O3708" i="1"/>
  <c r="O3756" i="1"/>
  <c r="O3757" i="1"/>
  <c r="O3801" i="1"/>
  <c r="O3824" i="1"/>
  <c r="O3903" i="1"/>
  <c r="O3978" i="1"/>
  <c r="O3986" i="1"/>
  <c r="O3994" i="1"/>
  <c r="O4061" i="1"/>
  <c r="O4085" i="1"/>
  <c r="O4100" i="1"/>
  <c r="O4106" i="1"/>
  <c r="O4017" i="1"/>
  <c r="O3859" i="1"/>
  <c r="O4089" i="1"/>
  <c r="O3811" i="1"/>
  <c r="O3721" i="1"/>
  <c r="O3816" i="1"/>
  <c r="O3913" i="1"/>
  <c r="O3932" i="1"/>
  <c r="O3943" i="1"/>
  <c r="O3973" i="1"/>
  <c r="O3974" i="1"/>
  <c r="O4002" i="1"/>
  <c r="O4009" i="1"/>
  <c r="O4037" i="1"/>
  <c r="O4064" i="1"/>
  <c r="O4069" i="1"/>
  <c r="O4073" i="1"/>
  <c r="O4075" i="1"/>
  <c r="O3773" i="1"/>
  <c r="O3887" i="1"/>
  <c r="O3790" i="1"/>
  <c r="O3876" i="1"/>
  <c r="O3881" i="1"/>
  <c r="O3971" i="1"/>
  <c r="O3734" i="1"/>
  <c r="O3766" i="1"/>
  <c r="O3831" i="1"/>
  <c r="O4053" i="1"/>
  <c r="O3871" i="1"/>
  <c r="O3732" i="1"/>
  <c r="O3746" i="1"/>
  <c r="O3764" i="1"/>
  <c r="O3768" i="1"/>
  <c r="O3772" i="1"/>
  <c r="O3782" i="1"/>
  <c r="O3792" i="1"/>
  <c r="O3793" i="1"/>
  <c r="O3837" i="1"/>
  <c r="O3838" i="1"/>
  <c r="O3846" i="1"/>
  <c r="O3861" i="1"/>
  <c r="O3878" i="1"/>
  <c r="O3894" i="1"/>
  <c r="O3923" i="1"/>
  <c r="O3927" i="1"/>
  <c r="O3934" i="1"/>
  <c r="O3952" i="1"/>
  <c r="O3961" i="1"/>
  <c r="O3979" i="1"/>
  <c r="O3981" i="1"/>
  <c r="O3982" i="1"/>
  <c r="O3999" i="1"/>
  <c r="O4001" i="1"/>
  <c r="O4004" i="1"/>
  <c r="O4006" i="1"/>
  <c r="O4014" i="1"/>
  <c r="O4033" i="1"/>
  <c r="O4039" i="1"/>
  <c r="O4076" i="1"/>
  <c r="O4078" i="1"/>
  <c r="O4083" i="1"/>
  <c r="O4092" i="1"/>
  <c r="O4111" i="1"/>
  <c r="O4110" i="1"/>
  <c r="O4025" i="1"/>
  <c r="O3854" i="1"/>
  <c r="O3786" i="1"/>
  <c r="O3862" i="1"/>
  <c r="O4045" i="1"/>
  <c r="O4097" i="1"/>
  <c r="O3886" i="1"/>
  <c r="O4104" i="1"/>
  <c r="O3930" i="1"/>
  <c r="O3742" i="1"/>
  <c r="O3937" i="1"/>
  <c r="O3975" i="1"/>
  <c r="O3980" i="1"/>
  <c r="O3998" i="1"/>
  <c r="O4018" i="1"/>
  <c r="O4022" i="1"/>
  <c r="O4067" i="1"/>
  <c r="O4084" i="1"/>
  <c r="O3760" i="1"/>
  <c r="O3776" i="1"/>
  <c r="O3778" i="1"/>
  <c r="O3775" i="1"/>
  <c r="O3717" i="1"/>
  <c r="O3753" i="1"/>
  <c r="O3771" i="1"/>
  <c r="O3823" i="1"/>
  <c r="O3920" i="1"/>
  <c r="O3984" i="1"/>
  <c r="O4098" i="1"/>
  <c r="O3858" i="1"/>
  <c r="O3749" i="1"/>
  <c r="O3815" i="1"/>
  <c r="O3857" i="1"/>
  <c r="O3942" i="1"/>
  <c r="O3724" i="1"/>
  <c r="O3733" i="1"/>
  <c r="O3761" i="1"/>
  <c r="O3863" i="1"/>
  <c r="O3889" i="1"/>
  <c r="O3902" i="1"/>
  <c r="O3915" i="1"/>
  <c r="O4003" i="1"/>
  <c r="O4068" i="1"/>
  <c r="O4011" i="1"/>
  <c r="O3716" i="1"/>
  <c r="O3822" i="1"/>
  <c r="O3919" i="1"/>
  <c r="O3946" i="1"/>
  <c r="O4030" i="1"/>
  <c r="O4070" i="1"/>
  <c r="O4091" i="1"/>
  <c r="O3860" i="1"/>
  <c r="O3712" i="1"/>
  <c r="O3718" i="1"/>
  <c r="O3719" i="1"/>
  <c r="O3728" i="1"/>
  <c r="O3750" i="1"/>
  <c r="O3774" i="1"/>
  <c r="O3795" i="1"/>
  <c r="O3798" i="1"/>
  <c r="O3800" i="1"/>
  <c r="O3808" i="1"/>
  <c r="O3812" i="1"/>
  <c r="O3828" i="1"/>
  <c r="O3851" i="1"/>
  <c r="O3866" i="1"/>
  <c r="O3890" i="1"/>
  <c r="O3895" i="1"/>
  <c r="O3921" i="1"/>
  <c r="O3922" i="1"/>
  <c r="O3945" i="1"/>
  <c r="O3991" i="1"/>
  <c r="O4015" i="1"/>
  <c r="O4055" i="1"/>
  <c r="O4087" i="1"/>
  <c r="O4101" i="1"/>
  <c r="O3882" i="1"/>
  <c r="O4024" i="1"/>
  <c r="O3834" i="1"/>
  <c r="O3967" i="1"/>
  <c r="O3707" i="1"/>
  <c r="O3809" i="1"/>
  <c r="O3841" i="1"/>
  <c r="O3853" i="1"/>
  <c r="O3874" i="1"/>
  <c r="O3905" i="1"/>
  <c r="O3926" i="1"/>
  <c r="O3970" i="1"/>
  <c r="O4016" i="1"/>
  <c r="O4052" i="1"/>
  <c r="O4099" i="1"/>
  <c r="O3807" i="1"/>
  <c r="O3836" i="1"/>
  <c r="O3901" i="1"/>
  <c r="O3821" i="1"/>
  <c r="O4013" i="1"/>
  <c r="O3848" i="1"/>
  <c r="O3940" i="1"/>
  <c r="O3713" i="1"/>
  <c r="O3743" i="1"/>
  <c r="O3751" i="1"/>
  <c r="O3814" i="1"/>
  <c r="O3830" i="1"/>
  <c r="O3849" i="1"/>
  <c r="O3924" i="1"/>
  <c r="O3928" i="1"/>
  <c r="O3931" i="1"/>
  <c r="O3947" i="1"/>
  <c r="O3977" i="1"/>
  <c r="O4005" i="1"/>
  <c r="O4028" i="1"/>
  <c r="O4034" i="1"/>
  <c r="O4058" i="1"/>
  <c r="O4066" i="1"/>
  <c r="O4082" i="1"/>
  <c r="O4094" i="1"/>
  <c r="O4095" i="1"/>
  <c r="O4109" i="1"/>
  <c r="O3817" i="1"/>
  <c r="O4027" i="1"/>
  <c r="O3783" i="1"/>
  <c r="O3810" i="1"/>
  <c r="O3818" i="1"/>
  <c r="O3832" i="1"/>
  <c r="O3835" i="1"/>
  <c r="O3868" i="1"/>
  <c r="O3870" i="1"/>
  <c r="O3872" i="1"/>
  <c r="O3962" i="1"/>
  <c r="O3896" i="1"/>
  <c r="O3806" i="1"/>
  <c r="O4062" i="1"/>
  <c r="O3762" i="1"/>
  <c r="O3864" i="1"/>
  <c r="O3893" i="1"/>
  <c r="O3897" i="1"/>
  <c r="O3918" i="1"/>
  <c r="O3939" i="1"/>
  <c r="O3944" i="1"/>
  <c r="O3950" i="1"/>
  <c r="O3960" i="1"/>
  <c r="O4023" i="1"/>
  <c r="O4081" i="1"/>
  <c r="O4012" i="1"/>
  <c r="O3907" i="1"/>
  <c r="O3873" i="1"/>
  <c r="O3725" i="1"/>
  <c r="O3729" i="1"/>
  <c r="O3763" i="1"/>
  <c r="O3788" i="1"/>
  <c r="O3820" i="1"/>
  <c r="O3880" i="1"/>
  <c r="O3898" i="1"/>
  <c r="O3909" i="1"/>
  <c r="O3929" i="1"/>
  <c r="O3954" i="1"/>
  <c r="O4020" i="1"/>
  <c r="O4060" i="1"/>
  <c r="O4065" i="1"/>
  <c r="O4080" i="1"/>
  <c r="O3826" i="1"/>
  <c r="O3710" i="1"/>
  <c r="O3805" i="1"/>
  <c r="O3908" i="1"/>
  <c r="O3911" i="1"/>
  <c r="O4021" i="1"/>
  <c r="O4063" i="1"/>
  <c r="O4086" i="1"/>
  <c r="O3988" i="1"/>
  <c r="O3723" i="1"/>
  <c r="O3840" i="1"/>
  <c r="O3845" i="1"/>
  <c r="O3727" i="1"/>
  <c r="O3730" i="1"/>
  <c r="O3752" i="1"/>
  <c r="O3767" i="1"/>
  <c r="O3813" i="1"/>
  <c r="O3842" i="1"/>
  <c r="O3877" i="1"/>
  <c r="O3899" i="1"/>
  <c r="O3925" i="1"/>
  <c r="O3951" i="1"/>
  <c r="O3958" i="1"/>
  <c r="O3976" i="1"/>
  <c r="O4026" i="1"/>
  <c r="O4079" i="1"/>
  <c r="O3884" i="1"/>
  <c r="O3827" i="1"/>
  <c r="O3779" i="1"/>
  <c r="O3904" i="1"/>
  <c r="O4050" i="1"/>
  <c r="O4107" i="1"/>
  <c r="O4093" i="1"/>
  <c r="O4071" i="1"/>
  <c r="O3709" i="1"/>
  <c r="O4114" i="1"/>
  <c r="O4096" i="1"/>
  <c r="O3758" i="1"/>
  <c r="O3844" i="1"/>
  <c r="O4105" i="1"/>
  <c r="O3910" i="1"/>
  <c r="O3794" i="1"/>
  <c r="O3825" i="1"/>
  <c r="O3833" i="1"/>
  <c r="O3852" i="1"/>
  <c r="O3914" i="1"/>
  <c r="O4054" i="1"/>
  <c r="O4103" i="1"/>
  <c r="O4115" i="1"/>
  <c r="O3754" i="1"/>
  <c r="O3755" i="1"/>
  <c r="O3784" i="1"/>
  <c r="O3796" i="1"/>
  <c r="O4041" i="1"/>
  <c r="O4102" i="1"/>
  <c r="O3935" i="1"/>
  <c r="O4113" i="1"/>
  <c r="O3789" i="1"/>
  <c r="O4108" i="1"/>
  <c r="O3740" i="1"/>
  <c r="O3955" i="1"/>
  <c r="O4049" i="1"/>
  <c r="O3957" i="1"/>
  <c r="O3843" i="1"/>
  <c r="O3936" i="1"/>
  <c r="O3829" i="1"/>
  <c r="O3912" i="1"/>
  <c r="O3900" i="1"/>
  <c r="O4010" i="1"/>
  <c r="C14" i="13" l="1"/>
  <c r="H9" i="19"/>
  <c r="F11" i="19"/>
  <c r="G3" i="19"/>
  <c r="G10" i="19"/>
  <c r="F3" i="19"/>
  <c r="G5" i="19"/>
  <c r="H5" i="19"/>
  <c r="G7" i="19"/>
  <c r="G9" i="19"/>
  <c r="F8" i="19"/>
  <c r="F2" i="19"/>
  <c r="H6" i="19"/>
  <c r="H2" i="19"/>
  <c r="H8" i="19"/>
  <c r="F7" i="19"/>
  <c r="B14" i="13"/>
</calcChain>
</file>

<file path=xl/sharedStrings.xml><?xml version="1.0" encoding="utf-8"?>
<sst xmlns="http://schemas.openxmlformats.org/spreadsheetml/2006/main" count="33055" uniqueCount="8419">
  <si>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</si>
  <si>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</si>
  <si>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</si>
  <si>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</si>
  <si>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</si>
  <si>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</si>
  <si>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</si>
  <si>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</si>
  <si>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</si>
  <si>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</si>
  <si>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</si>
  <si>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</si>
  <si>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</si>
  <si>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</si>
  <si>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</si>
  <si>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</si>
  <si>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</si>
  <si>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</si>
  <si>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</si>
  <si>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</si>
  <si>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</si>
  <si>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</si>
  <si>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</si>
  <si>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</si>
  <si>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</si>
  <si>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</si>
  <si>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</si>
  <si>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</si>
  <si>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</si>
  <si>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</si>
  <si>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</si>
  <si>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</si>
  <si>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</si>
  <si>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</si>
  <si>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</si>
  <si>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</si>
  <si>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</si>
  <si>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</si>
  <si>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</si>
  <si>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</si>
  <si>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</si>
  <si>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</si>
  <si>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</si>
  <si>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</si>
  <si>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</si>
  <si>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</si>
  <si>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</si>
  <si>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</si>
  <si>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</si>
  <si>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</si>
  <si>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</si>
  <si>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</si>
  <si>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</si>
  <si>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</si>
  <si>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</si>
  <si>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</si>
  <si>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</si>
  <si>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</si>
  <si>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</si>
  <si>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</si>
  <si>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</si>
  <si>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</si>
  <si>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</si>
  <si>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</si>
  <si>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</si>
  <si>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</si>
  <si>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</si>
  <si>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</si>
  <si>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</si>
  <si>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</si>
  <si>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</si>
  <si>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</si>
  <si>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</si>
  <si>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</si>
  <si>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</si>
  <si>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</si>
  <si>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</si>
  <si>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</si>
  <si>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</si>
  <si>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</si>
  <si>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</si>
  <si>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</si>
  <si>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</si>
  <si>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</si>
  <si>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</si>
  <si>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</si>
  <si>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</si>
  <si>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</si>
  <si>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</si>
  <si>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</si>
  <si>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</si>
  <si>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</si>
  <si>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</si>
  <si>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</si>
  <si>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</si>
  <si>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</si>
  <si>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</si>
  <si>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</si>
  <si>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</si>
  <si>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</si>
  <si>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</si>
  <si>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</si>
  <si>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</si>
  <si>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</si>
  <si>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</si>
  <si>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</si>
  <si>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</si>
  <si>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</si>
  <si>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</si>
  <si>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</si>
  <si>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</si>
  <si>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</si>
  <si>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</si>
  <si>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</si>
  <si>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</si>
  <si>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</si>
  <si>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</si>
  <si>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</si>
  <si>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</si>
  <si>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</si>
  <si>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</si>
  <si>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</si>
  <si>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</si>
  <si>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</si>
  <si>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</si>
  <si>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</si>
  <si>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</si>
  <si>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</si>
  <si>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</si>
  <si>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</si>
  <si>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</si>
  <si>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</si>
  <si>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</si>
  <si>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</si>
  <si>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</si>
  <si>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</si>
  <si>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</si>
  <si>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</si>
  <si>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</si>
  <si>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</si>
  <si>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</si>
  <si>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</si>
  <si>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</si>
  <si>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</si>
  <si>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</si>
  <si>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</si>
  <si>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</si>
  <si>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</si>
  <si>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</si>
  <si>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</si>
  <si>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</si>
  <si>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</si>
  <si>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</si>
  <si>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</si>
  <si>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</si>
  <si>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</si>
  <si>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</si>
  <si>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</si>
  <si>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</si>
  <si>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</si>
  <si>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</si>
  <si>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</si>
  <si>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</si>
  <si>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</si>
  <si>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</si>
  <si>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</si>
  <si>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</si>
  <si>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</si>
  <si>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</si>
  <si>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</si>
  <si>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</si>
  <si>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</si>
  <si>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</si>
  <si>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</si>
  <si>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</si>
  <si>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</si>
  <si>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</si>
  <si>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</si>
  <si>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</si>
  <si>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</si>
  <si>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</si>
  <si>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</si>
  <si>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</si>
  <si>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</si>
  <si>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</si>
  <si>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</si>
  <si>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</si>
  <si>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</si>
  <si>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</si>
  <si>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</si>
  <si>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</si>
  <si>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</si>
  <si>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</si>
  <si>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</si>
  <si>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</si>
  <si>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</si>
  <si>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</si>
  <si>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</si>
  <si>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</si>
  <si>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</si>
  <si>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</si>
  <si>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</si>
  <si>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</si>
  <si>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</si>
  <si>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</si>
  <si>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</si>
  <si>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</si>
  <si>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</si>
  <si>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</si>
  <si>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</si>
  <si>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</si>
  <si>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</si>
  <si>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</si>
  <si>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</si>
  <si>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</si>
  <si>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</si>
  <si>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</si>
  <si>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</si>
  <si>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</si>
  <si>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</si>
  <si>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</si>
  <si>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</si>
  <si>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</si>
  <si>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</si>
  <si>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</si>
  <si>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</si>
  <si>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</si>
  <si>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</si>
  <si>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</si>
  <si>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</si>
  <si>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</si>
  <si>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</si>
  <si>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</si>
  <si>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</si>
  <si>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</si>
  <si>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</si>
  <si>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</si>
  <si>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</si>
  <si>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</si>
  <si>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</si>
  <si>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</si>
  <si>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</si>
  <si>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</si>
  <si>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</si>
  <si>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</si>
  <si>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</si>
  <si>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</si>
  <si>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</si>
  <si>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</si>
  <si>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</si>
  <si>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</si>
  <si>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</si>
  <si>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</si>
  <si>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</si>
  <si>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</si>
  <si>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</si>
  <si>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</si>
  <si>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</si>
  <si>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</si>
  <si>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</si>
  <si>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</si>
  <si>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</si>
  <si>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</si>
  <si>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</si>
  <si>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</si>
  <si>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</si>
  <si>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</si>
  <si>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</si>
  <si>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</si>
  <si>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</si>
  <si>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</si>
  <si>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</si>
  <si>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</si>
  <si>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</si>
  <si>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</si>
  <si>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</si>
  <si>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</si>
  <si>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</si>
  <si>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</si>
  <si>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</si>
  <si>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</si>
  <si>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</si>
  <si>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</si>
  <si>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</si>
  <si>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</si>
  <si>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</si>
  <si>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</si>
  <si>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</si>
  <si>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</si>
  <si>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</si>
  <si>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</si>
  <si>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</si>
  <si>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</si>
  <si>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</si>
  <si>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</si>
  <si>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</si>
  <si>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</si>
  <si>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</si>
  <si>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</si>
  <si>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</si>
  <si>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</si>
  <si>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</si>
  <si>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</si>
  <si>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</si>
  <si>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</si>
  <si>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</si>
  <si>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</si>
  <si>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</si>
  <si>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</si>
  <si>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</si>
  <si>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</si>
  <si>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</si>
  <si>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</si>
  <si>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</si>
  <si>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</si>
  <si>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</si>
  <si>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</si>
  <si>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</si>
  <si>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</si>
  <si>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</si>
  <si>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</si>
  <si>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</si>
  <si>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</si>
  <si>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</si>
  <si>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</si>
  <si>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</si>
  <si>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</si>
  <si>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</si>
  <si>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</si>
  <si>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</si>
  <si>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</si>
  <si>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</si>
  <si>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</si>
  <si>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</si>
  <si>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</si>
  <si>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</si>
  <si>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</si>
  <si>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</si>
  <si>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</si>
  <si>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</si>
  <si>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</si>
  <si>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</si>
  <si>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</si>
  <si>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</si>
  <si>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</si>
  <si>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</si>
  <si>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</si>
  <si>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</si>
  <si>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</si>
  <si>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</si>
  <si>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</si>
  <si>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</si>
  <si>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</si>
  <si>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</si>
  <si>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</si>
  <si>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</si>
  <si>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</si>
  <si>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</si>
  <si>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</si>
  <si>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</si>
  <si>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</si>
  <si>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</si>
  <si>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</si>
  <si>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</si>
  <si>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</si>
  <si>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</si>
  <si>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</si>
  <si>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</si>
  <si>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</si>
  <si>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</si>
  <si>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</si>
  <si>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</si>
  <si>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</si>
  <si>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</si>
  <si>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</si>
  <si>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</si>
  <si>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</si>
  <si>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</si>
  <si>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</si>
  <si>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</si>
  <si>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</si>
  <si>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</si>
  <si>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</si>
  <si>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</si>
  <si>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</si>
  <si>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</si>
  <si>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</si>
  <si>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</si>
  <si>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</si>
  <si>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</si>
  <si>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</si>
  <si>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</si>
  <si>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</si>
  <si>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</si>
  <si>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</si>
  <si>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</si>
  <si>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</si>
  <si>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</si>
  <si>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</si>
  <si>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</si>
  <si>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</si>
  <si>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</si>
  <si>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</si>
  <si>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</si>
  <si>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</si>
  <si>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</si>
  <si>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</si>
  <si>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</si>
  <si>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</si>
  <si>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</si>
  <si>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</si>
  <si>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</si>
  <si>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</si>
  <si>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</si>
  <si>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</si>
  <si>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</si>
  <si>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</si>
  <si>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</si>
  <si>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</si>
  <si>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</si>
  <si>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</si>
  <si>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</si>
  <si>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</si>
  <si>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</si>
  <si>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</si>
  <si>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</si>
  <si>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</si>
  <si>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</si>
  <si>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</si>
  <si>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</si>
  <si>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</si>
  <si>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</si>
  <si>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</si>
  <si>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</si>
  <si>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</si>
  <si>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</si>
  <si>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</si>
  <si>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</si>
  <si>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</si>
  <si>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</si>
  <si>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</si>
  <si>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</si>
  <si>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</si>
  <si>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</si>
  <si>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</si>
  <si>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</si>
  <si>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</si>
  <si>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</si>
  <si>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</si>
  <si>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</si>
  <si>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</si>
  <si>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</si>
  <si>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</si>
  <si>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</si>
  <si>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</si>
  <si>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</si>
  <si>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</si>
  <si>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</si>
  <si>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</si>
  <si>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</si>
  <si>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</si>
  <si>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</si>
  <si>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</si>
  <si>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</si>
  <si>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</si>
  <si>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</si>
  <si>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</si>
  <si>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</si>
  <si>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</si>
  <si>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</si>
  <si>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</si>
  <si>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</si>
  <si>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</si>
  <si>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</si>
  <si>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</si>
  <si>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</si>
  <si>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</si>
  <si>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</si>
  <si>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</si>
  <si>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</si>
  <si>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</si>
  <si>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</si>
  <si>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</si>
  <si>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</si>
  <si>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</si>
  <si>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</si>
  <si>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</si>
  <si>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</si>
  <si>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</si>
  <si>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</si>
  <si>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</si>
  <si>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</si>
  <si>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</si>
  <si>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</si>
  <si>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</si>
  <si>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</si>
  <si>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</si>
  <si>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</si>
  <si>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</si>
  <si>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</si>
  <si>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</si>
  <si>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</si>
  <si>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</si>
  <si>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</si>
  <si>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</si>
  <si>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</si>
  <si>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</si>
  <si>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</si>
  <si>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</si>
  <si>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</si>
  <si>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</si>
  <si>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</si>
  <si>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</si>
  <si>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</si>
  <si>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</si>
  <si>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</si>
  <si>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</si>
  <si>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</si>
  <si>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</si>
  <si>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</si>
  <si>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</si>
  <si>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</si>
  <si>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</si>
  <si>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</si>
  <si>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</si>
  <si>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</si>
  <si>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</si>
  <si>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</si>
  <si>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</si>
  <si>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</si>
  <si>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</si>
  <si>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</si>
  <si>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</si>
  <si>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</si>
  <si>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</si>
  <si>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</si>
  <si>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</si>
  <si>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</si>
  <si>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</si>
  <si>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</si>
  <si>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</si>
  <si>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</si>
  <si>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</si>
  <si>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</si>
  <si>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</si>
  <si>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</si>
  <si>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</si>
  <si>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</si>
  <si>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</si>
  <si>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</si>
  <si>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</si>
  <si>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</si>
  <si>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</si>
  <si>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</si>
  <si>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</si>
  <si>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</si>
  <si>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</si>
  <si>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</si>
  <si>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</si>
  <si>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</si>
  <si>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</si>
  <si>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</si>
  <si>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</si>
  <si>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</si>
  <si>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</si>
  <si>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</si>
  <si>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</si>
  <si>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</si>
  <si>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</si>
  <si>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</si>
  <si>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</si>
  <si>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</si>
  <si>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</si>
  <si>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</si>
  <si>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</si>
  <si>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</si>
  <si>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</si>
  <si>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</si>
  <si>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</si>
  <si>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</si>
  <si>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</si>
  <si>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</si>
  <si>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</si>
  <si>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</si>
  <si>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</si>
  <si>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</si>
  <si>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</si>
  <si>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</si>
  <si>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</si>
  <si>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</si>
  <si>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</si>
  <si>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</si>
  <si>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</si>
  <si>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</si>
  <si>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</si>
  <si>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</si>
  <si>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</si>
  <si>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</si>
  <si>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</si>
  <si>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</si>
  <si>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</si>
  <si>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</si>
  <si>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</si>
  <si>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</si>
  <si>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</si>
  <si>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</si>
  <si>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</si>
  <si>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</si>
  <si>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</si>
  <si>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</si>
  <si>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</si>
  <si>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</si>
  <si>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</si>
  <si>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</si>
  <si>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</si>
  <si>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</si>
  <si>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</si>
  <si>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</si>
  <si>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</si>
  <si>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</si>
  <si>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</si>
  <si>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</si>
  <si>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</si>
  <si>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</si>
  <si>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</si>
  <si>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</si>
  <si>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</si>
  <si>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</si>
  <si>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</si>
  <si>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</si>
  <si>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</si>
  <si>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</si>
  <si>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</si>
  <si>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</si>
  <si>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</si>
  <si>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</si>
  <si>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</si>
  <si>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</si>
  <si>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</si>
  <si>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</si>
  <si>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</si>
  <si>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</si>
  <si>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</si>
  <si>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</si>
  <si>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</si>
  <si>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</si>
  <si>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</si>
  <si>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</si>
  <si>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</si>
  <si>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</si>
  <si>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</si>
  <si>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</si>
  <si>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</si>
  <si>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</si>
  <si>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</si>
  <si>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</si>
  <si>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</si>
  <si>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</si>
  <si>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</si>
  <si>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</si>
  <si>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</si>
  <si>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</si>
  <si>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</si>
  <si>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</si>
  <si>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</si>
  <si>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</si>
  <si>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</si>
  <si>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</si>
  <si>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</si>
  <si>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</si>
  <si>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</si>
  <si>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</si>
  <si>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</si>
  <si>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</si>
  <si>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</si>
  <si>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</si>
  <si>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</si>
  <si>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</si>
  <si>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</si>
  <si>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</si>
  <si>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</si>
  <si>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</si>
  <si>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</si>
  <si>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</si>
  <si>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</si>
  <si>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</si>
  <si>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</si>
  <si>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</si>
  <si>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</si>
  <si>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</si>
  <si>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</si>
  <si>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</si>
  <si>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</si>
  <si>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</si>
  <si>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</si>
  <si>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</si>
  <si>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</si>
  <si>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</si>
  <si>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</si>
  <si>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</si>
  <si>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</si>
  <si>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</si>
  <si>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</si>
  <si>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</si>
  <si>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</si>
  <si>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</si>
  <si>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</si>
  <si>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</si>
  <si>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</si>
  <si>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</si>
  <si>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</si>
  <si>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</si>
  <si>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</si>
  <si>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</si>
  <si>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</si>
  <si>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</si>
  <si>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</si>
  <si>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</si>
  <si>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</si>
  <si>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</si>
  <si>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</si>
  <si>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</si>
  <si>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</si>
  <si>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</si>
  <si>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</si>
  <si>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</si>
  <si>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</si>
  <si>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</si>
  <si>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</si>
  <si>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</si>
  <si>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</si>
  <si>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</si>
  <si>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</si>
  <si>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</si>
  <si>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</si>
  <si>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</si>
  <si>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</si>
  <si>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</si>
  <si>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</si>
  <si>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</si>
  <si>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</si>
  <si>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</si>
  <si>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</si>
  <si>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</si>
  <si>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</si>
  <si>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</si>
  <si>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</si>
  <si>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</si>
  <si>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</si>
  <si>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</si>
  <si>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</si>
  <si>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</si>
  <si>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</si>
  <si>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</si>
  <si>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</si>
  <si>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</si>
  <si>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</si>
  <si>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</si>
  <si>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</si>
  <si>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</si>
  <si>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</si>
  <si>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</si>
  <si>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</si>
  <si>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</si>
  <si>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</si>
  <si>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</si>
  <si>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</si>
  <si>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</si>
  <si>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</si>
  <si>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</si>
  <si>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</si>
  <si>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</si>
  <si>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</si>
  <si>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</si>
  <si>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</si>
  <si>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</si>
  <si>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</si>
  <si>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</si>
  <si>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</si>
  <si>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</si>
  <si>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</si>
  <si>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</si>
  <si>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</si>
  <si>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</si>
  <si>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</si>
  <si>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</si>
  <si>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</si>
  <si>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</si>
  <si>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</si>
  <si>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</si>
  <si>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</si>
  <si>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</si>
  <si>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</si>
  <si>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</si>
  <si>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</si>
  <si>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</si>
  <si>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</si>
  <si>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</si>
  <si>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</si>
  <si>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</si>
  <si>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</si>
  <si>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</si>
  <si>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</si>
  <si>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</si>
  <si>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</si>
  <si>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</si>
  <si>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</si>
  <si>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</si>
  <si>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</si>
  <si>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</si>
  <si>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</si>
  <si>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</si>
  <si>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</si>
  <si>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</si>
  <si>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</si>
  <si>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</si>
  <si>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</si>
  <si>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</si>
  <si>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</si>
  <si>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</si>
  <si>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</si>
  <si>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</si>
  <si>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</si>
  <si>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</si>
  <si>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</si>
  <si>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</si>
  <si>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</si>
  <si>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</si>
  <si>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</si>
  <si>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</si>
  <si>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</si>
  <si>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</si>
  <si>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</si>
  <si>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</si>
  <si>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</si>
  <si>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</si>
  <si>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</si>
  <si>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</si>
  <si>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</si>
  <si>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</si>
  <si>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</si>
  <si>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</si>
  <si>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</si>
  <si>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</si>
  <si>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</si>
  <si>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</si>
  <si>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</si>
  <si>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</si>
  <si>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</si>
  <si>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</si>
  <si>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</si>
  <si>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</si>
  <si>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</si>
  <si>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</si>
  <si>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</si>
  <si>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</si>
  <si>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</si>
  <si>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</si>
  <si>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</si>
  <si>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</si>
  <si>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</si>
  <si>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</si>
  <si>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</si>
  <si>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</si>
  <si>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</si>
  <si>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</si>
  <si>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</si>
  <si>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</si>
  <si>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</si>
  <si>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</si>
  <si>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</si>
  <si>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</si>
  <si>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</si>
  <si>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</si>
  <si>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</si>
  <si>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</si>
  <si>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</si>
  <si>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</si>
  <si>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</si>
  <si>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</si>
  <si>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</si>
  <si>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</si>
  <si>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</si>
  <si>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</si>
  <si>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</si>
  <si>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</si>
  <si>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</si>
  <si>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</si>
  <si>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</si>
  <si>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</si>
  <si>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</si>
  <si>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</si>
  <si>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</si>
  <si>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</si>
  <si>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</si>
  <si>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</si>
  <si>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</si>
  <si>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</si>
  <si>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</si>
  <si>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</si>
  <si>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</si>
  <si>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</si>
  <si>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</si>
  <si>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</si>
  <si>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</si>
  <si>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</si>
  <si>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</si>
  <si>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</si>
  <si>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</si>
  <si>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</si>
  <si>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</si>
  <si>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</si>
  <si>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</si>
  <si>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</si>
  <si>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</si>
  <si>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</si>
  <si>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</si>
  <si>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</si>
  <si>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</si>
  <si>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</si>
  <si>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</si>
  <si>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</si>
  <si>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</si>
  <si>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</si>
  <si>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</si>
  <si>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</si>
  <si>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</si>
  <si>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</si>
  <si>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</si>
  <si>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</si>
  <si>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</si>
  <si>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</si>
  <si>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</si>
  <si>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</si>
  <si>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</si>
  <si>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</si>
  <si>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</si>
  <si>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</si>
  <si>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</si>
  <si>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</si>
  <si>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</si>
  <si>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</si>
  <si>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</si>
  <si>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</si>
  <si>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</si>
  <si>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</si>
  <si>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</si>
  <si>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</si>
  <si>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</si>
  <si>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</si>
  <si>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</si>
  <si>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</si>
  <si>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</si>
  <si>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</si>
  <si>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</si>
  <si>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</si>
  <si>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</si>
  <si>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</si>
  <si>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</si>
  <si>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</si>
  <si>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</si>
  <si>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</si>
  <si>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</si>
  <si>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</si>
  <si>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</si>
  <si>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</si>
  <si>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</si>
  <si>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</si>
  <si>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</si>
  <si>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</si>
  <si>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</si>
  <si>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</si>
  <si>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</si>
  <si>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</si>
  <si>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</si>
  <si>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</si>
  <si>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</si>
  <si>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</si>
  <si>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</si>
  <si>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</si>
  <si>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</si>
  <si>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</si>
  <si>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</si>
  <si>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</si>
  <si>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</si>
  <si>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</si>
  <si>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</si>
  <si>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</si>
  <si>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</si>
  <si>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</si>
  <si>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</si>
  <si>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</si>
  <si>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</si>
  <si>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</si>
  <si>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</si>
  <si>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</si>
  <si>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</si>
  <si>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</si>
  <si>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</si>
  <si>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</si>
  <si>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</si>
  <si>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</si>
  <si>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</si>
  <si>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</si>
  <si>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</si>
  <si>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</si>
  <si>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</si>
  <si>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</si>
  <si>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</si>
  <si>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</si>
  <si>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</si>
  <si>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</si>
  <si>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</si>
  <si>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</si>
  <si>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</si>
  <si>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</si>
  <si>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</si>
  <si>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</si>
  <si>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</si>
  <si>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</si>
  <si>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</si>
  <si>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</si>
  <si>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</si>
  <si>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</si>
  <si>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</si>
  <si>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</si>
  <si>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</si>
  <si>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</si>
  <si>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</si>
  <si>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</si>
  <si>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</si>
  <si>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</si>
  <si>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</si>
  <si>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</si>
  <si>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</si>
  <si>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</si>
  <si>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</si>
  <si>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</si>
  <si>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</si>
  <si>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</si>
  <si>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</si>
  <si>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</si>
  <si>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</si>
  <si>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</si>
  <si>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</si>
  <si>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</si>
  <si>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</si>
  <si>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</si>
  <si>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</si>
  <si>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</si>
  <si>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</si>
  <si>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</si>
  <si>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</si>
  <si>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</si>
  <si>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</si>
  <si>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</si>
  <si>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</si>
  <si>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</si>
  <si>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</si>
  <si>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</si>
  <si>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</si>
  <si>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</si>
  <si>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</si>
  <si>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</si>
  <si>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</si>
  <si>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</si>
  <si>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</si>
  <si>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</si>
  <si>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</si>
  <si>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</si>
  <si>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</si>
  <si>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</si>
  <si>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</si>
  <si>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</si>
  <si>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</si>
  <si>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</si>
  <si>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</si>
  <si>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</si>
  <si>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</si>
  <si>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</si>
  <si>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</si>
  <si>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</si>
  <si>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</si>
  <si>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</si>
  <si>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</si>
  <si>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</si>
  <si>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</si>
  <si>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</si>
  <si>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</si>
  <si>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</si>
  <si>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</si>
  <si>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</si>
  <si>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</si>
  <si>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</si>
  <si>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</si>
  <si>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</si>
  <si>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</si>
  <si>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</si>
  <si>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</si>
  <si>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</si>
  <si>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</si>
  <si>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</si>
  <si>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</si>
  <si>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</si>
  <si>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</si>
  <si>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</si>
  <si>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</si>
  <si>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</si>
  <si>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</si>
  <si>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</si>
  <si>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</si>
  <si>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</si>
  <si>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</si>
  <si>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</si>
  <si>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</si>
  <si>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</si>
  <si>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</si>
  <si>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</si>
  <si>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</si>
  <si>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</si>
  <si>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</si>
  <si>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</si>
  <si>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</si>
  <si>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</si>
  <si>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</si>
  <si>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</si>
  <si>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</si>
  <si>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</si>
  <si>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</si>
  <si>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</si>
  <si>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</si>
  <si>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</si>
  <si>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</si>
  <si>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</si>
  <si>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</si>
  <si>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</si>
  <si>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</si>
  <si>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</si>
  <si>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</si>
  <si>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</si>
  <si>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</si>
  <si>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</si>
  <si>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</si>
  <si>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</si>
  <si>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</si>
  <si>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</si>
  <si>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</si>
  <si>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</si>
  <si>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</si>
  <si>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</si>
  <si>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</si>
  <si>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</si>
  <si>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</si>
  <si>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</si>
  <si>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</si>
  <si>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</si>
  <si>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</si>
  <si>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</si>
  <si>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</si>
  <si>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</si>
  <si>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</si>
  <si>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</si>
  <si>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</si>
  <si>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</si>
  <si>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</si>
  <si>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</si>
  <si>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</si>
  <si>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</si>
  <si>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</si>
  <si>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</si>
  <si>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</si>
  <si>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</si>
  <si>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</si>
  <si>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</si>
  <si>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</si>
  <si>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</si>
  <si>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</si>
  <si>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</si>
  <si>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</si>
  <si>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</si>
  <si>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</si>
  <si>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</si>
  <si>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</si>
  <si>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</si>
  <si>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</si>
  <si>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</si>
  <si>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</si>
  <si>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</si>
  <si>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</si>
  <si>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</si>
  <si>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</si>
  <si>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</si>
  <si>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</si>
  <si>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</si>
  <si>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</si>
  <si>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</si>
  <si>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</si>
  <si>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</si>
  <si>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</si>
  <si>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</si>
  <si>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</si>
  <si>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</si>
  <si>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</si>
  <si>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</si>
  <si>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</si>
  <si>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</si>
  <si>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</si>
  <si>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</si>
  <si>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</si>
  <si>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</si>
  <si>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</si>
  <si>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</si>
  <si>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</si>
  <si>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</si>
  <si>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</si>
  <si>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</si>
  <si>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</si>
  <si>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</si>
  <si>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</si>
  <si>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</si>
  <si>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</si>
  <si>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</si>
  <si>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</si>
  <si>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</si>
  <si>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</si>
  <si>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</si>
  <si>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</si>
  <si>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</si>
  <si>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</si>
  <si>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</si>
  <si>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</si>
  <si>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</si>
  <si>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</si>
  <si>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</si>
  <si>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</si>
  <si>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</si>
  <si>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</si>
  <si>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</si>
  <si>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</si>
  <si>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</si>
  <si>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</si>
  <si>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</si>
  <si>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</si>
  <si>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</si>
  <si>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</si>
  <si>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</si>
  <si>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</si>
  <si>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</si>
  <si>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</si>
  <si>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</si>
  <si>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</si>
  <si>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</si>
  <si>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</si>
  <si>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</si>
  <si>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</si>
  <si>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</si>
  <si>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</si>
  <si>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</si>
  <si>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</si>
  <si>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</si>
  <si>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</si>
  <si>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</si>
  <si>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</si>
  <si>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</si>
  <si>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</si>
  <si>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</si>
  <si>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</si>
  <si>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</si>
  <si>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</si>
  <si>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</si>
  <si>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</si>
  <si>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</si>
  <si>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</si>
  <si>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</si>
  <si>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</si>
  <si>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</si>
  <si>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</si>
  <si>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</si>
  <si>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</si>
  <si>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</si>
  <si>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</si>
  <si>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</si>
  <si>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</si>
  <si>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</si>
  <si>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</si>
  <si>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</si>
  <si>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</si>
  <si>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</si>
  <si>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</si>
  <si>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</si>
  <si>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</si>
  <si>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</si>
  <si>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</si>
  <si>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</si>
  <si>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</si>
  <si>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</si>
  <si>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</si>
  <si>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</si>
  <si>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</si>
  <si>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</si>
  <si>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</si>
  <si>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</si>
  <si>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</si>
  <si>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</si>
  <si>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</si>
  <si>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</si>
  <si>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</si>
  <si>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</si>
  <si>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</si>
  <si>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</si>
  <si>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</si>
  <si>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</si>
  <si>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</si>
  <si>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</si>
  <si>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</si>
  <si>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</si>
  <si>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</si>
  <si>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</si>
  <si>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</si>
  <si>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</si>
  <si>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</si>
  <si>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</si>
  <si>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</si>
  <si>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</si>
  <si>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</si>
  <si>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</si>
  <si>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</si>
  <si>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</si>
  <si>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</si>
  <si>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</si>
  <si>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</si>
  <si>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</si>
  <si>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</si>
  <si>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</si>
  <si>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</si>
  <si>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</si>
  <si>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</si>
  <si>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</si>
  <si>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</si>
  <si>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</si>
  <si>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</si>
  <si>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</si>
  <si>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</si>
  <si>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</si>
  <si>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</si>
  <si>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</si>
  <si>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</si>
  <si>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</si>
  <si>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</si>
  <si>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</si>
  <si>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</si>
  <si>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</si>
  <si>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</si>
  <si>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</si>
  <si>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</si>
  <si>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</si>
  <si>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</si>
  <si>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</si>
  <si>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</si>
  <si>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</si>
  <si>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</si>
  <si>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</si>
  <si>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</si>
  <si>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</si>
  <si>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</si>
  <si>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</si>
  <si>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</si>
  <si>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</si>
  <si>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</si>
  <si>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</si>
  <si>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</si>
  <si>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</si>
  <si>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</si>
  <si>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</si>
  <si>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</si>
  <si>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</si>
  <si>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</si>
  <si>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</si>
  <si>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</si>
  <si>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</si>
  <si>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</si>
  <si>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</si>
  <si>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</si>
  <si>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</si>
  <si>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</si>
  <si>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</si>
  <si>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</si>
  <si>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</si>
  <si>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</si>
  <si>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</si>
  <si>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</si>
  <si>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</si>
  <si>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</si>
  <si>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</si>
  <si>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</si>
  <si>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</si>
  <si>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</si>
  <si>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</si>
  <si>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</si>
  <si>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</si>
  <si>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</si>
  <si>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</si>
  <si>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</si>
  <si>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</si>
  <si>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</si>
  <si>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</si>
  <si>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</si>
  <si>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</si>
  <si>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</si>
  <si>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</si>
  <si>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</si>
  <si>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</si>
  <si>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</si>
  <si>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</si>
  <si>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</si>
  <si>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</si>
  <si>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</si>
  <si>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</si>
  <si>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</si>
  <si>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</si>
  <si>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</si>
  <si>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</si>
  <si>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</si>
  <si>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</si>
  <si>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</si>
  <si>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</si>
  <si>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</si>
  <si>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</si>
  <si>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</si>
  <si>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</si>
  <si>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</si>
  <si>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</si>
  <si>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</si>
  <si>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</si>
  <si>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</si>
  <si>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</si>
  <si>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</si>
  <si>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</si>
  <si>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</si>
  <si>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</si>
  <si>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</si>
  <si>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</si>
  <si>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</si>
  <si>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</si>
  <si>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</si>
  <si>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</si>
  <si>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</si>
  <si>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</si>
  <si>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</si>
  <si>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</si>
  <si>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</si>
  <si>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</si>
  <si>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</si>
  <si>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</si>
  <si>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</si>
  <si>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</si>
  <si>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</si>
  <si>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</si>
  <si>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</si>
  <si>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</si>
  <si>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</si>
  <si>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</si>
  <si>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</si>
  <si>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</si>
  <si>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</si>
  <si>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</si>
  <si>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</si>
  <si>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</si>
  <si>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</si>
  <si>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</si>
  <si>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</si>
  <si>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</si>
  <si>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</si>
  <si>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</si>
  <si>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</si>
  <si>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</si>
  <si>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</si>
  <si>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</si>
  <si>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</si>
  <si>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</si>
  <si>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</si>
  <si>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</si>
  <si>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</si>
  <si>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</si>
  <si>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</si>
  <si>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</si>
  <si>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</si>
  <si>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</si>
  <si>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</si>
  <si>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</si>
  <si>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</si>
  <si>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</si>
  <si>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</si>
  <si>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</si>
  <si>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</si>
  <si>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</si>
  <si>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</si>
  <si>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</si>
  <si>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</si>
  <si>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</si>
  <si>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</si>
  <si>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</si>
  <si>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</si>
  <si>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</si>
  <si>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</si>
  <si>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</si>
  <si>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</si>
  <si>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</si>
  <si>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</si>
  <si>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</si>
  <si>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</si>
  <si>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</si>
  <si>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</si>
  <si>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</si>
  <si>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</si>
  <si>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</si>
  <si>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</si>
  <si>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</si>
  <si>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</si>
  <si>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</si>
  <si>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</si>
  <si>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</si>
  <si>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</si>
  <si>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</si>
  <si>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</si>
  <si>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</si>
  <si>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</si>
  <si>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</si>
  <si>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</si>
  <si>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</si>
  <si>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</si>
  <si>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</si>
  <si>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</si>
  <si>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</si>
  <si>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</si>
  <si>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</si>
  <si>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</si>
  <si>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</si>
  <si>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</si>
  <si>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</si>
  <si>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</si>
  <si>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</si>
  <si>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</si>
  <si>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</si>
  <si>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</si>
  <si>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</si>
  <si>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</si>
  <si>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</si>
  <si>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</si>
  <si>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</si>
  <si>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</si>
  <si>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</si>
  <si>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</si>
  <si>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</si>
  <si>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</si>
  <si>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</si>
  <si>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</si>
  <si>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</si>
  <si>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</si>
  <si>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</si>
  <si>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</si>
  <si>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</si>
  <si>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</si>
  <si>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</si>
  <si>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</si>
  <si>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</si>
  <si>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</si>
  <si>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</si>
  <si>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</si>
  <si>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</si>
  <si>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</si>
  <si>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</si>
  <si>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</si>
  <si>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</si>
  <si>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</si>
  <si>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</si>
  <si>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</si>
  <si>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</si>
  <si>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</si>
  <si>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</si>
  <si>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</si>
  <si>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</si>
  <si>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</si>
  <si>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</si>
  <si>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</si>
  <si>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</si>
  <si>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</si>
  <si>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</si>
  <si>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</si>
  <si>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</si>
  <si>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</si>
  <si>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</si>
  <si>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</si>
  <si>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</si>
  <si>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</si>
  <si>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</si>
  <si>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</si>
  <si>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</si>
  <si>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</si>
  <si>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</si>
  <si>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</si>
  <si>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</si>
  <si>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</si>
  <si>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</si>
  <si>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</si>
  <si>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</si>
  <si>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</si>
  <si>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</si>
  <si>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</si>
  <si>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</si>
  <si>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</si>
  <si>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</si>
  <si>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</si>
  <si>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</si>
  <si>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</si>
  <si>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</si>
  <si>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</si>
  <si>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</si>
  <si>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</si>
  <si>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</si>
  <si>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</si>
  <si>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</si>
  <si>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</si>
  <si>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</si>
  <si>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</si>
  <si>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</si>
  <si>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</si>
  <si>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</si>
  <si>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</si>
  <si>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</si>
  <si>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</si>
  <si>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</si>
  <si>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</si>
  <si>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</si>
  <si>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</si>
  <si>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</si>
  <si>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</si>
  <si>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</si>
  <si>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</si>
  <si>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</si>
  <si>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</si>
  <si>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</si>
  <si>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</si>
  <si>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</si>
  <si>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</si>
  <si>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</si>
  <si>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</si>
  <si>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</si>
  <si>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</si>
  <si>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</si>
  <si>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</si>
  <si>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</si>
  <si>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</si>
  <si>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</si>
  <si>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</si>
  <si>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</si>
  <si>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</si>
  <si>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</si>
  <si>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</si>
  <si>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</si>
  <si>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</si>
  <si>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</si>
  <si>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</si>
  <si>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</si>
  <si>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</si>
  <si>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</si>
  <si>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</si>
  <si>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</si>
  <si>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</si>
  <si>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</si>
  <si>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</si>
  <si>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</si>
  <si>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</si>
  <si>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</si>
  <si>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</si>
  <si>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</si>
  <si>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</si>
  <si>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</si>
  <si>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</si>
  <si>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</si>
  <si>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</si>
  <si>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</si>
  <si>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</si>
  <si>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</si>
  <si>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</si>
  <si>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</si>
  <si>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</si>
  <si>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</si>
  <si>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</si>
  <si>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</si>
  <si>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</si>
  <si>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</si>
  <si>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</si>
  <si>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</si>
  <si>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</si>
  <si>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</si>
  <si>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</si>
  <si>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</si>
  <si>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</si>
  <si>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</si>
  <si>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</si>
  <si>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</si>
  <si>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</si>
  <si>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</si>
  <si>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</si>
  <si>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</si>
  <si>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</si>
  <si>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</si>
  <si>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</si>
  <si>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</si>
  <si>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</si>
  <si>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</si>
  <si>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</si>
  <si>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</si>
  <si>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</si>
  <si>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</si>
  <si>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</si>
  <si>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</si>
  <si>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</si>
  <si>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</si>
  <si>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</si>
  <si>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</si>
  <si>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</si>
  <si>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</si>
  <si>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</si>
  <si>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</si>
  <si>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</si>
  <si>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</si>
  <si>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</si>
  <si>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</si>
  <si>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</si>
  <si>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</si>
  <si>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</si>
  <si>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</si>
  <si>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</si>
  <si>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</si>
  <si>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</si>
  <si>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</si>
  <si>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</si>
  <si>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</si>
  <si>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</si>
  <si>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</si>
  <si>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</si>
  <si>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</si>
  <si>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</si>
  <si>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</si>
  <si>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</si>
  <si>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</si>
  <si>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</si>
  <si>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</si>
  <si>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</si>
  <si>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</si>
  <si>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</si>
  <si>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</si>
  <si>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</si>
  <si>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</si>
  <si>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</si>
  <si>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</si>
  <si>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</si>
  <si>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</si>
  <si>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</si>
  <si>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</si>
  <si>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</si>
  <si>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</si>
  <si>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</si>
  <si>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</si>
  <si>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</si>
  <si>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</si>
  <si>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</si>
  <si>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</si>
  <si>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</si>
  <si>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</si>
  <si>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</si>
  <si>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</si>
  <si>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</si>
  <si>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</si>
  <si>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</si>
  <si>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</si>
  <si>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</si>
  <si>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</si>
  <si>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</si>
  <si>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</si>
  <si>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</si>
  <si>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</si>
  <si>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</si>
  <si>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</si>
  <si>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</si>
  <si>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</si>
  <si>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</si>
  <si>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</si>
  <si>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</si>
  <si>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</si>
  <si>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</si>
  <si>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</si>
  <si>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</si>
  <si>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</si>
  <si>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</si>
  <si>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</si>
  <si>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</si>
  <si>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</si>
  <si>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</si>
  <si>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</si>
  <si>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</si>
  <si>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</si>
  <si>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</si>
  <si>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</si>
  <si>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</si>
  <si>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</si>
  <si>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</si>
  <si>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</si>
  <si>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</si>
  <si>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</si>
  <si>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</si>
  <si>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</si>
  <si>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</si>
  <si>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</si>
  <si>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</si>
  <si>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</si>
  <si>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</si>
  <si>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</si>
  <si>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</si>
  <si>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</si>
  <si>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</si>
  <si>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</si>
  <si>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</si>
  <si>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</si>
  <si>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</si>
  <si>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</si>
  <si>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</si>
  <si>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</si>
  <si>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</si>
  <si>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</si>
  <si>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</si>
  <si>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</si>
  <si>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</si>
  <si>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</si>
  <si>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</si>
  <si>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</si>
  <si>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</si>
  <si>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</si>
  <si>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</si>
  <si>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</si>
  <si>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</si>
  <si>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</si>
  <si>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</si>
  <si>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</si>
  <si>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</si>
  <si>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</si>
  <si>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</si>
  <si>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</si>
  <si>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</si>
  <si>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</si>
  <si>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</si>
  <si>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</si>
  <si>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</si>
  <si>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</si>
  <si>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</si>
  <si>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</si>
  <si>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</si>
  <si>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</si>
  <si>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</si>
  <si>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</si>
  <si>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</si>
  <si>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</si>
  <si>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</si>
  <si>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</si>
  <si>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</si>
  <si>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</si>
  <si>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</si>
  <si>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</si>
  <si>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</si>
  <si>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</si>
  <si>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</si>
  <si>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</si>
  <si>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</si>
  <si>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</si>
  <si>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</si>
  <si>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</si>
  <si>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</si>
  <si>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</si>
  <si>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</si>
  <si>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</si>
  <si>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</si>
  <si>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</si>
  <si>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</si>
  <si>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</si>
  <si>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</si>
  <si>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</si>
  <si>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</si>
  <si>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</si>
  <si>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</si>
  <si>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</si>
  <si>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</si>
  <si>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</si>
  <si>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</si>
  <si>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</si>
  <si>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</si>
  <si>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</si>
  <si>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</si>
  <si>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</si>
  <si>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</si>
  <si>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</si>
  <si>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</si>
  <si>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</si>
  <si>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</si>
  <si>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</si>
  <si>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</si>
  <si>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</si>
  <si>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</si>
  <si>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</si>
  <si>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</si>
  <si>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</si>
  <si>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</si>
  <si>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</si>
  <si>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</si>
  <si>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</si>
  <si>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</si>
  <si>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</si>
  <si>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</si>
  <si>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</si>
  <si>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</si>
  <si>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</si>
  <si>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</si>
  <si>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</si>
  <si>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</si>
  <si>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</si>
  <si>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</si>
  <si>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</si>
  <si>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</si>
  <si>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</si>
  <si>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</si>
  <si>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</si>
  <si>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</si>
  <si>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</si>
  <si>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</si>
  <si>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</si>
  <si>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</si>
  <si>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</si>
  <si>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</si>
  <si>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</si>
  <si>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</si>
  <si>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</si>
  <si>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</si>
  <si>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</si>
  <si>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</si>
  <si>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</si>
  <si>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</si>
  <si>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</si>
  <si>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</si>
  <si>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</si>
  <si>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</si>
  <si>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</si>
  <si>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</si>
  <si>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</si>
  <si>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</si>
  <si>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</si>
  <si>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</si>
  <si>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</si>
  <si>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</si>
  <si>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</si>
  <si>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</si>
  <si>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</si>
  <si>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</si>
  <si>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</si>
  <si>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</si>
  <si>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</si>
  <si>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</si>
  <si>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</si>
  <si>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</si>
  <si>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</si>
  <si>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</si>
  <si>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</si>
  <si>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</si>
  <si>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</si>
  <si>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</si>
  <si>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</si>
  <si>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</si>
  <si>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</si>
  <si>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</si>
  <si>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</si>
  <si>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</si>
  <si>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</si>
  <si>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</si>
  <si>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</si>
  <si>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</si>
  <si>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</si>
  <si>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</si>
  <si>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</si>
  <si>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</si>
  <si>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</si>
  <si>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</si>
  <si>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</si>
  <si>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</si>
  <si>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</si>
  <si>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</si>
  <si>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</si>
  <si>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</si>
  <si>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</si>
  <si>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</si>
  <si>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</si>
  <si>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</si>
  <si>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</si>
  <si>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</si>
  <si>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</si>
  <si>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</si>
  <si>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</si>
  <si>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</si>
  <si>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</si>
  <si>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</si>
  <si>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</si>
  <si>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</si>
  <si>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</si>
  <si>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</si>
  <si>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</si>
  <si>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</si>
  <si>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</si>
  <si>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</si>
  <si>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</si>
  <si>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</si>
  <si>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</si>
  <si>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</si>
  <si>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</si>
  <si>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</si>
  <si>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</si>
  <si>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</si>
  <si>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</si>
  <si>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</si>
  <si>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</si>
  <si>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</si>
  <si>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</si>
  <si>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</si>
  <si>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</si>
  <si>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</si>
  <si>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</si>
  <si>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</si>
  <si>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</si>
  <si>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</si>
  <si>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</si>
  <si>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</si>
  <si>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</si>
  <si>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</si>
  <si>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</si>
  <si>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</si>
  <si>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</si>
  <si>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</si>
  <si>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</si>
  <si>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</si>
  <si>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</si>
  <si>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</si>
  <si>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</si>
  <si>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</si>
  <si>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</si>
  <si>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</si>
  <si>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</si>
  <si>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</si>
  <si>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</si>
  <si>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</si>
  <si>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</si>
  <si>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</si>
  <si>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</si>
  <si>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</si>
  <si>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</si>
  <si>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</si>
  <si>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</si>
  <si>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</si>
  <si>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</si>
  <si>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</si>
  <si>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</si>
  <si>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</si>
  <si>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</si>
  <si>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</si>
  <si>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</si>
  <si>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</si>
  <si>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</si>
  <si>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</si>
  <si>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</si>
  <si>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</si>
  <si>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</si>
  <si>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</si>
  <si>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</si>
  <si>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</si>
  <si>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</si>
  <si>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</si>
  <si>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</si>
  <si>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</si>
  <si>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</si>
  <si>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</si>
  <si>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</si>
  <si>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</si>
  <si>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</si>
  <si>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</si>
  <si>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</si>
  <si>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</si>
  <si>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</si>
  <si>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</si>
  <si>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</si>
  <si>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</si>
  <si>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</si>
  <si>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</si>
  <si>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</si>
  <si>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</si>
  <si>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</si>
  <si>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</si>
  <si>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</si>
  <si>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</si>
  <si>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</si>
  <si>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</si>
  <si>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</si>
  <si>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</si>
  <si>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</si>
  <si>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</si>
  <si>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</si>
  <si>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</si>
  <si>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</si>
  <si>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</si>
  <si>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</si>
  <si>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</si>
  <si>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</si>
  <si>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</si>
  <si>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</si>
  <si>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</si>
  <si>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</si>
  <si>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</si>
  <si>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</si>
  <si>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</si>
  <si>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</si>
  <si>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</si>
  <si>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</si>
  <si>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</si>
  <si>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</si>
  <si>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</si>
  <si>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</si>
  <si>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</si>
  <si>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</si>
  <si>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</si>
  <si>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</si>
  <si>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</si>
  <si>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</si>
  <si>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</si>
  <si>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</si>
  <si>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</si>
  <si>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</si>
  <si>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</si>
  <si>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</si>
  <si>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</si>
  <si>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</si>
  <si>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</si>
  <si>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</si>
  <si>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</si>
  <si>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</si>
  <si>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</si>
  <si>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</si>
  <si>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</si>
  <si>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</si>
  <si>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</si>
  <si>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</si>
  <si>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</si>
  <si>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</si>
  <si>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</si>
  <si>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</si>
  <si>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</si>
  <si>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</si>
  <si>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</si>
  <si>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</si>
  <si>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</si>
  <si>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</si>
  <si>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</si>
  <si>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</si>
  <si>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</si>
  <si>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</si>
  <si>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</si>
  <si>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</si>
  <si>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</si>
  <si>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</si>
  <si>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</si>
  <si>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</si>
  <si>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</si>
  <si>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</si>
  <si>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</si>
  <si>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</si>
  <si>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</si>
  <si>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</si>
  <si>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</si>
  <si>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</si>
  <si>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</si>
  <si>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</si>
  <si>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</si>
  <si>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</si>
  <si>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</si>
  <si>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</si>
  <si>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</si>
  <si>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</si>
  <si>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</si>
  <si>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</si>
  <si>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</si>
  <si>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</si>
  <si>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</si>
  <si>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</si>
  <si>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</si>
  <si>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</si>
  <si>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</si>
  <si>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</si>
  <si>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</si>
  <si>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</si>
  <si>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</si>
  <si>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</si>
  <si>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</si>
  <si>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</si>
  <si>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</si>
  <si>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</si>
  <si>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</si>
  <si>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</si>
  <si>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</si>
  <si>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</si>
  <si>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</si>
  <si>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</si>
  <si>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</si>
  <si>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</si>
  <si>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</si>
  <si>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</si>
  <si>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</si>
  <si>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</si>
  <si>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</si>
  <si>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</si>
  <si>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</si>
  <si>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</si>
  <si>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</si>
  <si>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</si>
  <si>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</si>
  <si>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</si>
  <si>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</si>
  <si>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</si>
  <si>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</si>
  <si>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</si>
  <si>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</si>
  <si>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</si>
  <si>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</si>
  <si>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</si>
  <si>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</si>
  <si>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</si>
  <si>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</si>
  <si>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</si>
  <si>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</si>
  <si>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</si>
  <si>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</si>
  <si>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</si>
  <si>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</si>
  <si>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</si>
  <si>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</si>
  <si>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</si>
  <si>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</si>
  <si>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</si>
  <si>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</si>
  <si>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</si>
  <si>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</si>
  <si>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</si>
  <si>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</si>
  <si>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</si>
  <si>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</si>
  <si>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</si>
  <si>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</si>
  <si>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</si>
  <si>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</si>
  <si>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</si>
  <si>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</si>
  <si>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</si>
  <si>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</si>
  <si>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</si>
  <si>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</si>
  <si>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</si>
  <si>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</si>
  <si>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</si>
  <si>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</si>
  <si>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</si>
  <si>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</si>
  <si>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</si>
  <si>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</si>
  <si>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</si>
  <si>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</si>
  <si>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</si>
  <si>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</si>
  <si>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</si>
  <si>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</si>
  <si>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</si>
  <si>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</si>
  <si>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</si>
  <si>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</si>
  <si>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</si>
  <si>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</si>
  <si>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</si>
  <si>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</si>
  <si>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</si>
  <si>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</si>
  <si>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</si>
  <si>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</si>
  <si>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</si>
  <si>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</si>
  <si>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</si>
  <si>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</si>
  <si>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</si>
  <si>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</si>
  <si>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</si>
  <si>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</si>
  <si>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</si>
  <si>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</si>
  <si>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</si>
  <si>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</si>
  <si>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</si>
  <si>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</si>
  <si>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</si>
  <si>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</si>
  <si>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</si>
  <si>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</si>
  <si>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</si>
  <si>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</si>
  <si>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</si>
  <si>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</si>
  <si>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</si>
  <si>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</si>
  <si>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</si>
  <si>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</si>
  <si>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</si>
  <si>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</si>
  <si>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</si>
  <si>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</si>
  <si>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</si>
  <si>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</si>
  <si>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</si>
  <si>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</si>
  <si>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</si>
  <si>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</si>
  <si>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</si>
  <si>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</si>
  <si>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</si>
  <si>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</si>
  <si>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</si>
  <si>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</si>
  <si>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</si>
  <si>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</si>
  <si>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</si>
  <si>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</si>
  <si>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</si>
  <si>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</si>
  <si>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</si>
  <si>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</si>
  <si>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</si>
  <si>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</si>
  <si>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</si>
  <si>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</si>
  <si>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</si>
  <si>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</si>
  <si>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</si>
  <si>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</si>
  <si>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</si>
  <si>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</si>
  <si>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</si>
  <si>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</si>
  <si>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</si>
  <si>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</si>
  <si>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</si>
  <si>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</si>
  <si>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</si>
  <si>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</si>
  <si>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</si>
  <si>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</si>
  <si>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</si>
  <si>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</si>
  <si>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</si>
  <si>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</si>
  <si>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</si>
  <si>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</si>
  <si>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</si>
  <si>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</si>
  <si>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</si>
  <si>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</si>
  <si>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</si>
  <si>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</si>
  <si>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</si>
  <si>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</si>
  <si>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</si>
  <si>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</si>
  <si>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</si>
  <si>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</si>
  <si>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</si>
  <si>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</si>
  <si>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</si>
  <si>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</si>
  <si>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</si>
  <si>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</si>
  <si>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</si>
  <si>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</si>
  <si>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</si>
  <si>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</si>
  <si>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</si>
  <si>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</si>
  <si>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</si>
  <si>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</si>
  <si>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</si>
  <si>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</si>
  <si>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</si>
  <si>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</si>
  <si>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</si>
  <si>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</si>
  <si>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</si>
  <si>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</si>
  <si>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</si>
  <si>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</si>
  <si>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</si>
  <si>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</si>
  <si>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</si>
  <si>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</si>
  <si>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</si>
  <si>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</si>
  <si>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</si>
  <si>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</si>
  <si>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</si>
  <si>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</si>
  <si>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</si>
  <si>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</si>
  <si>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</si>
  <si>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</si>
  <si>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</si>
  <si>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</si>
  <si>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</si>
  <si>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</si>
  <si>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</si>
  <si>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</si>
  <si>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</si>
  <si>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</si>
  <si>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</si>
  <si>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</si>
  <si>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</si>
  <si>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</si>
  <si>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</si>
  <si>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</si>
  <si>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</si>
  <si>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</si>
  <si>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</si>
  <si>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</si>
  <si>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</si>
  <si>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</si>
  <si>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</si>
  <si>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</si>
  <si>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</si>
  <si>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</si>
  <si>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</si>
  <si>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</si>
  <si>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</si>
  <si>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</si>
  <si>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</si>
  <si>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</si>
  <si>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</si>
  <si>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</si>
  <si>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</si>
  <si>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</si>
  <si>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</si>
  <si>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</si>
  <si>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</si>
  <si>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</si>
  <si>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</si>
  <si>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</si>
  <si>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</si>
  <si>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</si>
  <si>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</si>
  <si>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</si>
  <si>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</si>
  <si>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</si>
  <si>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</si>
  <si>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</si>
  <si>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</si>
  <si>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</si>
  <si>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</si>
  <si>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</si>
  <si>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</si>
  <si>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</si>
  <si>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</si>
  <si>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</si>
  <si>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</si>
  <si>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</si>
  <si>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</si>
  <si>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</si>
  <si>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</si>
  <si>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</si>
  <si>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</si>
  <si>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</si>
  <si>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</si>
  <si>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</si>
  <si>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</si>
  <si>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</si>
  <si>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</si>
  <si>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</si>
  <si>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</si>
  <si>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</si>
  <si>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</si>
  <si>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</si>
  <si>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</si>
  <si>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</si>
  <si>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</si>
  <si>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</si>
  <si>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</si>
  <si>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</si>
  <si>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</si>
  <si>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</si>
  <si>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</si>
  <si>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</si>
  <si>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</si>
  <si>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</si>
  <si>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</si>
  <si>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</si>
  <si>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</si>
  <si>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</si>
  <si>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</si>
  <si>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</si>
  <si>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</si>
  <si>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</si>
  <si>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</si>
  <si>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</si>
  <si>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</si>
  <si>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</si>
  <si>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</si>
  <si>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</si>
  <si>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</si>
  <si>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</si>
  <si>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</si>
  <si>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</si>
  <si>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</si>
  <si>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</si>
  <si>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</si>
  <si>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</si>
  <si>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</si>
  <si>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</si>
  <si>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</si>
  <si>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</si>
  <si>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</si>
  <si>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</si>
  <si>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</si>
  <si>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</si>
  <si>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</si>
  <si>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</si>
  <si>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</si>
  <si>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</si>
  <si>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</si>
  <si>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</si>
  <si>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</si>
  <si>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</si>
  <si>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</si>
  <si>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</si>
  <si>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</si>
  <si>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</si>
  <si>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</si>
  <si>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</si>
  <si>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</si>
  <si>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</si>
  <si>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</si>
  <si>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</si>
  <si>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</si>
  <si>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</si>
  <si>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</si>
  <si>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</si>
  <si>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</si>
  <si>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</si>
  <si>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</si>
  <si>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</si>
  <si>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</si>
  <si>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</si>
  <si>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</si>
  <si>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</si>
  <si>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</si>
  <si>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</si>
  <si>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</si>
  <si>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</si>
  <si>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</si>
  <si>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</si>
  <si>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</si>
  <si>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</si>
  <si>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</si>
  <si>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</si>
  <si>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</si>
  <si>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</si>
  <si>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</si>
  <si>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</si>
  <si>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</si>
  <si>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</si>
  <si>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</si>
  <si>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</si>
  <si>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</si>
  <si>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</si>
  <si>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</si>
  <si>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</si>
  <si>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</si>
  <si>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</si>
  <si>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</si>
  <si>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</si>
  <si>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</si>
  <si>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</si>
  <si>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</si>
  <si>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</si>
  <si>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</si>
  <si>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</si>
  <si>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</si>
  <si>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</si>
  <si>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</si>
  <si>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</si>
  <si>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</si>
  <si>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</si>
  <si>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</si>
  <si>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</si>
  <si>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</si>
  <si>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</si>
  <si>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</si>
  <si>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</si>
  <si>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</si>
  <si>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</si>
  <si>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</si>
  <si>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</si>
  <si>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</si>
  <si>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</si>
  <si>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</si>
  <si>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</si>
  <si>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</si>
  <si>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</si>
  <si>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</si>
  <si>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</si>
  <si>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</si>
  <si>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</si>
  <si>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</si>
  <si>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</si>
  <si>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</si>
  <si>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</si>
  <si>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</si>
  <si>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</si>
  <si>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</si>
  <si>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</si>
  <si>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</si>
  <si>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</si>
  <si>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</si>
  <si>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</si>
  <si>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</si>
  <si>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</si>
  <si>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</si>
  <si>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</si>
  <si>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</si>
  <si>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</si>
  <si>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</si>
  <si>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</si>
  <si>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</si>
  <si>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</si>
  <si>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</si>
  <si>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</si>
  <si>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</si>
  <si>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</si>
  <si>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</si>
  <si>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</si>
  <si>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</si>
  <si>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</si>
  <si>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</si>
  <si>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</si>
  <si>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</si>
  <si>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</si>
  <si>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</si>
  <si>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</si>
  <si>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</si>
  <si>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</si>
  <si>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</si>
  <si>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</si>
  <si>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</si>
  <si>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</si>
  <si>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</si>
  <si>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</si>
  <si>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</si>
  <si>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</si>
  <si>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</si>
  <si>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</si>
  <si>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</si>
  <si>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</si>
  <si>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</si>
  <si>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</si>
  <si>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</si>
  <si>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</si>
  <si>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</si>
  <si>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</si>
  <si>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</si>
  <si>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</si>
  <si>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</si>
  <si>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</si>
  <si>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</si>
  <si>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</si>
  <si>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</si>
  <si>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</si>
  <si>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</si>
  <si>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</si>
  <si>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</si>
  <si>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</si>
  <si>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</si>
  <si>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</si>
  <si>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</si>
  <si>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</si>
  <si>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</si>
  <si>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</si>
  <si>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</si>
  <si>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</si>
  <si>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</si>
  <si>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</si>
  <si>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</si>
  <si>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</si>
  <si>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</si>
  <si>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</si>
  <si>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</si>
  <si>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</si>
  <si>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</si>
  <si>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</si>
  <si>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</si>
  <si>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</si>
  <si>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</si>
  <si>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</si>
  <si>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</si>
  <si>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</si>
  <si>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</si>
  <si>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</si>
  <si>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</si>
  <si>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</si>
  <si>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</si>
  <si>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</si>
  <si>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</si>
  <si>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</si>
  <si>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</si>
  <si>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</si>
  <si>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</si>
  <si>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</si>
  <si>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</si>
  <si>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</si>
  <si>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</si>
  <si>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</si>
  <si>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</si>
  <si>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</si>
  <si>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</si>
  <si>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</si>
  <si>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</si>
  <si>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</si>
  <si>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</si>
  <si>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</si>
  <si>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</si>
  <si>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</si>
  <si>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</si>
  <si>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</si>
  <si>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</si>
  <si>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</si>
  <si>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</si>
  <si>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</si>
  <si>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</si>
  <si>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</si>
  <si>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</si>
  <si>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</si>
  <si>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</si>
  <si>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</si>
  <si>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</si>
  <si>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</si>
  <si>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</si>
  <si>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</si>
  <si>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</si>
  <si>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</si>
  <si>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</si>
  <si>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</si>
  <si>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</si>
  <si>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</si>
  <si>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</si>
  <si>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</si>
  <si>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</si>
  <si>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</si>
  <si>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</si>
  <si>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</si>
  <si>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</si>
  <si>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</si>
  <si>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</si>
  <si>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</si>
  <si>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</si>
  <si>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</si>
  <si>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</si>
  <si>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</si>
  <si>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</si>
  <si>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</si>
  <si>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</si>
  <si>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</si>
  <si>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</si>
  <si>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</si>
  <si>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</si>
  <si>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</si>
  <si>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</si>
  <si>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</si>
  <si>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</si>
  <si>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</si>
  <si>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</si>
  <si>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</si>
  <si>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</si>
  <si>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</si>
  <si>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</si>
  <si>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</si>
  <si>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</si>
  <si>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</si>
  <si>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</si>
  <si>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</si>
  <si>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</si>
  <si>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</si>
  <si>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</si>
  <si>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</si>
  <si>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</si>
  <si>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</si>
  <si>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</si>
  <si>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</si>
  <si>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</si>
  <si>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</si>
  <si>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</si>
  <si>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</si>
  <si>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</si>
  <si>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</si>
  <si>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</si>
  <si>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</si>
  <si>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</si>
  <si>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</si>
  <si>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</si>
  <si>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</si>
  <si>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</si>
  <si>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</si>
  <si>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</si>
  <si>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</si>
  <si>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</si>
  <si>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</si>
  <si>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</si>
  <si>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</si>
  <si>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</si>
  <si>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</si>
  <si>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</si>
  <si>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</si>
  <si>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</si>
  <si>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</si>
  <si>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</si>
  <si>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</si>
  <si>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</si>
  <si>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</si>
  <si>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</si>
  <si>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</si>
  <si>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</si>
  <si>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</si>
  <si>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</si>
  <si>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</si>
  <si>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</si>
  <si>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</si>
  <si>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</si>
  <si>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</si>
  <si>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</si>
  <si>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</si>
  <si>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</si>
  <si>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</si>
  <si>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</si>
  <si>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</si>
  <si>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</si>
  <si>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</si>
  <si>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</si>
  <si>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</si>
  <si>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</si>
  <si>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</si>
  <si>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</si>
  <si>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</si>
  <si>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</si>
  <si>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</si>
  <si>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</si>
  <si>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</si>
  <si>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</si>
  <si>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</si>
  <si>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</si>
  <si>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</si>
  <si>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</si>
  <si>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</si>
  <si>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</si>
  <si>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</si>
  <si>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</si>
  <si>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</si>
  <si>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</si>
  <si>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</si>
  <si>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</si>
  <si>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</si>
  <si>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</si>
  <si>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</si>
  <si>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</si>
  <si>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</si>
  <si>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</si>
  <si>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</si>
  <si>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</si>
  <si>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</si>
  <si>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</si>
  <si>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</si>
  <si>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</si>
  <si>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</si>
  <si>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</si>
  <si>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</si>
  <si>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</si>
  <si>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</si>
  <si>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</si>
  <si>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</si>
  <si>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</si>
  <si>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</si>
  <si>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</si>
  <si>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</si>
  <si>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</si>
  <si>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</si>
  <si>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</si>
  <si>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</si>
  <si>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</si>
  <si>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</si>
  <si>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</si>
  <si>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</si>
  <si>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</si>
  <si>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</si>
  <si>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</si>
  <si>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</si>
  <si>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</si>
  <si>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</si>
  <si>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</si>
  <si>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</si>
  <si>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</si>
  <si>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</si>
  <si>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</si>
  <si>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</si>
  <si>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</si>
  <si>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</si>
  <si>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</si>
  <si>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</si>
  <si>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</si>
  <si>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</si>
  <si>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</si>
  <si>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</si>
  <si>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</si>
  <si>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</si>
  <si>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</si>
  <si>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</si>
  <si>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</si>
  <si>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</si>
  <si>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</si>
  <si>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</si>
  <si>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</si>
  <si>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</si>
  <si>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</si>
  <si>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</si>
  <si>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</si>
  <si>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</si>
  <si>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</si>
  <si>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</si>
  <si>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</si>
  <si>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</si>
  <si>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</si>
  <si>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</si>
  <si>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</si>
  <si>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</si>
  <si>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</si>
  <si>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</si>
  <si>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</si>
  <si>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</si>
  <si>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</si>
  <si>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</si>
  <si>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</si>
  <si>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</si>
  <si>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</si>
  <si>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</si>
  <si>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</si>
  <si>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</si>
  <si>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</si>
  <si>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</si>
  <si>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</si>
  <si>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</si>
  <si>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</si>
  <si>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</si>
  <si>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</si>
  <si>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</si>
  <si>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</si>
  <si>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</si>
  <si>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</si>
  <si>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</si>
  <si>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</si>
  <si>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</si>
  <si>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</si>
  <si>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</si>
  <si>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</si>
  <si>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</si>
  <si>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</si>
  <si>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</si>
  <si>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</si>
  <si>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</si>
  <si>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</si>
  <si>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</si>
  <si>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</si>
  <si>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</si>
  <si>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</si>
  <si>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</si>
  <si>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</si>
  <si>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</si>
  <si>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</si>
  <si>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</si>
  <si>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</si>
  <si>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</si>
  <si>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</si>
  <si>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</si>
  <si>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</si>
  <si>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</si>
  <si>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</si>
  <si>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</si>
  <si>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</si>
  <si>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</si>
  <si>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</si>
  <si>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</si>
  <si>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</si>
  <si>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</si>
  <si>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</si>
  <si>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</si>
  <si>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</si>
  <si>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</si>
  <si>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</si>
  <si>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</si>
  <si>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</si>
  <si>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</si>
  <si>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</si>
  <si>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</si>
  <si>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</si>
  <si>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</si>
  <si>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</si>
  <si>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</si>
  <si>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</si>
  <si>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</si>
  <si>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</si>
  <si>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</si>
  <si>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</si>
  <si>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</si>
  <si>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</si>
  <si>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</si>
  <si>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</si>
  <si>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</si>
  <si>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</si>
  <si>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</si>
  <si>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</si>
  <si>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</si>
  <si>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</si>
  <si>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</si>
  <si>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</si>
  <si>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</si>
  <si>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</si>
  <si>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</si>
  <si>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</si>
  <si>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</si>
  <si>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</si>
  <si>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</si>
  <si>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</si>
  <si>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</si>
  <si>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</si>
  <si>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</si>
  <si>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</si>
  <si>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</si>
  <si>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</si>
  <si>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</si>
  <si>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</si>
  <si>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</si>
  <si>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</si>
  <si>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</si>
  <si>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</si>
  <si>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</si>
  <si>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</si>
  <si>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</si>
  <si>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</si>
  <si>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</si>
  <si>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</si>
  <si>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</si>
  <si>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</si>
  <si>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</si>
  <si>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</si>
  <si>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</si>
  <si>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</si>
  <si>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</si>
  <si>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</si>
  <si>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</si>
  <si>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</si>
  <si>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</si>
  <si>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</si>
  <si>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</si>
  <si>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</si>
  <si>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</si>
  <si>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</si>
  <si>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</si>
  <si>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</si>
  <si>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</si>
  <si>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</si>
  <si>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</si>
  <si>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</si>
  <si>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</si>
  <si>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</si>
  <si>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</si>
  <si>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</si>
  <si>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</si>
  <si>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</si>
  <si>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</si>
  <si>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</si>
  <si>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</si>
  <si>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</si>
  <si>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</si>
  <si>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</si>
  <si>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</si>
  <si>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</si>
  <si>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</si>
  <si>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</si>
  <si>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</si>
  <si>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</si>
  <si>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</si>
  <si>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</si>
  <si>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</si>
  <si>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</si>
  <si>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</si>
  <si>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</si>
  <si>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</si>
  <si>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</si>
  <si>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</si>
  <si>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</si>
  <si>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</si>
  <si>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</si>
  <si>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</si>
  <si>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</si>
  <si>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</si>
  <si>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</si>
  <si>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</si>
  <si>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</si>
  <si>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</si>
  <si>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</si>
  <si>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</si>
  <si>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</si>
  <si>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</si>
  <si>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</si>
  <si>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</si>
  <si>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</si>
  <si>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</si>
  <si>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</si>
  <si>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</si>
  <si>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</si>
  <si>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</si>
  <si>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</si>
  <si>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</si>
  <si>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</si>
  <si>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</si>
  <si>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</si>
  <si>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</si>
  <si>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</si>
  <si>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</si>
  <si>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</si>
  <si>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</si>
  <si>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</si>
  <si>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</si>
  <si>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</si>
  <si>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</si>
  <si>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</si>
  <si>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</si>
  <si>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</si>
  <si>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</si>
  <si>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</si>
  <si>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</si>
  <si>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</si>
  <si>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</si>
  <si>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</si>
  <si>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</si>
  <si>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</si>
  <si>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</si>
  <si>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</si>
  <si>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</si>
  <si>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</si>
  <si>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</si>
  <si>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</si>
  <si>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</si>
  <si>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</si>
  <si>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</si>
  <si>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</si>
  <si>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</si>
  <si>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</si>
  <si>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</si>
  <si>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</si>
  <si>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</si>
  <si>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</si>
  <si>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</si>
  <si>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</si>
  <si>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</si>
  <si>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</si>
  <si>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</si>
  <si>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</si>
  <si>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</si>
  <si>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</si>
  <si>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</si>
  <si>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</si>
  <si>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</si>
  <si>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</si>
  <si>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</si>
  <si>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</si>
  <si>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</si>
  <si>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</si>
  <si>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</si>
  <si>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</si>
  <si>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</si>
  <si>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</si>
  <si>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</si>
  <si>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</si>
  <si>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</si>
  <si>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</si>
  <si>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</si>
  <si>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</si>
  <si>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</si>
  <si>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</si>
  <si>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</si>
  <si>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</si>
  <si>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</si>
  <si>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</si>
  <si>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</si>
  <si>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</si>
  <si>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</si>
  <si>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</si>
  <si>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</si>
  <si>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</si>
  <si>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</si>
  <si>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</si>
  <si>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</si>
  <si>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</si>
  <si>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</si>
  <si>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</si>
  <si>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</si>
  <si>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</si>
  <si>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</si>
  <si>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</si>
  <si>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</si>
  <si>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</si>
  <si>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</si>
  <si>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</si>
  <si>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</si>
  <si>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</si>
  <si>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</si>
  <si>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</si>
  <si>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</si>
  <si>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</si>
  <si>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</si>
  <si>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</si>
  <si>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</si>
  <si>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</si>
  <si>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</si>
  <si>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</si>
  <si>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</si>
  <si>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</si>
  <si>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</si>
  <si>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</si>
  <si>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</si>
  <si>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</si>
  <si>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</si>
  <si>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</si>
  <si>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</si>
  <si>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</si>
  <si>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</si>
  <si>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</si>
  <si>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</si>
  <si>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</si>
  <si>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</si>
  <si>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</si>
  <si>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</si>
  <si>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</si>
  <si>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</si>
  <si>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</si>
  <si>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</si>
  <si>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</si>
  <si>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</si>
  <si>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</si>
  <si>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</si>
  <si>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</si>
  <si>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</si>
  <si>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</si>
  <si>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</si>
  <si>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</si>
  <si>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</si>
  <si>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</si>
  <si>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</si>
  <si>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</si>
  <si>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</si>
  <si>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</si>
  <si>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</si>
  <si>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</si>
  <si>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</si>
  <si>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</si>
  <si>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</si>
  <si>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</si>
  <si>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</si>
  <si>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</si>
  <si>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</si>
  <si>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</si>
  <si>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</si>
  <si>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</si>
  <si>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</si>
  <si>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</si>
  <si>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</si>
  <si>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</si>
  <si>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</si>
  <si>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</si>
  <si>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</si>
  <si>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</si>
  <si>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</si>
  <si>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</si>
  <si>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</si>
  <si>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</si>
  <si>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</si>
  <si>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</si>
  <si>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</si>
  <si>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</si>
  <si>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</si>
  <si>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</si>
  <si>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</si>
  <si>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</si>
  <si>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</si>
  <si>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</si>
  <si>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</si>
  <si>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</si>
  <si>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</si>
  <si>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</si>
  <si>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</si>
  <si>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</si>
  <si>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</si>
  <si>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</si>
  <si>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</si>
  <si>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</si>
  <si>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</si>
  <si>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</si>
  <si>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</si>
  <si>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</si>
  <si>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</si>
  <si>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</si>
  <si>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</si>
  <si>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</si>
  <si>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</si>
  <si>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</si>
  <si>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</si>
  <si>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</si>
  <si>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</si>
  <si>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</si>
  <si>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</si>
  <si>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</si>
  <si>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</si>
  <si>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</si>
  <si>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</si>
  <si>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</si>
  <si>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</si>
  <si>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</si>
  <si>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</si>
  <si>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</si>
  <si>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</si>
  <si>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</si>
  <si>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</si>
  <si>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</si>
  <si>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</si>
  <si>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</si>
  <si>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</si>
  <si>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</si>
  <si>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</si>
  <si>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</si>
  <si>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</si>
  <si>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</si>
  <si>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</si>
  <si>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</si>
  <si>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</si>
  <si>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</si>
  <si>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</si>
  <si>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</si>
  <si>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</si>
  <si>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</si>
  <si>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</si>
  <si>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</si>
  <si>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</si>
  <si>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</si>
  <si>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</si>
  <si>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</si>
  <si>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</si>
  <si>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</si>
  <si>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</si>
  <si>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</si>
  <si>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</si>
  <si>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</si>
  <si>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</si>
  <si>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</si>
  <si>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</si>
  <si>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</si>
  <si>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</si>
  <si>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</si>
  <si>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</si>
  <si>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</si>
  <si>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</si>
  <si>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</si>
  <si>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</si>
  <si>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</si>
  <si>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</si>
  <si>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</si>
  <si>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</si>
  <si>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</si>
  <si>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</si>
  <si>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</si>
  <si>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</si>
  <si>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</si>
  <si>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</si>
  <si>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</si>
  <si>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</si>
  <si>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</si>
  <si>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</si>
  <si>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</si>
  <si>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</si>
  <si>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</si>
  <si>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</si>
  <si>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</si>
  <si>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</si>
  <si>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</si>
  <si>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</si>
  <si>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</si>
  <si>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</si>
  <si>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</si>
  <si>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</si>
  <si>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</si>
  <si>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</si>
  <si>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</si>
  <si>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</si>
  <si>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</si>
  <si>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</si>
  <si>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</si>
  <si>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</si>
  <si>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</si>
  <si>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</si>
  <si>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</si>
  <si>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</si>
  <si>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</si>
  <si>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</si>
  <si>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</si>
  <si>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</si>
  <si>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</si>
  <si>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</si>
  <si>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</si>
  <si>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</si>
  <si>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</si>
  <si>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</si>
  <si>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</si>
  <si>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</si>
  <si>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</si>
  <si>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</si>
  <si>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</si>
  <si>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</si>
  <si>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</si>
  <si>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</si>
  <si>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</si>
  <si>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</si>
  <si>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</si>
  <si>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</si>
  <si>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</si>
  <si>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</si>
  <si>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</si>
  <si>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</si>
  <si>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</si>
  <si>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</si>
  <si>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</si>
  <si>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</si>
  <si>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</si>
  <si>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</si>
  <si>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</si>
  <si>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</si>
  <si>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</si>
  <si>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</si>
  <si>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</si>
  <si>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</si>
  <si>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</si>
  <si>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</si>
  <si>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</si>
  <si>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</si>
  <si>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</si>
  <si>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</si>
  <si>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</si>
  <si>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</si>
  <si>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</si>
  <si>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</si>
  <si>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</si>
  <si>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</si>
  <si>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</si>
  <si>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</si>
  <si>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</si>
  <si>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</si>
  <si>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</si>
  <si>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</si>
  <si>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</si>
  <si>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</si>
  <si>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</si>
  <si>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</si>
  <si>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</si>
  <si>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</si>
  <si>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</si>
  <si>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</si>
  <si>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</si>
  <si>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</si>
  <si>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</si>
  <si>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</si>
  <si>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</si>
  <si>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</si>
  <si>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</si>
  <si>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</si>
  <si>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</si>
  <si>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</si>
  <si>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</si>
  <si>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</si>
  <si>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</si>
  <si>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</si>
  <si>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</si>
  <si>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</si>
  <si>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</si>
  <si>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</si>
  <si>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</si>
  <si>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</si>
  <si>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</si>
  <si>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</si>
  <si>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</si>
  <si>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</si>
  <si>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</si>
  <si>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</si>
  <si>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</si>
  <si>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</si>
  <si>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</si>
  <si>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</si>
  <si>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</si>
  <si>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</si>
  <si>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</si>
  <si>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</si>
  <si>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</si>
  <si>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</si>
  <si>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</si>
  <si>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</si>
  <si>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</si>
  <si>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</si>
  <si>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</si>
  <si>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</si>
  <si>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</si>
  <si>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</si>
  <si>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</si>
  <si>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</si>
  <si>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</si>
  <si>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</si>
  <si>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</si>
  <si>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</si>
  <si>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</si>
  <si>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</si>
  <si>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</si>
  <si>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</si>
  <si>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</si>
  <si>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</si>
  <si>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</si>
  <si>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</si>
  <si>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</si>
  <si>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</si>
  <si>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</si>
  <si>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</si>
  <si>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</si>
  <si>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</si>
  <si>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</si>
  <si>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</si>
  <si>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</si>
  <si>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</si>
  <si>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</si>
  <si>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</si>
  <si>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</si>
  <si>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</si>
  <si>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</si>
  <si>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</si>
  <si>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</si>
  <si>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</si>
  <si>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</si>
  <si>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</si>
  <si>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</si>
  <si>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</si>
  <si>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</si>
  <si>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</si>
  <si>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</si>
  <si>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</si>
  <si>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</si>
  <si>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</si>
  <si>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</si>
  <si>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</si>
  <si>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</si>
  <si>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</si>
  <si>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</si>
  <si>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</si>
  <si>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</si>
  <si>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</si>
  <si>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</si>
  <si>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</si>
  <si>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</si>
  <si>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</si>
  <si>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</si>
  <si>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</si>
  <si>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</si>
  <si>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</si>
  <si>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</si>
  <si>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</si>
  <si>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</si>
  <si>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</si>
  <si>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</si>
  <si>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</si>
  <si>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</si>
  <si>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</si>
  <si>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</si>
  <si>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</si>
  <si>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</si>
  <si>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</si>
  <si>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</si>
  <si>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</si>
  <si>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</si>
  <si>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</si>
  <si>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</si>
  <si>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</si>
  <si>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</si>
  <si>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</si>
  <si>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</si>
  <si>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</si>
  <si>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</si>
  <si>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</si>
  <si>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</si>
  <si>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</si>
  <si>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</si>
  <si>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</si>
  <si>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</si>
  <si>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</si>
  <si>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</si>
  <si>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</si>
  <si>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</si>
  <si>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</si>
  <si>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</si>
  <si>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</si>
  <si>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</si>
  <si>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</si>
  <si>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</si>
  <si>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</si>
  <si>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</si>
  <si>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</si>
  <si>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</si>
  <si>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</si>
  <si>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</si>
  <si>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</si>
  <si>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</si>
  <si>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</si>
  <si>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</si>
  <si>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</si>
  <si>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</si>
  <si>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</si>
  <si>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</si>
  <si>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</si>
  <si>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</si>
  <si>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</si>
  <si>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</si>
  <si>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</si>
  <si>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</si>
  <si>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</si>
  <si>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</si>
  <si>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</si>
  <si>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</si>
  <si>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</si>
  <si>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</si>
  <si>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</si>
  <si>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</si>
  <si>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</si>
  <si>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</si>
  <si>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</si>
  <si>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</si>
  <si>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</si>
  <si>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</si>
  <si>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</si>
  <si>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</si>
  <si>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</si>
  <si>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</si>
  <si>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</si>
  <si>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</si>
  <si>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</si>
  <si>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</si>
  <si>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</si>
  <si>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</si>
  <si>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</si>
  <si>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</si>
  <si>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</si>
  <si>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</si>
  <si>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</si>
  <si>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</si>
  <si>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</si>
  <si>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</si>
  <si>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</si>
  <si>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</si>
  <si>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</si>
  <si>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</si>
  <si>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</si>
  <si>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</si>
  <si>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</si>
  <si>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</si>
  <si>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</si>
  <si>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</si>
  <si>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</si>
  <si>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</si>
  <si>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</si>
  <si>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</si>
  <si>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</si>
  <si>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</si>
  <si>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</si>
  <si>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</si>
  <si>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</si>
  <si>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</si>
  <si>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</si>
  <si>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</si>
  <si>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</si>
  <si>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</si>
  <si>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</si>
  <si>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</si>
  <si>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</si>
  <si>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</si>
  <si>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</si>
  <si>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</si>
  <si>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</si>
  <si>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</si>
  <si>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</si>
  <si>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</si>
  <si>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</si>
  <si>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</si>
  <si>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</si>
  <si>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</si>
  <si>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</si>
  <si>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</si>
  <si>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</si>
  <si>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</si>
  <si>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</si>
  <si>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</si>
  <si>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</si>
  <si>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</si>
  <si>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</si>
  <si>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</si>
  <si>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</si>
  <si>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</si>
  <si>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</si>
  <si>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</si>
  <si>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</si>
  <si>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</si>
  <si>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</si>
  <si>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</si>
  <si>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</si>
  <si>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</si>
  <si>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</si>
  <si>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</si>
  <si>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</si>
  <si>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</si>
  <si>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</si>
  <si>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</si>
  <si>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</si>
  <si>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</si>
  <si>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</si>
  <si>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</si>
  <si>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</si>
  <si>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</si>
  <si>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</si>
  <si>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</si>
  <si>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</si>
  <si>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</si>
  <si>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</si>
  <si>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</si>
  <si>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</si>
  <si>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</si>
  <si>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</si>
  <si>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</si>
  <si>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</si>
  <si>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</si>
  <si>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</si>
  <si>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</si>
  <si>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</si>
  <si>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</si>
  <si>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</si>
  <si>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</si>
  <si>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</si>
  <si>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</si>
  <si>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</si>
  <si>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</si>
  <si>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</si>
  <si>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</si>
  <si>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</si>
  <si>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</si>
  <si>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</si>
  <si>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</si>
  <si>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</si>
  <si>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</si>
  <si>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</si>
  <si>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</si>
  <si>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</si>
  <si>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</si>
  <si>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</si>
  <si>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</si>
  <si>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</si>
  <si>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</si>
  <si>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</si>
  <si>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</si>
  <si>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</si>
  <si>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</si>
  <si>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</si>
  <si>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</si>
  <si>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</si>
  <si>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</si>
  <si>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</si>
  <si>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</si>
  <si>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</si>
  <si>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</si>
  <si>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</si>
  <si>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</si>
  <si>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</si>
  <si>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</si>
  <si>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</si>
  <si>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</si>
  <si>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</si>
  <si>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</si>
  <si>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</si>
  <si>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</si>
  <si>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</si>
  <si>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</si>
  <si>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</si>
  <si>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</si>
  <si>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</si>
  <si>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</si>
  <si>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</si>
  <si>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</si>
  <si>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</si>
  <si>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</si>
  <si>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</si>
  <si>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</si>
  <si>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</si>
  <si>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</si>
  <si>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</si>
  <si>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</si>
  <si>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</si>
  <si>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</si>
  <si>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</si>
  <si>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</si>
  <si>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</si>
  <si>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</si>
  <si>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</si>
  <si>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</si>
  <si>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</si>
  <si>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</si>
  <si>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</si>
  <si>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</si>
  <si>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</si>
  <si>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</si>
  <si>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</si>
  <si>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</si>
  <si>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</si>
  <si>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</si>
  <si>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</si>
  <si>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</si>
  <si>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</si>
  <si>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</si>
  <si>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</si>
  <si>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</si>
  <si>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</si>
  <si>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</si>
  <si>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</si>
  <si>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</si>
  <si>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</si>
  <si>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</si>
  <si>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</si>
  <si>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</si>
  <si>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</si>
  <si>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</si>
  <si>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</si>
  <si>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</si>
  <si>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</si>
  <si>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</si>
  <si>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</si>
  <si>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</si>
  <si>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</si>
  <si>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</si>
  <si>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</si>
  <si>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</si>
  <si>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</si>
  <si>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</si>
  <si>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</si>
  <si>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</si>
  <si>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</si>
  <si>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</si>
  <si>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</si>
  <si>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</si>
  <si>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</si>
  <si>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</si>
  <si>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</si>
  <si>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</si>
  <si>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</si>
  <si>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</si>
  <si>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</si>
  <si>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</si>
  <si>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</si>
  <si>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</si>
  <si>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</si>
  <si>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</si>
  <si>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</si>
  <si>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</si>
  <si>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</si>
  <si>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</si>
  <si>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</si>
  <si>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</si>
  <si>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</si>
  <si>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</si>
  <si>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</si>
  <si>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</si>
  <si>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</si>
  <si>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</si>
  <si>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</si>
  <si>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</si>
  <si>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</si>
  <si>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</si>
  <si>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</si>
  <si>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</si>
  <si>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</si>
  <si>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</si>
  <si>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</si>
  <si>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</si>
  <si>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</si>
  <si>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</si>
  <si>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</si>
  <si>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</si>
  <si>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</si>
  <si>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</si>
  <si>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</si>
  <si>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</si>
  <si>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</si>
  <si>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</si>
  <si>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</si>
  <si>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</si>
  <si>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</si>
  <si>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</si>
  <si>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</si>
  <si>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</si>
  <si>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</si>
  <si>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</si>
  <si>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</si>
  <si>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</si>
  <si>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</si>
  <si>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</si>
  <si>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</si>
  <si>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</si>
  <si>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</si>
  <si>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</si>
  <si>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</si>
  <si>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</si>
  <si>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</si>
  <si>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</si>
  <si>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</si>
  <si>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</si>
  <si>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</si>
  <si>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</si>
  <si>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</si>
  <si>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</si>
  <si>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</si>
  <si>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</si>
  <si>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</si>
  <si>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</si>
  <si>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</si>
  <si>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</si>
  <si>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</si>
  <si>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</si>
  <si>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</si>
  <si>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</si>
  <si>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</si>
  <si>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</si>
  <si>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</si>
  <si>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</si>
  <si>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</si>
  <si>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</si>
  <si>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</si>
  <si>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</si>
  <si>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</si>
  <si>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</si>
  <si>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</si>
  <si>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</si>
  <si>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</si>
  <si>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</si>
  <si>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</si>
  <si>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</si>
  <si>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</si>
  <si>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</si>
  <si>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</si>
  <si>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</si>
  <si>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</si>
  <si>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</si>
  <si>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</si>
  <si>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</si>
  <si>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</si>
  <si>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</si>
  <si>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</si>
  <si>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</si>
  <si>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</si>
  <si>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</si>
  <si>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</si>
  <si>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</si>
  <si>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</si>
  <si>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</si>
  <si>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</si>
  <si>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</si>
  <si>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</si>
  <si>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</si>
  <si>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</si>
  <si>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</si>
  <si>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</si>
  <si>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</si>
  <si>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</si>
  <si>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</si>
  <si>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</si>
  <si>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</si>
  <si>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</si>
  <si>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</si>
  <si>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</si>
  <si>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</si>
  <si>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</si>
  <si>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</si>
  <si>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</si>
  <si>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</si>
  <si>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</si>
  <si>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</si>
  <si>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</si>
  <si>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</si>
  <si>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</si>
  <si>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</si>
  <si>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</si>
  <si>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</si>
  <si>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</si>
  <si>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</si>
  <si>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</si>
  <si>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</si>
  <si>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</si>
  <si>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</si>
  <si>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</si>
  <si>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</si>
  <si>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</si>
  <si>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</si>
  <si>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</si>
  <si>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</si>
  <si>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</si>
  <si>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</si>
  <si>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</si>
  <si>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</si>
  <si>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</si>
  <si>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</si>
  <si>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</si>
  <si>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</si>
  <si>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</si>
  <si>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</si>
  <si>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</si>
  <si>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</si>
  <si>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</si>
  <si>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</si>
  <si>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</si>
  <si>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</si>
  <si>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</si>
  <si>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</si>
  <si>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</si>
  <si>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</si>
  <si>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</si>
  <si>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</si>
  <si>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</si>
  <si>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</si>
  <si>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</si>
  <si>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</si>
  <si>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</si>
  <si>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</si>
  <si>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</si>
  <si>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</si>
  <si>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</si>
  <si>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</si>
  <si>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</si>
  <si>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</si>
  <si>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</si>
  <si>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</si>
  <si>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</si>
  <si>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</si>
  <si>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</si>
  <si>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</si>
  <si>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</si>
  <si>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</si>
  <si>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</si>
  <si>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</si>
  <si>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</si>
  <si>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</si>
  <si>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</si>
  <si>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</si>
  <si>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</si>
  <si>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</si>
  <si>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</si>
  <si>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</si>
  <si>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</si>
  <si>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</si>
  <si>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</si>
  <si>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</si>
  <si>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</si>
  <si>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</si>
  <si>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</si>
  <si>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</si>
  <si>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</si>
  <si>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</si>
  <si>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</si>
  <si>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</si>
  <si>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</si>
  <si>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</si>
  <si>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</si>
  <si>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</si>
  <si>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</si>
  <si>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</si>
  <si>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</si>
  <si>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</si>
  <si>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</si>
  <si>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</si>
  <si>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</si>
  <si>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</si>
  <si>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</si>
  <si>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</si>
  <si>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</si>
  <si>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</si>
  <si>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</si>
  <si>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</si>
  <si>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</si>
  <si>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</si>
  <si>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</si>
  <si>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</si>
  <si>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</si>
  <si>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</si>
  <si>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</si>
  <si>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</si>
  <si>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</si>
  <si>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</si>
  <si>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</si>
  <si>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</si>
  <si>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</si>
  <si>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</si>
  <si>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</si>
  <si>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</si>
  <si>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</si>
  <si>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</si>
  <si>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</si>
  <si>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</si>
  <si>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</si>
  <si>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</si>
  <si>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</si>
  <si>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</si>
  <si>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</si>
  <si>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</si>
  <si>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</si>
  <si>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</si>
  <si>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</si>
  <si>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</si>
  <si>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</si>
  <si>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</si>
  <si>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</si>
  <si>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</si>
  <si>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</si>
  <si>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</si>
  <si>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</si>
  <si>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</si>
  <si>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</si>
  <si>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</si>
  <si>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</si>
  <si>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</si>
  <si>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</si>
  <si>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</si>
  <si>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</si>
  <si>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</si>
  <si>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</si>
  <si>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</si>
  <si>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</si>
  <si>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</si>
  <si>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</si>
  <si>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</si>
  <si>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</si>
  <si>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</si>
  <si>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</si>
  <si>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</si>
  <si>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</si>
  <si>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</si>
  <si>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</si>
  <si>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</si>
  <si>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</si>
  <si>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</si>
  <si>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</si>
  <si>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</si>
  <si>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</si>
  <si>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</si>
  <si>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</si>
  <si>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</si>
  <si>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</si>
  <si>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</si>
  <si>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</si>
  <si>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</si>
  <si>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</si>
  <si>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</si>
  <si>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</si>
  <si>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</si>
  <si>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</si>
  <si>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</si>
  <si>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</si>
  <si>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</si>
  <si>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</si>
  <si>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</si>
  <si>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</si>
  <si>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</si>
  <si>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</si>
  <si>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</si>
  <si>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</si>
  <si>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</si>
  <si>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</si>
  <si>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</si>
  <si>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</si>
  <si>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</si>
  <si>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</si>
  <si>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</si>
  <si>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</si>
  <si>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</si>
  <si>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</si>
  <si>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</si>
  <si>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</si>
  <si>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</si>
  <si>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</si>
  <si>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</si>
  <si>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</si>
  <si>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</si>
  <si>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</si>
  <si>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</si>
  <si>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</si>
  <si>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</si>
  <si>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</si>
  <si>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</si>
  <si>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</si>
  <si>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</si>
  <si>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</si>
  <si>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</si>
  <si>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</si>
  <si>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</si>
  <si>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</si>
  <si>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</si>
  <si>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</si>
  <si>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</si>
  <si>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</si>
  <si>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</si>
  <si>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</si>
  <si>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</si>
  <si>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</si>
  <si>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</si>
  <si>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</si>
  <si>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</si>
  <si>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</si>
  <si>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</si>
  <si>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</si>
  <si>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</si>
  <si>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</si>
  <si>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</si>
  <si>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</si>
  <si>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</si>
  <si>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</si>
  <si>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</si>
  <si>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</si>
  <si>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</si>
  <si>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</si>
  <si>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</si>
  <si>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</si>
  <si>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</si>
  <si>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</si>
  <si>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</si>
  <si>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</si>
  <si>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</si>
  <si>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</si>
  <si>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</si>
  <si>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</si>
  <si>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</si>
  <si>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</si>
  <si>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</si>
  <si>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</si>
  <si>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</si>
  <si>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</si>
  <si>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</si>
  <si>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</si>
  <si>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</si>
  <si>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</si>
  <si>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</si>
  <si>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</si>
  <si>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</si>
  <si>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</si>
  <si>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</si>
  <si>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</si>
  <si>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</si>
  <si>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</si>
  <si>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</si>
  <si>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</si>
  <si>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</si>
  <si>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</si>
  <si>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</si>
  <si>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</si>
  <si>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</si>
  <si>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</si>
  <si>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</si>
  <si>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</si>
  <si>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</si>
  <si>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</si>
  <si>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</si>
  <si>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</si>
  <si>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</si>
  <si>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</si>
  <si>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</si>
  <si>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</si>
  <si>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</si>
  <si>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</si>
  <si>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</si>
  <si>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</si>
  <si>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</si>
  <si>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</si>
  <si>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</si>
  <si>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</si>
  <si>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</si>
  <si>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</si>
  <si>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</si>
  <si>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</si>
  <si>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</si>
  <si>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</si>
  <si>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</si>
  <si>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</si>
  <si>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</si>
  <si>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</si>
  <si>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</si>
  <si>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</si>
  <si>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</si>
  <si>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</si>
  <si>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</si>
  <si>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</si>
  <si>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</si>
  <si>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</si>
  <si>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</si>
  <si>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</si>
  <si>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</si>
  <si>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</si>
  <si>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</si>
  <si>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</si>
  <si>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</si>
  <si>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</si>
  <si>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</si>
  <si>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</si>
  <si>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</si>
  <si>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</si>
  <si>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</si>
  <si>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</si>
  <si>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</si>
  <si>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</si>
  <si>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</si>
  <si>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</si>
  <si>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</si>
  <si>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</si>
  <si>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</si>
  <si>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</si>
  <si>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</si>
  <si>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</si>
  <si>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</si>
  <si>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</si>
  <si>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</si>
  <si>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</si>
  <si>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</si>
  <si>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</si>
  <si>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</si>
  <si>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</si>
  <si>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</si>
  <si>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</si>
  <si>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</si>
  <si>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</si>
  <si>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</si>
  <si>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</si>
  <si>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</si>
  <si>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</si>
  <si>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</si>
  <si>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</si>
  <si>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</si>
  <si>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</si>
  <si>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</si>
  <si>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</si>
  <si>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</si>
  <si>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</si>
  <si>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</si>
  <si>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</si>
  <si>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</si>
  <si>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</si>
  <si>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</si>
  <si>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</si>
  <si>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</si>
  <si>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</si>
  <si>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</si>
  <si>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</si>
  <si>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</si>
  <si>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</si>
  <si>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</si>
  <si>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</si>
  <si>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</si>
  <si>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</si>
  <si>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</si>
  <si>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</si>
  <si>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</si>
  <si>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</si>
  <si>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</si>
  <si>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</si>
  <si>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</si>
  <si>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</si>
  <si>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</si>
  <si>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</si>
  <si>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</si>
  <si>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</si>
  <si>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</si>
  <si>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</si>
  <si>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</si>
  <si>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</si>
  <si>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</si>
  <si>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</si>
  <si>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</si>
  <si>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</si>
  <si>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</si>
  <si>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</si>
  <si>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</si>
  <si>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</si>
  <si>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</si>
  <si>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</si>
  <si>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</si>
  <si>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</si>
  <si>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</si>
  <si>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</si>
  <si>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</si>
  <si>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</si>
  <si>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</si>
  <si>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</si>
  <si>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</si>
  <si>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</si>
  <si>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</si>
  <si>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</si>
  <si>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</si>
  <si>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</si>
  <si>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</si>
  <si>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</si>
  <si>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</si>
  <si>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</si>
  <si>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</si>
  <si>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</si>
  <si>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</si>
  <si>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</si>
  <si>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</si>
  <si>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</si>
  <si>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</si>
  <si>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</si>
  <si>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</si>
  <si>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</si>
  <si>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</si>
  <si>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</si>
  <si>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</si>
  <si>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</si>
  <si>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</si>
  <si>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</si>
  <si>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</si>
  <si>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</si>
  <si>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</si>
  <si>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</si>
  <si>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</si>
  <si>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</si>
  <si>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</si>
  <si>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</si>
  <si>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</si>
  <si>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</si>
  <si>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</si>
  <si>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</si>
  <si>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</si>
  <si>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</si>
  <si>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</si>
  <si>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</si>
  <si>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</si>
  <si>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</si>
  <si>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</si>
  <si>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</si>
  <si>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</si>
  <si>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</si>
  <si>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</si>
  <si>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</si>
  <si>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</si>
  <si>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</si>
  <si>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</si>
  <si>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</si>
  <si>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</si>
  <si>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</si>
  <si>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</si>
  <si>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</si>
  <si>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</si>
  <si>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</si>
  <si>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</si>
  <si>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</si>
  <si>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</si>
  <si>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</si>
  <si>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</si>
  <si>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</si>
  <si>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</si>
  <si>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</si>
  <si>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</si>
  <si>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</si>
  <si>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</si>
  <si>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</si>
  <si>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</si>
  <si>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</si>
  <si>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</si>
  <si>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</si>
  <si>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</si>
  <si>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</si>
  <si>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</si>
  <si>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</si>
  <si>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</si>
  <si>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</si>
  <si>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</si>
  <si>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</si>
  <si>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</si>
  <si>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</si>
  <si>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</si>
  <si>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</si>
  <si>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</si>
  <si>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</si>
  <si>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</si>
  <si>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</si>
  <si>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</si>
  <si>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</si>
  <si>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</si>
  <si>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</si>
  <si>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</si>
  <si>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</si>
  <si>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</si>
  <si>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</si>
  <si>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</si>
  <si>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</si>
  <si>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</si>
  <si>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</si>
  <si>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</si>
  <si>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</si>
  <si>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</si>
  <si>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</si>
  <si>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</si>
  <si>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</si>
  <si>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</si>
  <si>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</si>
  <si>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</si>
  <si>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</si>
  <si>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</si>
  <si>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</si>
  <si>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</si>
  <si>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</si>
  <si>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</si>
  <si>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</si>
  <si>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</si>
  <si>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</si>
  <si>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</si>
  <si>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</si>
  <si>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</si>
  <si>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</si>
  <si>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</si>
  <si>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</si>
  <si>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</si>
  <si>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</si>
  <si>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</si>
  <si>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</si>
  <si>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</si>
  <si>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</si>
  <si>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</si>
  <si>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</si>
  <si>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</si>
  <si>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</si>
  <si>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</si>
  <si>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</si>
  <si>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</si>
  <si>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</si>
  <si>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</si>
  <si>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</si>
  <si>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</si>
  <si>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</si>
  <si>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</si>
  <si>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</si>
  <si>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</si>
  <si>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</si>
  <si>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</si>
  <si>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</si>
  <si>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</si>
  <si>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</si>
  <si>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</si>
  <si>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</si>
  <si>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</si>
  <si>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</si>
  <si>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</si>
  <si>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</si>
  <si>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</si>
  <si>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</si>
  <si>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</si>
  <si>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</si>
  <si>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</si>
  <si>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</si>
  <si>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</si>
  <si>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</si>
  <si>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</si>
  <si>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</si>
  <si>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</si>
  <si>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</si>
  <si>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</si>
  <si>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</si>
  <si>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</si>
  <si>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</si>
  <si>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</si>
  <si>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</si>
  <si>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</si>
  <si>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</si>
  <si>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</si>
  <si>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</si>
  <si>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</si>
  <si>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</si>
  <si>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</si>
  <si>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</si>
  <si>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</si>
  <si>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</si>
  <si>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</si>
  <si>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</si>
  <si>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</si>
  <si>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</si>
  <si>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</si>
  <si>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</si>
  <si>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</si>
  <si>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</si>
  <si>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</si>
  <si>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</si>
  <si>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</si>
  <si>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</si>
  <si>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</si>
  <si>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</si>
  <si>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</si>
  <si>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</si>
  <si>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</si>
  <si>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</si>
  <si>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</si>
  <si>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</si>
  <si>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</si>
  <si>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</si>
  <si>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</si>
  <si>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</si>
  <si>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</si>
  <si>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</si>
  <si>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</si>
  <si>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</si>
  <si>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</si>
  <si>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</si>
  <si>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</si>
  <si>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</si>
  <si>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</si>
  <si>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</si>
  <si>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</si>
  <si>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</si>
  <si>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</si>
  <si>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</si>
  <si>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</si>
  <si>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</si>
  <si>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</si>
  <si>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</si>
  <si>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</si>
  <si>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</si>
  <si>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</si>
  <si>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</si>
  <si>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</si>
  <si>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</si>
  <si>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</si>
  <si>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</si>
  <si>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</si>
  <si>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</si>
  <si>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</si>
  <si>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</si>
  <si>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</si>
  <si>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</si>
  <si>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</si>
  <si>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</si>
  <si>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</si>
  <si>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</si>
  <si>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</si>
  <si>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</si>
  <si>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</si>
  <si>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</si>
  <si>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</si>
  <si>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</si>
  <si>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</si>
  <si>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</si>
  <si>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</si>
  <si>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</si>
  <si>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</si>
  <si>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</si>
  <si>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</si>
  <si>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</si>
  <si>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</si>
  <si>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</si>
  <si>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</si>
  <si>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</si>
  <si>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</si>
  <si>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</si>
  <si>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</si>
  <si>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</si>
  <si>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</si>
  <si>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</si>
  <si>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</si>
  <si>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</si>
  <si>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</si>
  <si>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</si>
  <si>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</si>
  <si>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</si>
  <si>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</si>
  <si>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</si>
  <si>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</si>
  <si>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</si>
  <si>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</si>
  <si>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</si>
  <si>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</si>
  <si>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</si>
  <si>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</si>
  <si>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</si>
  <si>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</si>
  <si>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</si>
  <si>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</si>
  <si>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</si>
  <si>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</si>
  <si>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</si>
  <si>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</si>
  <si>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</si>
  <si>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</si>
  <si>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</si>
  <si>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</si>
  <si>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</si>
  <si>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</si>
  <si>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</si>
  <si>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</si>
  <si>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</si>
  <si>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</si>
  <si>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</si>
  <si>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</si>
  <si>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</si>
  <si>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</si>
  <si>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</si>
  <si>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</si>
  <si>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</si>
  <si>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</si>
  <si>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</si>
  <si>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</si>
  <si>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</si>
  <si>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</si>
  <si>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</si>
  <si>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</si>
  <si>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</si>
  <si>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</si>
  <si>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</si>
  <si>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</si>
  <si>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</si>
  <si>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</si>
  <si>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</si>
  <si>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</si>
  <si>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</si>
  <si>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</si>
  <si>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</si>
  <si>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</si>
  <si>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</si>
  <si>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</si>
  <si>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</si>
  <si>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</si>
  <si>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</si>
  <si>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</si>
  <si>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</si>
  <si>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</si>
  <si>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</si>
  <si>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</si>
  <si>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</si>
  <si>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</si>
  <si>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</si>
  <si>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</si>
  <si>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</si>
  <si>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</si>
  <si>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</si>
  <si>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</si>
  <si>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</si>
  <si>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</si>
  <si>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</si>
  <si>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</si>
  <si>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</si>
  <si>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</si>
  <si>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</si>
  <si>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</si>
  <si>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</si>
  <si>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</si>
  <si>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</si>
  <si>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</si>
  <si>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</si>
  <si>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</si>
  <si>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</si>
  <si>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</si>
  <si>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</si>
  <si>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</si>
  <si>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</si>
  <si>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</si>
  <si>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</si>
  <si>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</si>
  <si>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</si>
  <si>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</si>
  <si>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</si>
  <si>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</si>
  <si>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</si>
  <si>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</si>
  <si>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</si>
  <si>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</si>
  <si>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</si>
  <si>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</si>
  <si>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</si>
  <si>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</si>
  <si>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</si>
  <si>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</si>
  <si>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</si>
  <si>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</si>
  <si>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</si>
  <si>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</si>
  <si>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</si>
  <si>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</si>
  <si>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</si>
  <si>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</si>
  <si>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</si>
  <si>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</si>
  <si>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</si>
  <si>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</si>
  <si>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</si>
  <si>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</si>
  <si>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</si>
  <si>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</si>
  <si>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</si>
  <si>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</si>
  <si>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</si>
  <si>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</si>
  <si>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</si>
  <si>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</si>
  <si>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</si>
  <si>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</si>
  <si>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</si>
  <si>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</si>
  <si>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</si>
  <si>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</si>
  <si>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</si>
  <si>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</si>
  <si>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</si>
  <si>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</si>
  <si>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</si>
  <si>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</si>
  <si>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</si>
  <si>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</si>
  <si>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</si>
  <si>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</si>
  <si>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</si>
  <si>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</si>
  <si>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</si>
  <si>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</si>
  <si>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</si>
  <si>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</si>
  <si>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</si>
  <si>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</si>
  <si>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</si>
  <si>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</si>
  <si>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</si>
  <si>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</si>
  <si>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</si>
  <si>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</si>
  <si>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</si>
  <si>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</si>
  <si>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</si>
  <si>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</si>
  <si>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</si>
  <si>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</si>
  <si>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</si>
  <si>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</si>
  <si>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</si>
  <si>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</si>
  <si>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</si>
  <si>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</si>
  <si>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</si>
  <si>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</si>
  <si>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</si>
  <si>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</si>
  <si>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</si>
  <si>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</si>
  <si>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</si>
  <si>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</si>
  <si>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</si>
  <si>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</si>
  <si>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</si>
  <si>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</si>
  <si>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</si>
  <si>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</si>
  <si>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</si>
  <si>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</si>
  <si>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</si>
  <si>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</si>
  <si>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</si>
  <si>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</si>
  <si>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</si>
  <si>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</si>
  <si>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</si>
  <si>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</si>
  <si>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</si>
  <si>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</si>
  <si>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</si>
  <si>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</si>
  <si>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</si>
  <si>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</si>
  <si>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</si>
  <si>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</si>
  <si>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</si>
  <si>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</si>
  <si>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</si>
  <si>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</si>
  <si>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</si>
  <si>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</si>
  <si>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</si>
  <si>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</si>
  <si>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</si>
  <si>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</si>
  <si>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</si>
  <si>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</si>
  <si>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</si>
  <si>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</si>
  <si>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</si>
  <si>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</si>
  <si>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</si>
  <si>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</si>
  <si>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</si>
  <si>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</si>
  <si>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</si>
  <si>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</si>
  <si>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</si>
  <si>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</si>
  <si>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</si>
  <si>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</si>
  <si>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</si>
  <si>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</si>
  <si>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</si>
  <si>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</si>
  <si>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</si>
  <si>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</si>
  <si>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</si>
  <si>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</si>
  <si>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</si>
  <si>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</si>
  <si>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</si>
  <si>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</si>
  <si>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</si>
  <si>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</si>
  <si>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</si>
  <si>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</si>
  <si>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</si>
  <si>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</si>
  <si>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</si>
  <si>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</si>
  <si>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</si>
  <si>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</si>
  <si>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</si>
  <si>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</si>
  <si>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</si>
  <si>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</si>
  <si>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</si>
  <si>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</si>
  <si>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</si>
  <si>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</si>
  <si>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</si>
  <si>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</si>
  <si>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</si>
  <si>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</si>
  <si>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</si>
  <si>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</si>
  <si>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</si>
  <si>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</si>
  <si>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</si>
  <si>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</si>
  <si>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</si>
  <si>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</si>
  <si>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</si>
  <si>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</si>
  <si>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</si>
  <si>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</si>
  <si>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</si>
  <si>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</si>
  <si>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</si>
  <si>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</si>
  <si>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</si>
  <si>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</si>
  <si>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</si>
  <si>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</si>
  <si>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</si>
  <si>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</si>
  <si>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</si>
  <si>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</si>
  <si>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</si>
  <si>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</si>
  <si>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</si>
  <si>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</si>
  <si>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</si>
  <si>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</si>
  <si>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</si>
  <si>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</si>
  <si>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</si>
  <si>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</si>
  <si>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</si>
  <si>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</si>
  <si>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</si>
  <si>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</si>
  <si>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</si>
  <si>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</si>
  <si>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</si>
  <si>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</si>
  <si>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</si>
  <si>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</si>
  <si>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</si>
  <si>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</si>
  <si>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</si>
  <si>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</si>
  <si>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</si>
  <si>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</si>
  <si>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</si>
  <si>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</si>
  <si>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</si>
  <si>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</si>
  <si>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</si>
  <si>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</si>
  <si>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</si>
  <si>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</si>
  <si>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</si>
  <si>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</si>
  <si>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</si>
  <si>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</si>
  <si>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</si>
  <si>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</si>
  <si>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</si>
  <si>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</si>
  <si>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</si>
  <si>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</si>
  <si>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</si>
  <si>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</si>
  <si>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</si>
  <si>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</si>
  <si>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</si>
  <si>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</si>
  <si>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</si>
  <si>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</si>
  <si>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</si>
  <si>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</si>
  <si>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</si>
  <si>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</si>
  <si>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</si>
  <si>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</si>
  <si>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</si>
  <si>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</si>
  <si>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</si>
  <si>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</si>
  <si>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</si>
  <si>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</si>
  <si>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</si>
  <si>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</si>
  <si>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</si>
  <si>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</si>
  <si>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</si>
  <si>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</si>
  <si>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</si>
  <si>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</si>
  <si>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</si>
  <si>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</si>
  <si>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</si>
  <si>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</si>
  <si>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</si>
  <si>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</si>
  <si>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</si>
  <si>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</si>
  <si>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</si>
  <si>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</si>
  <si>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</si>
  <si>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</si>
  <si>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</si>
  <si>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</si>
  <si>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</si>
  <si>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</si>
  <si>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</si>
  <si>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</si>
  <si>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</si>
  <si>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</si>
  <si>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</si>
  <si>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</si>
  <si>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</si>
  <si>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</si>
  <si>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</si>
  <si>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</si>
  <si>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</si>
  <si>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</si>
  <si>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</si>
  <si>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</si>
  <si>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</si>
  <si>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</si>
  <si>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</si>
  <si>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</si>
  <si>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</si>
  <si>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</si>
  <si>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</si>
  <si>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</si>
  <si>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</si>
  <si>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</si>
  <si>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</si>
  <si>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</si>
  <si>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</si>
  <si>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</si>
  <si>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</si>
  <si>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</si>
  <si>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</si>
  <si>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</si>
  <si>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</si>
  <si>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</si>
  <si>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</si>
  <si>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</si>
  <si>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</si>
  <si>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</si>
  <si>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</si>
  <si>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</si>
  <si>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</si>
  <si>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</si>
  <si>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</si>
  <si>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</si>
  <si>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</si>
  <si>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</si>
  <si>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</si>
  <si>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</si>
  <si>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</si>
  <si>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</si>
  <si>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</si>
  <si>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</si>
  <si>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</si>
  <si>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</si>
  <si>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</si>
  <si>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</si>
  <si>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</si>
  <si>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</si>
  <si>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</si>
  <si>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</si>
  <si>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</si>
  <si>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</si>
  <si>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</si>
  <si>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</si>
  <si>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</si>
  <si>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</si>
  <si>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</si>
  <si>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</si>
  <si>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</si>
  <si>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</si>
  <si>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</si>
  <si>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</si>
  <si>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</si>
  <si>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</si>
  <si>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</si>
  <si>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</si>
  <si>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</si>
  <si>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</si>
  <si>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</si>
  <si>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</si>
  <si>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</si>
  <si>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</si>
  <si>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</si>
  <si>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</si>
  <si>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</si>
  <si>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</si>
  <si>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</si>
  <si>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</si>
  <si>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</si>
  <si>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</si>
  <si>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</si>
  <si>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</si>
  <si>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</si>
  <si>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</si>
  <si>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</si>
  <si>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</si>
  <si>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</si>
  <si>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</si>
  <si>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</si>
  <si>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</si>
  <si>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</si>
  <si>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</si>
  <si>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</si>
  <si>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</si>
  <si>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</si>
  <si>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</si>
  <si>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</si>
  <si>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</si>
  <si>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</si>
  <si>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</si>
  <si>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</si>
  <si>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</si>
  <si>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</si>
  <si>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</si>
  <si>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</si>
  <si>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</si>
  <si>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</si>
  <si>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</si>
  <si>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</si>
  <si>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</si>
  <si>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</si>
  <si>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</si>
  <si>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</si>
  <si>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</si>
  <si>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</si>
  <si>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</si>
  <si>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</si>
  <si>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</si>
  <si>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</si>
  <si>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</si>
  <si>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</si>
  <si>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</si>
  <si>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</si>
  <si>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</si>
  <si>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</si>
  <si>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</si>
  <si>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</si>
  <si>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</si>
  <si>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</si>
  <si>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</si>
  <si>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</si>
  <si>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</si>
  <si>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</si>
  <si>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</si>
  <si>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</si>
  <si>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</si>
  <si>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</si>
  <si>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</si>
  <si>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</si>
  <si>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</si>
  <si>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</si>
  <si>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</si>
  <si>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</si>
  <si>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</si>
  <si>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</si>
  <si>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</si>
  <si>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</si>
  <si>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</si>
  <si>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</si>
  <si>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</si>
  <si>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</si>
  <si>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</si>
  <si>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</si>
  <si>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</si>
  <si>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</si>
  <si>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</si>
  <si>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</si>
  <si>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</si>
  <si>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</si>
  <si>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</si>
  <si>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</si>
  <si>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</si>
  <si>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</si>
  <si>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</si>
  <si>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</si>
  <si>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</si>
  <si>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</si>
  <si>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</si>
  <si>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</si>
  <si>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</si>
  <si>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</si>
  <si>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</si>
  <si>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</si>
  <si>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</si>
  <si>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</si>
  <si>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</si>
  <si>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</si>
  <si>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</si>
  <si>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</si>
  <si>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</si>
  <si>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</si>
  <si>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</si>
  <si>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</si>
  <si>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</si>
  <si>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</si>
  <si>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</si>
  <si>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</si>
  <si>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</si>
  <si>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</si>
  <si>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</si>
  <si>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</si>
  <si>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</si>
  <si>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</si>
  <si>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</si>
  <si>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</si>
  <si>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</si>
  <si>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</si>
  <si>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</si>
  <si>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</si>
  <si>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</si>
  <si>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</si>
  <si>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</si>
  <si>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</si>
  <si>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</si>
  <si>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</si>
  <si>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</si>
  <si>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</si>
  <si>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</si>
  <si>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</si>
  <si>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</si>
  <si>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</si>
  <si>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</si>
  <si>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</si>
  <si>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</si>
  <si>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</si>
  <si>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</si>
  <si>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</si>
  <si>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</si>
  <si>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</si>
  <si>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</si>
  <si>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</si>
  <si>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</si>
  <si>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</si>
  <si>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</si>
  <si>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</si>
  <si>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</si>
  <si>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</si>
  <si>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</si>
  <si>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</si>
  <si>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</si>
  <si>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</si>
  <si>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</si>
  <si>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</si>
  <si>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</si>
  <si>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</si>
  <si>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</si>
  <si>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</si>
  <si>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</si>
  <si>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</si>
  <si>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</si>
  <si>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</si>
  <si>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</si>
  <si>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</si>
  <si>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</si>
  <si>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</si>
  <si>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</si>
  <si>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</si>
  <si>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</si>
  <si>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</si>
  <si>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</si>
  <si>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</si>
  <si>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</si>
  <si>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</si>
  <si>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</si>
  <si>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</si>
  <si>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</si>
  <si>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</si>
  <si>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</si>
  <si>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</si>
  <si>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</si>
  <si>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</si>
  <si>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</si>
  <si>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</si>
  <si>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</si>
  <si>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</si>
  <si>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</si>
  <si>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</si>
  <si>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</si>
  <si>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</si>
  <si>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</si>
  <si>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</si>
  <si>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</si>
  <si>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</si>
  <si>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</si>
  <si>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</si>
  <si>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</si>
  <si>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</si>
  <si>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</si>
  <si>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</si>
  <si>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</si>
  <si>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</si>
  <si>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</si>
  <si>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</si>
  <si>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</si>
  <si>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</si>
  <si>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</si>
  <si>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</si>
  <si>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</si>
  <si>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</si>
  <si>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</si>
  <si>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</si>
  <si>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</si>
  <si>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</si>
  <si>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</si>
  <si>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</si>
  <si>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</si>
  <si>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</si>
  <si>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</si>
  <si>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</si>
  <si>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</si>
  <si>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</si>
  <si>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</si>
  <si>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</si>
  <si>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</si>
  <si>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</si>
  <si>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</si>
  <si>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</si>
  <si>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</si>
  <si>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</si>
  <si>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</si>
  <si>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</si>
  <si>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</si>
  <si>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</si>
  <si>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</si>
  <si>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</si>
  <si>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</si>
  <si>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</si>
  <si>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</si>
  <si>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</si>
  <si>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</si>
  <si>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</si>
  <si>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</si>
  <si>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</si>
  <si>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</si>
  <si>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</si>
  <si>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</si>
  <si>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</si>
  <si>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</si>
  <si>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</si>
  <si>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</si>
  <si>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</si>
  <si>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</si>
  <si>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</si>
  <si>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</si>
  <si>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</si>
  <si>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</si>
  <si>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</si>
  <si>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</si>
  <si>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</si>
  <si>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</si>
  <si>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</si>
  <si>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</si>
  <si>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</si>
  <si>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</si>
  <si>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</si>
  <si>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</si>
  <si>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</si>
  <si>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</si>
  <si>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</si>
  <si>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</si>
  <si>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</si>
  <si>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</si>
  <si>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</si>
  <si>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</si>
  <si>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</si>
  <si>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</si>
  <si>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</si>
  <si>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</si>
  <si>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</si>
  <si>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</si>
  <si>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</si>
  <si>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</si>
  <si>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</si>
  <si>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</si>
  <si>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</si>
  <si>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</si>
  <si>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</si>
  <si>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</si>
  <si>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</si>
  <si>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</si>
  <si>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</si>
  <si>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</si>
  <si>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</si>
  <si>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</si>
  <si>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</si>
  <si>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</si>
  <si>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</si>
  <si>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</si>
  <si>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</si>
  <si>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</si>
  <si>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</si>
  <si>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</si>
  <si>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</si>
  <si>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</si>
  <si>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</si>
  <si>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</si>
  <si>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</si>
  <si>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</si>
  <si>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</si>
  <si>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</si>
  <si>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</si>
  <si>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</si>
  <si>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</si>
  <si>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</si>
  <si>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</si>
  <si>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</si>
  <si>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</si>
  <si>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</si>
  <si>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</si>
  <si>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</si>
  <si>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</si>
  <si>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</si>
  <si>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</si>
  <si>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</si>
  <si>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</si>
  <si>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</si>
  <si>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</si>
  <si>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</si>
  <si>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</si>
  <si>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</si>
  <si>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</si>
  <si>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</si>
  <si>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</si>
  <si>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</si>
  <si>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</si>
  <si>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</si>
  <si>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</si>
  <si>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</si>
  <si>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</si>
  <si>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</si>
  <si>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</si>
  <si>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</si>
  <si>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</si>
  <si>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</si>
  <si>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</si>
  <si>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</si>
  <si>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</si>
  <si>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</si>
  <si>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</si>
  <si>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</si>
  <si>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</si>
  <si>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</si>
  <si>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</si>
  <si>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</si>
  <si>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</si>
  <si>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</si>
  <si>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</si>
  <si>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</si>
  <si>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</si>
  <si>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</si>
  <si>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</si>
  <si>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</si>
  <si>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</si>
  <si>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</si>
  <si>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</si>
  <si>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</si>
  <si>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</si>
  <si>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</si>
  <si>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</si>
  <si>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</si>
  <si>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</si>
  <si>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</si>
  <si>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</si>
  <si>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</si>
  <si>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</si>
  <si>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</si>
  <si>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</si>
  <si>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</si>
  <si>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</si>
  <si>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</si>
  <si>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</si>
  <si>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</si>
  <si>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</si>
  <si>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</si>
  <si>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</si>
  <si>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</si>
  <si>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</si>
  <si>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</si>
  <si>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</si>
  <si>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</si>
  <si>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</si>
  <si>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</si>
  <si>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</si>
  <si>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</si>
  <si>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</si>
  <si>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</si>
  <si>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</si>
  <si>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</si>
  <si>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</si>
  <si>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</si>
  <si>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</si>
  <si>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</si>
  <si>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</si>
  <si>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</si>
  <si>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</si>
  <si>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</si>
  <si>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</si>
  <si>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</si>
  <si>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</si>
  <si>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</si>
  <si>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</si>
  <si>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</si>
  <si>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</si>
  <si>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</si>
  <si>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</si>
  <si>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</si>
  <si>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</si>
  <si>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</si>
  <si>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</si>
  <si>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</si>
  <si>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</si>
  <si>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</si>
  <si>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</si>
  <si>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</si>
  <si>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</si>
  <si>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</si>
  <si>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</si>
  <si>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</si>
  <si>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</si>
  <si>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</si>
  <si>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</si>
  <si>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</si>
  <si>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</si>
  <si>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</si>
  <si>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</si>
  <si>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</si>
  <si>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</si>
  <si>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</si>
  <si>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</si>
  <si>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</si>
  <si>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</si>
  <si>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</si>
  <si>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</si>
  <si>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</si>
  <si>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</si>
  <si>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</si>
  <si>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</si>
  <si>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</si>
  <si>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</si>
  <si>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</si>
  <si>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</si>
  <si>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</si>
  <si>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</si>
  <si>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</si>
  <si>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</si>
  <si>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</si>
  <si>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</si>
  <si>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</si>
  <si>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</si>
  <si>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</si>
  <si>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</si>
  <si>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</si>
  <si>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</si>
  <si>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</si>
  <si>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</si>
  <si>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</si>
  <si>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</si>
  <si>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</si>
  <si>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</si>
  <si>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</si>
  <si>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</si>
  <si>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</si>
  <si>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</si>
  <si>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</si>
  <si>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</si>
  <si>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</si>
  <si>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</si>
  <si>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</si>
  <si>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</si>
  <si>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</si>
  <si>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</si>
  <si>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</si>
  <si>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</si>
  <si>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</si>
  <si>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</si>
  <si>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</si>
  <si>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</si>
  <si>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</si>
  <si>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</si>
  <si>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</si>
  <si>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</si>
  <si>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</si>
  <si>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</si>
  <si>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</si>
  <si>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</si>
  <si>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</si>
  <si>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</si>
  <si>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</si>
  <si>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</si>
  <si>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</si>
  <si>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</si>
  <si>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</si>
  <si>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</si>
  <si>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</si>
  <si>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</si>
  <si>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</si>
  <si>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</si>
  <si>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</si>
  <si>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</si>
  <si>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</si>
  <si>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</si>
  <si>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</si>
  <si>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</si>
  <si>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</si>
  <si>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</si>
  <si>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</si>
  <si>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</si>
  <si>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</si>
  <si>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</si>
  <si>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</si>
  <si>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</si>
  <si>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</si>
  <si>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</si>
  <si>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</si>
  <si>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</si>
  <si>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</si>
  <si>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</si>
  <si>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</si>
  <si>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</si>
  <si>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</si>
  <si>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</si>
  <si>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</si>
  <si>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</si>
  <si>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</si>
  <si>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</si>
  <si>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</si>
  <si>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</si>
  <si>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</si>
  <si>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</si>
  <si>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</si>
  <si>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</si>
  <si>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</si>
  <si>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</si>
  <si>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</si>
  <si>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</si>
  <si>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</si>
  <si>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</si>
  <si>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</si>
  <si>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</si>
  <si>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</si>
  <si>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</si>
  <si>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</si>
  <si>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</si>
  <si>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</si>
  <si>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</si>
  <si>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</si>
  <si>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</si>
  <si>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</si>
  <si>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</si>
  <si>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</si>
  <si>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</si>
  <si>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</si>
  <si>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</si>
  <si>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</si>
  <si>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</si>
  <si>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</si>
  <si>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</si>
  <si>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</si>
  <si>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</si>
  <si>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</si>
  <si>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</si>
  <si>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</si>
  <si>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</si>
  <si>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</si>
  <si>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</si>
  <si>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</si>
  <si>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</si>
  <si>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</si>
  <si>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</si>
  <si>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</si>
  <si>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</si>
  <si>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</si>
  <si>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</si>
  <si>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</si>
  <si>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</si>
  <si>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</si>
  <si>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</si>
  <si>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</si>
  <si>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</si>
  <si>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</si>
  <si>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</si>
  <si>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</si>
  <si>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</si>
  <si>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</si>
  <si>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</si>
  <si>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</si>
  <si>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</si>
  <si>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</si>
  <si>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</si>
  <si>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</si>
  <si>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</si>
  <si>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</si>
  <si>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</si>
  <si>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</si>
  <si>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</si>
  <si>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</si>
  <si>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</si>
  <si>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</si>
  <si>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</si>
  <si>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</si>
  <si>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</si>
  <si>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</si>
  <si>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</si>
  <si>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</si>
  <si>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</si>
  <si>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</si>
  <si>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</si>
  <si>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</si>
  <si>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</si>
  <si>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</si>
  <si>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</si>
  <si>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</si>
  <si>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</si>
  <si>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</si>
  <si>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</si>
  <si>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</si>
  <si>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</si>
  <si>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</si>
  <si>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</si>
  <si>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</si>
  <si>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</si>
  <si>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</si>
  <si>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</si>
  <si>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</si>
  <si>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</si>
  <si>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</si>
  <si>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</si>
  <si>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</si>
  <si>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</si>
  <si>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</si>
  <si>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</si>
  <si>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</si>
  <si>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</si>
  <si>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</si>
  <si>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</si>
  <si>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</si>
  <si>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</si>
  <si>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</si>
  <si>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</si>
  <si>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</si>
  <si>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</si>
  <si>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</si>
  <si>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</si>
  <si>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</si>
  <si>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</si>
  <si>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</si>
  <si>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</si>
  <si>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</si>
  <si>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</si>
  <si>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</si>
  <si>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</si>
  <si>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</si>
  <si>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</si>
  <si>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</si>
  <si>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</si>
  <si>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</si>
  <si>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</si>
  <si>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</si>
  <si>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</si>
  <si>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</si>
  <si>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</si>
  <si>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</si>
  <si>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</si>
  <si>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</si>
  <si>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</si>
  <si>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</si>
  <si>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</si>
  <si>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</si>
  <si>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</si>
  <si>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</si>
  <si>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</si>
  <si>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</si>
  <si>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</si>
  <si>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</si>
  <si>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</si>
  <si>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</si>
  <si>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</si>
  <si>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</si>
  <si>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</si>
  <si>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</si>
  <si>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</si>
  <si>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</si>
  <si>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</si>
  <si>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</si>
  <si>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</si>
  <si>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</si>
  <si>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</si>
  <si>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</si>
  <si>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</si>
  <si>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</si>
  <si>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</si>
  <si>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</si>
  <si>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</si>
  <si>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</si>
  <si>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</si>
  <si>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</si>
  <si>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</si>
  <si>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</si>
  <si>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</si>
  <si>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</si>
  <si>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</si>
  <si>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</si>
  <si>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</si>
  <si>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</si>
  <si>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</si>
  <si>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</si>
  <si>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</si>
  <si>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</si>
  <si>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</si>
  <si>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</si>
  <si>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</si>
  <si>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</si>
  <si>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</si>
  <si>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</si>
  <si>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</si>
  <si>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</si>
  <si>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</si>
  <si>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</si>
  <si>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</si>
  <si>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</si>
  <si>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</si>
  <si>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</si>
  <si>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</si>
  <si>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</si>
  <si>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</si>
  <si>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</si>
  <si>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</si>
  <si>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</si>
  <si>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</si>
  <si>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</si>
  <si>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</si>
  <si>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</si>
  <si>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</si>
  <si>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</si>
  <si>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</si>
  <si>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</si>
  <si>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</si>
  <si>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</si>
  <si>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</si>
  <si>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</si>
  <si>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</si>
  <si>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</si>
  <si>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</si>
  <si>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</si>
  <si>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</si>
  <si>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</si>
  <si>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</si>
  <si>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</si>
  <si>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</si>
  <si>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</si>
  <si>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</si>
  <si>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</si>
  <si>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</si>
  <si>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</si>
  <si>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</si>
  <si>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</si>
  <si>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</si>
  <si>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</si>
  <si>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</si>
  <si>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</si>
  <si>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</si>
  <si>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</si>
  <si>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</si>
  <si>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</si>
  <si>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</si>
  <si>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</si>
  <si>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</si>
  <si>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</si>
  <si>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</si>
  <si>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</si>
  <si>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</si>
  <si>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</si>
  <si>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</si>
  <si>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</si>
  <si>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</si>
  <si>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</si>
  <si>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</si>
  <si>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</si>
  <si>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</si>
  <si>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</si>
  <si>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</si>
  <si>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</si>
  <si>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</si>
  <si>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</si>
  <si>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</si>
  <si>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</si>
  <si>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</si>
  <si>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</si>
  <si>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</si>
  <si>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</si>
  <si>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</si>
  <si>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</si>
  <si>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</si>
  <si>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</si>
  <si>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</si>
  <si>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</si>
  <si>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</si>
  <si>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</si>
  <si>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</si>
  <si>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</si>
  <si>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</si>
  <si>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</si>
  <si>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</si>
  <si>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</si>
  <si>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</si>
  <si>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</si>
  <si>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</si>
  <si>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</si>
  <si>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</si>
  <si>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</si>
  <si>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</si>
  <si>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</si>
  <si>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</si>
  <si>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</si>
  <si>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</si>
  <si>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</si>
  <si>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</si>
  <si>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</si>
  <si>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</si>
  <si>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</si>
  <si>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</si>
  <si>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</si>
  <si>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</si>
  <si>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</si>
  <si>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</si>
  <si>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</si>
  <si>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</si>
  <si>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</si>
  <si>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</si>
  <si>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</si>
  <si>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</si>
  <si>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</si>
  <si>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</si>
  <si>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</si>
  <si>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</si>
  <si>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</si>
  <si>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</si>
  <si>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</si>
  <si>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</si>
  <si>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</si>
  <si>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</si>
  <si>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</si>
  <si>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</si>
  <si>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</si>
  <si>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</si>
  <si>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</si>
  <si>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</si>
  <si>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</si>
  <si>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</si>
  <si>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</si>
  <si>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</si>
  <si>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</si>
  <si>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</si>
  <si>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</si>
  <si>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</si>
  <si>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</si>
  <si>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</si>
  <si>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</si>
  <si>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</si>
  <si>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</si>
  <si>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</si>
  <si>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</si>
  <si>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</si>
  <si>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</si>
  <si>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</si>
  <si>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</si>
  <si>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</si>
  <si>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</si>
  <si>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</si>
  <si>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</si>
  <si>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</si>
  <si>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</si>
  <si>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</si>
  <si>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</si>
  <si>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</si>
  <si>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</si>
  <si>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</si>
  <si>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</si>
  <si>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</si>
  <si>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</si>
  <si>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</si>
  <si>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</si>
  <si>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</si>
  <si>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</si>
  <si>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</si>
  <si>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</si>
  <si>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</si>
  <si>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</si>
  <si>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</si>
  <si>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</si>
  <si>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</si>
  <si>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</si>
  <si>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</si>
  <si>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</si>
  <si>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</si>
  <si>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</si>
  <si>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</si>
  <si>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</si>
  <si>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</si>
  <si>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</si>
  <si>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</si>
  <si>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</si>
  <si>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</si>
  <si>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</si>
  <si>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</si>
  <si>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</si>
  <si>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</si>
  <si>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</si>
  <si>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</si>
  <si>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</si>
  <si>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</si>
  <si>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</si>
  <si>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</si>
  <si>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</si>
  <si>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</si>
  <si>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</si>
  <si>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</si>
  <si>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</si>
  <si>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</si>
  <si>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</si>
  <si>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</si>
  <si>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</si>
  <si>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</si>
  <si>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</si>
  <si>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</si>
  <si>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</si>
  <si>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</si>
  <si>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</si>
  <si>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</si>
  <si>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</si>
  <si>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</si>
  <si>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</si>
  <si>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</si>
  <si>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</si>
  <si>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</si>
  <si>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</si>
  <si>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</si>
  <si>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</si>
  <si>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</si>
  <si>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</si>
  <si>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</si>
  <si>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</si>
  <si>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</si>
  <si>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</si>
  <si>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</si>
  <si>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</si>
  <si>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</si>
  <si>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</si>
  <si>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</si>
  <si>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</si>
  <si>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</si>
  <si>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</si>
  <si>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</si>
  <si>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</si>
  <si>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</si>
  <si>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</si>
  <si>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</si>
  <si>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</si>
  <si>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</si>
  <si>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</si>
  <si>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</si>
  <si>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</si>
  <si>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</si>
  <si>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</si>
  <si>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</si>
  <si>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</si>
  <si>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</si>
  <si>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</si>
  <si>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</si>
  <si>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</si>
  <si>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</si>
  <si>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</si>
  <si>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</si>
  <si>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</si>
  <si>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</si>
  <si>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</si>
  <si>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</si>
  <si>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</si>
  <si>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</si>
  <si>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</si>
  <si>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</si>
  <si>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</si>
  <si>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</si>
  <si>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</si>
  <si>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</si>
  <si>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</si>
  <si>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</si>
  <si>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</si>
  <si>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</si>
  <si>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</si>
  <si>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</si>
  <si>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</si>
  <si>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</si>
  <si>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</si>
  <si>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</si>
  <si>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</si>
  <si>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</si>
  <si>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</si>
  <si>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</si>
  <si>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</si>
  <si>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</si>
  <si>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</si>
  <si>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</si>
  <si>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</si>
  <si>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</si>
  <si>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</si>
  <si>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</si>
  <si>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</si>
  <si>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</si>
  <si>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</si>
  <si>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</si>
  <si>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</si>
  <si>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</si>
  <si>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</si>
  <si>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</si>
  <si>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</si>
  <si>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</si>
  <si>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</si>
  <si>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</si>
  <si>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</si>
  <si>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</si>
  <si>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</si>
  <si>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</si>
  <si>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</si>
  <si>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</si>
  <si>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</si>
  <si>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</si>
  <si>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</si>
  <si>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</si>
  <si>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</si>
  <si>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</si>
  <si>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</si>
  <si>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</si>
  <si>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</si>
  <si>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</si>
  <si>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</si>
  <si>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</si>
  <si>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</si>
  <si>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</si>
  <si>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</si>
  <si>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</si>
  <si>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</si>
  <si>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</si>
  <si>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</si>
  <si>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</si>
  <si>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</si>
  <si>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</si>
  <si>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</si>
  <si>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</si>
  <si>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</si>
  <si>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</si>
  <si>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</si>
  <si>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</si>
  <si>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</si>
  <si>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</si>
  <si>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</si>
  <si>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</si>
  <si>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</si>
  <si>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</si>
  <si>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</si>
  <si>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</si>
  <si>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</si>
  <si>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</si>
  <si>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</si>
  <si>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</si>
  <si>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</si>
  <si>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</si>
  <si>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</si>
  <si>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</si>
  <si>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</si>
  <si>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</si>
  <si>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</si>
  <si>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</si>
  <si>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</si>
  <si>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</si>
  <si>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</si>
  <si>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</si>
  <si>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</si>
  <si>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</si>
  <si>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</si>
  <si>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</si>
  <si>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</si>
  <si>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</si>
  <si>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</si>
  <si>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</si>
  <si>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</si>
  <si>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</si>
  <si>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</si>
  <si>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</si>
  <si>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</si>
  <si>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</si>
  <si>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</si>
  <si>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</si>
  <si>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</si>
  <si>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</si>
  <si>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</si>
  <si>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</si>
  <si>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</si>
  <si>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</si>
  <si>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</si>
  <si>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</si>
  <si>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</si>
  <si>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</si>
  <si>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</si>
  <si>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</si>
  <si>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</si>
  <si>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</si>
  <si>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</si>
  <si>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</si>
  <si>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</si>
  <si>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</si>
  <si>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</si>
  <si>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</si>
  <si>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</si>
  <si>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</si>
  <si>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</si>
  <si>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</si>
  <si>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</si>
  <si>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</si>
  <si>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</si>
  <si>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</si>
  <si>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</si>
  <si>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</si>
  <si>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</si>
  <si>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</si>
  <si>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</si>
  <si>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</si>
  <si>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</si>
  <si>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</si>
  <si>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</si>
  <si>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</si>
  <si>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</si>
  <si>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</si>
  <si>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</si>
  <si>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</si>
  <si>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</si>
  <si>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</si>
  <si>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</si>
  <si>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</si>
  <si>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</si>
  <si>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</si>
  <si>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</si>
  <si>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</si>
  <si>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</si>
  <si>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</si>
  <si>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</si>
  <si>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</si>
  <si>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</si>
  <si>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</si>
  <si>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</si>
  <si>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</si>
  <si>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</si>
  <si>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</si>
  <si>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</si>
  <si>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</si>
  <si>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</si>
  <si>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</si>
  <si>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</si>
  <si>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</si>
  <si>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</si>
  <si>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</si>
  <si>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</si>
  <si>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</si>
  <si>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</si>
  <si>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</si>
  <si>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</si>
  <si>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</si>
  <si>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</si>
  <si>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</si>
  <si>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</si>
  <si>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</si>
  <si>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</si>
  <si>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</si>
  <si>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</si>
  <si>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</si>
  <si>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</si>
  <si>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</si>
  <si>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</si>
  <si>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</si>
  <si>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</si>
  <si>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</si>
  <si>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</si>
  <si>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</si>
  <si>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</si>
  <si>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</si>
  <si>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</si>
  <si>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</si>
  <si>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</si>
  <si>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</si>
  <si>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</si>
  <si>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</si>
  <si>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</si>
  <si>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</si>
  <si>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</si>
  <si>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</si>
  <si>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</si>
  <si>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</si>
  <si>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</si>
  <si>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</si>
  <si>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</si>
  <si>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</si>
  <si>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</si>
  <si>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</si>
  <si>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</si>
  <si>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</si>
  <si>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</si>
  <si>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</si>
  <si>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</si>
  <si>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</si>
  <si>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</si>
  <si>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</si>
  <si>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</si>
  <si>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</si>
  <si>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</si>
  <si>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</si>
  <si>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</si>
  <si>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</si>
  <si>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</si>
  <si>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</si>
  <si>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</si>
  <si>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</si>
  <si>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</si>
  <si>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</si>
  <si>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</si>
  <si>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</si>
  <si>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</si>
  <si>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</si>
  <si>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</si>
  <si>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</si>
  <si>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</si>
  <si>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</si>
  <si>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</si>
  <si>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</si>
  <si>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</si>
  <si>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</si>
  <si>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</si>
  <si>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</si>
  <si>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</si>
  <si>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</si>
  <si>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</si>
  <si>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</si>
  <si>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</si>
  <si>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</si>
  <si>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</si>
  <si>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</si>
  <si>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</si>
  <si>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</si>
  <si>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</si>
  <si>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</si>
  <si>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</si>
  <si>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</si>
  <si>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</si>
  <si>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</si>
  <si>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</si>
  <si>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</si>
  <si>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</si>
  <si>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</si>
  <si>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</si>
  <si>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</si>
  <si>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</si>
  <si>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</si>
  <si>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</si>
  <si>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</si>
  <si>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</si>
  <si>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</si>
  <si>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</si>
  <si>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</si>
  <si>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</si>
  <si>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</si>
  <si>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</si>
  <si>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</si>
  <si>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</si>
  <si>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</si>
  <si>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</si>
  <si>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</si>
  <si>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</si>
  <si>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</si>
  <si>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</si>
  <si>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</si>
  <si>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</si>
  <si>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</si>
  <si>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</si>
  <si>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</si>
  <si>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</si>
  <si>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</si>
  <si>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</si>
  <si>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</si>
  <si>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</si>
  <si>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</si>
  <si>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</si>
  <si>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</si>
  <si>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</si>
  <si>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</si>
  <si>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</si>
  <si>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</si>
  <si>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</si>
  <si>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</si>
  <si>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</si>
  <si>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</si>
  <si>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</si>
  <si>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</si>
  <si>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</si>
  <si>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</si>
  <si>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</si>
  <si>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</si>
  <si>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</si>
  <si>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</si>
  <si>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</si>
  <si>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</si>
  <si>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</si>
  <si>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</si>
  <si>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</si>
  <si>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</si>
  <si>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</si>
  <si>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</si>
  <si>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</si>
  <si>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</si>
  <si>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</si>
  <si>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</si>
  <si>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</si>
  <si>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</si>
  <si>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</si>
  <si>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</si>
  <si>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</si>
  <si>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</si>
  <si>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</si>
  <si>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</si>
  <si>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</si>
  <si>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</si>
  <si>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</si>
  <si>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</si>
  <si>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</si>
  <si>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</si>
  <si>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</si>
  <si>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</si>
  <si>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</si>
  <si>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</si>
  <si>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</si>
  <si>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</si>
  <si>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</si>
  <si>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</si>
  <si>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</si>
  <si>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</si>
  <si>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</si>
  <si>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</si>
  <si>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</si>
  <si>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</si>
  <si>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</si>
  <si>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</si>
  <si>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</si>
  <si>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</si>
  <si>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</si>
  <si>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</si>
  <si>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</si>
  <si>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</si>
  <si>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</si>
  <si>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</si>
  <si>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</si>
  <si>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</si>
  <si>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</si>
  <si>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</si>
  <si>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</si>
  <si>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</si>
  <si>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</si>
  <si>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</si>
  <si>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</si>
  <si>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</si>
  <si>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</si>
  <si>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</si>
  <si>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</si>
  <si>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</si>
  <si>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</si>
  <si>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</si>
  <si>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</si>
  <si>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</si>
  <si>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</si>
  <si>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</si>
  <si>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</si>
  <si>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</si>
  <si>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</si>
  <si>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</si>
  <si>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</si>
  <si>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</si>
  <si>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</si>
  <si>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</si>
  <si>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</si>
  <si>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</si>
  <si>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</si>
  <si>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</si>
  <si>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</si>
  <si>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</si>
  <si>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</si>
  <si>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</si>
  <si>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</si>
  <si>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</si>
  <si>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</si>
  <si>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</si>
  <si>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</si>
  <si>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</si>
  <si>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</si>
  <si>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</si>
  <si>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</si>
  <si>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</si>
  <si>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</si>
  <si>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</si>
  <si>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</si>
  <si>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</si>
  <si>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</si>
  <si>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</si>
  <si>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</si>
  <si>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</si>
  <si>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</si>
  <si>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</si>
  <si>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</si>
  <si>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</si>
  <si>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</si>
  <si>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</si>
  <si>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</si>
  <si>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</si>
  <si>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</si>
  <si>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</si>
  <si>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</si>
  <si>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</si>
  <si>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</si>
  <si>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</si>
  <si>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</si>
  <si>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</si>
  <si>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</si>
  <si>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</si>
  <si>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</si>
  <si>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</si>
  <si>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</si>
  <si>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</si>
  <si>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</si>
  <si>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</si>
  <si>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</si>
  <si>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</si>
  <si>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</si>
  <si>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</si>
  <si>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</si>
  <si>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</si>
  <si>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</si>
  <si>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</si>
  <si>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</si>
  <si>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</si>
  <si>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</si>
  <si>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</si>
  <si>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</si>
  <si>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</si>
  <si>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</si>
  <si>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</si>
  <si>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</si>
  <si>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</si>
  <si>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</si>
  <si>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</si>
  <si>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</si>
  <si>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</si>
  <si>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</si>
  <si>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</si>
  <si>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</si>
  <si>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</si>
  <si>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</si>
  <si>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</si>
  <si>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</si>
  <si>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</si>
  <si>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</si>
  <si>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</si>
  <si>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</si>
  <si>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</si>
  <si>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</si>
  <si>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</si>
  <si>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</si>
  <si>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</si>
  <si>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</si>
  <si>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</si>
  <si>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</si>
  <si>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</si>
  <si>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</si>
  <si>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</si>
  <si>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</si>
  <si>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</si>
  <si>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</si>
  <si>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</si>
  <si>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</si>
  <si>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</si>
  <si>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</si>
  <si>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</si>
  <si>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</si>
  <si>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</si>
  <si>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</si>
  <si>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</si>
  <si>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</si>
  <si>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</si>
  <si>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</si>
  <si>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</si>
  <si>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</si>
  <si>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</si>
  <si>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</si>
  <si>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</si>
  <si>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</si>
  <si>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</si>
  <si>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</si>
  <si>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</si>
  <si>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</si>
  <si>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</si>
  <si>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</si>
  <si>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</si>
  <si>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</si>
  <si>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</si>
  <si>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</si>
  <si>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</si>
  <si>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</si>
  <si>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</si>
  <si>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</si>
  <si>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</si>
  <si>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</si>
  <si>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</si>
  <si>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</si>
  <si>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</si>
  <si>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</si>
  <si>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</si>
  <si>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</si>
  <si>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</si>
  <si>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</si>
  <si>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</si>
  <si>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</si>
  <si>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</si>
  <si>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</si>
  <si>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</si>
  <si>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</si>
  <si>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</si>
  <si>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</si>
  <si>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</si>
  <si>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</si>
  <si>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</si>
  <si>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</si>
  <si>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</si>
  <si>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</si>
  <si>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</si>
  <si>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</si>
  <si>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</si>
  <si>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</si>
  <si>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</si>
  <si>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</si>
  <si>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</si>
  <si>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</si>
  <si>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</si>
  <si>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</si>
  <si>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</si>
  <si>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</si>
  <si>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</si>
  <si>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</si>
  <si>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</si>
  <si>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</si>
  <si>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</si>
  <si>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</si>
  <si>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</si>
  <si>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</si>
  <si>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</si>
  <si>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</si>
  <si>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</si>
  <si>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</si>
  <si>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</si>
  <si>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</si>
  <si>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</si>
  <si>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</si>
  <si>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</si>
  <si>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</si>
  <si>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</si>
  <si>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</si>
  <si>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</si>
  <si>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</si>
  <si>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</si>
  <si>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</si>
  <si>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</si>
  <si>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</si>
  <si>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</si>
  <si>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</si>
  <si>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</si>
  <si>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</si>
  <si>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</si>
  <si>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</si>
  <si>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</si>
  <si>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</si>
  <si>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</si>
  <si>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</si>
  <si>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</si>
  <si>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</si>
  <si>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</si>
  <si>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</si>
  <si>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</si>
  <si>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</si>
  <si>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</si>
  <si>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</si>
  <si>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</si>
  <si>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</si>
  <si>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</si>
  <si>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</si>
  <si>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</si>
  <si>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</si>
  <si>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</si>
  <si>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</si>
  <si>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</si>
  <si>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</si>
  <si>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</si>
  <si>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</si>
  <si>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</si>
  <si>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</si>
  <si>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</si>
  <si>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</si>
  <si>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</si>
  <si>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</si>
  <si>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</si>
  <si>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</si>
  <si>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</si>
  <si>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</si>
  <si>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</si>
  <si>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</si>
  <si>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</si>
  <si>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</si>
  <si>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</si>
  <si>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</si>
  <si>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</si>
  <si>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</si>
  <si>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</si>
  <si>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</si>
  <si>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</si>
  <si>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</si>
  <si>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</si>
  <si>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</si>
  <si>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</si>
  <si>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</si>
  <si>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</si>
  <si>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</si>
  <si>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</si>
  <si>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</si>
  <si>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</si>
  <si>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</si>
  <si>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</si>
  <si>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</si>
  <si>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</si>
  <si>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</si>
  <si>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</si>
  <si>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</si>
  <si>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</si>
  <si>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</si>
  <si>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</si>
  <si>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</si>
  <si>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</si>
  <si>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</si>
  <si>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</si>
  <si>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</si>
  <si>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</si>
  <si>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</si>
  <si>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</si>
  <si>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</si>
  <si>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</si>
  <si>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</si>
  <si>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</si>
  <si>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</si>
  <si>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</si>
  <si>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</si>
  <si>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</si>
  <si>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</si>
  <si>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</si>
  <si>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</si>
  <si>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</si>
  <si>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</si>
  <si>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</si>
  <si>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</si>
  <si>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</si>
  <si>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</si>
  <si>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</si>
  <si>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</si>
  <si>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</si>
  <si>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</si>
  <si>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</si>
  <si>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</si>
  <si>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</si>
  <si>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</si>
  <si>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</si>
  <si>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</si>
  <si>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</si>
  <si>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</si>
  <si>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</si>
  <si>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</si>
  <si>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</si>
  <si>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</si>
  <si>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</si>
  <si>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</si>
  <si>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</si>
  <si>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</si>
  <si>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</si>
  <si>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</si>
  <si>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</si>
  <si>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</si>
  <si>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</si>
  <si>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</si>
  <si>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</si>
  <si>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</si>
  <si>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</si>
  <si>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</si>
  <si>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</si>
  <si>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</si>
  <si>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</si>
  <si>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</si>
  <si>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</si>
  <si>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</si>
  <si>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</si>
  <si>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</si>
  <si>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</si>
  <si>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</si>
  <si>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</si>
  <si>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</si>
  <si>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</si>
  <si>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</si>
  <si>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</si>
  <si>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</si>
  <si>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</si>
  <si>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</si>
  <si>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</si>
  <si>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</si>
  <si>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</si>
  <si>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</si>
  <si>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</si>
  <si>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</si>
  <si>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</si>
  <si>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</si>
  <si>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</si>
  <si>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</si>
  <si>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</si>
  <si>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</si>
  <si>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</si>
  <si>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</si>
  <si>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</si>
  <si>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</si>
  <si>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</si>
  <si>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</si>
  <si>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</si>
  <si>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</si>
  <si>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</si>
  <si>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</si>
  <si>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</si>
  <si>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</si>
  <si>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</si>
  <si>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</si>
  <si>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</si>
  <si>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</si>
  <si>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</si>
  <si>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</si>
  <si>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</si>
  <si>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</si>
  <si>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</si>
  <si>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</si>
  <si>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</si>
  <si>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</si>
  <si>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</si>
  <si>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</si>
  <si>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</si>
  <si>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</si>
  <si>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</si>
  <si>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</si>
  <si>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</si>
  <si>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</si>
  <si>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</si>
  <si>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</si>
  <si>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</si>
  <si>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</si>
  <si>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</si>
  <si>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</si>
  <si>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</si>
  <si>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</si>
  <si>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</si>
  <si>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</si>
  <si>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</si>
  <si>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</si>
  <si>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</si>
  <si>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</si>
  <si>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</si>
  <si>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</si>
  <si>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</si>
  <si>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</si>
  <si>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</si>
  <si>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</si>
  <si>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</si>
  <si>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</si>
  <si>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</si>
  <si>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</si>
  <si>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</si>
  <si>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</si>
  <si>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</si>
  <si>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</si>
  <si>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</si>
  <si>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</si>
  <si>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</si>
  <si>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</si>
  <si>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</si>
  <si>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</si>
  <si>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</si>
  <si>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</si>
  <si>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</si>
  <si>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</si>
  <si>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</si>
  <si>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</si>
  <si>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</si>
  <si>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</si>
  <si>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</si>
  <si>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</si>
  <si>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</si>
  <si>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</si>
  <si>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</si>
  <si>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</si>
  <si>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</si>
  <si>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</si>
  <si>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</si>
  <si>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</si>
  <si>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</si>
  <si>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</si>
  <si>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</si>
  <si>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</si>
  <si>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</si>
  <si>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</si>
  <si>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</si>
  <si>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</si>
  <si>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</si>
  <si>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</si>
  <si>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</si>
  <si>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</si>
  <si>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</si>
  <si>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</si>
  <si>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</si>
  <si>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</si>
  <si>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</si>
  <si>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</si>
  <si>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</si>
  <si>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</si>
  <si>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</si>
  <si>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</si>
  <si>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</si>
  <si>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</si>
  <si>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</si>
  <si>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</si>
  <si>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</si>
  <si>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</si>
  <si>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</si>
  <si>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</si>
  <si>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</si>
  <si>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</si>
  <si>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</si>
  <si>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</si>
  <si>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</si>
  <si>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</si>
  <si>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</si>
  <si>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</si>
  <si>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</si>
  <si>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</si>
  <si>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</si>
  <si>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</si>
  <si>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</si>
  <si>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</si>
  <si>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</si>
  <si>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</si>
  <si>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</si>
  <si>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</si>
  <si>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</si>
  <si>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</si>
  <si>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</si>
  <si>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</si>
  <si>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</si>
  <si>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</si>
  <si>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</si>
  <si>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</si>
  <si>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</si>
  <si>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</si>
  <si>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</si>
  <si>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</si>
  <si>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</si>
  <si>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</si>
  <si>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</si>
  <si>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</si>
  <si>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</si>
  <si>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</si>
  <si>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</si>
  <si>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</si>
  <si>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</si>
  <si>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</si>
  <si>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</si>
  <si>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</si>
  <si>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</si>
  <si>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</si>
  <si>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</si>
  <si>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</si>
  <si>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</si>
  <si>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</si>
  <si>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</si>
  <si>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</si>
  <si>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</si>
  <si>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</si>
  <si>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</si>
  <si>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</si>
  <si>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</si>
  <si>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</si>
  <si>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</si>
  <si>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</si>
  <si>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</si>
  <si>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</si>
  <si>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</si>
  <si>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</si>
  <si>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</si>
  <si>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</si>
  <si>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</si>
  <si>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</si>
  <si>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</si>
  <si>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</si>
  <si>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</si>
  <si>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</si>
  <si>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</si>
  <si>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</si>
  <si>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</si>
  <si>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</si>
  <si>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</si>
  <si>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</si>
  <si>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</si>
  <si>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</si>
  <si>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</si>
  <si>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</si>
  <si>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</si>
  <si>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</si>
  <si>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</si>
  <si>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</si>
  <si>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</si>
  <si>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</si>
  <si>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</si>
  <si>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</si>
  <si>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</si>
  <si>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</si>
  <si>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</si>
  <si>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</si>
  <si>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</si>
  <si>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</si>
  <si>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</si>
  <si>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</si>
  <si>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</si>
  <si>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</si>
  <si>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</si>
  <si>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</si>
  <si>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</si>
  <si>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</si>
  <si>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</si>
  <si>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</si>
  <si>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</si>
  <si>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</si>
  <si>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</si>
  <si>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</si>
  <si>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</si>
  <si>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</si>
  <si>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</si>
  <si>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</si>
  <si>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</si>
  <si>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</si>
  <si>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</si>
  <si>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</si>
  <si>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</si>
  <si>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</si>
  <si>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</si>
  <si>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</si>
  <si>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</si>
  <si>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</si>
  <si>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</si>
  <si>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</si>
  <si>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</si>
  <si>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</si>
  <si>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</si>
  <si>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</si>
  <si>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</si>
  <si>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</si>
  <si>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</si>
  <si>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</si>
  <si>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</si>
  <si>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</si>
  <si>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</si>
  <si>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</si>
  <si>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</si>
  <si>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</si>
  <si>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</si>
  <si>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</si>
  <si>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</si>
  <si>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</si>
  <si>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</si>
  <si>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</si>
  <si>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</si>
  <si>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</si>
  <si>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</si>
  <si>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</si>
  <si>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</si>
  <si>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</si>
  <si>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</si>
  <si>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</si>
  <si>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</si>
  <si>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</si>
  <si>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</si>
  <si>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</si>
  <si>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</si>
  <si>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</si>
  <si>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</si>
  <si>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</si>
  <si>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</si>
  <si>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</si>
  <si>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</si>
  <si>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</si>
  <si>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</si>
  <si>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</si>
  <si>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</si>
  <si>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</si>
  <si>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</si>
  <si>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</si>
  <si>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</si>
  <si>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</si>
  <si>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</si>
  <si>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</si>
  <si>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</si>
  <si>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</si>
  <si>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</si>
  <si>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</si>
  <si>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</si>
  <si>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</si>
  <si>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</si>
  <si>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</si>
  <si>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</si>
  <si>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</si>
  <si>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</si>
  <si>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</si>
  <si>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</si>
  <si>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</si>
  <si>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</si>
  <si>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</si>
  <si>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</si>
  <si>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</si>
  <si>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</si>
  <si>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</si>
  <si>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</si>
  <si>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</si>
  <si>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</si>
  <si>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</si>
  <si>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</si>
  <si>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</si>
  <si>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</si>
  <si>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</si>
  <si>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</si>
  <si>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</si>
  <si>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</si>
  <si>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</si>
  <si>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</si>
  <si>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</si>
  <si>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</si>
  <si>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</si>
  <si>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</si>
  <si>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</si>
  <si>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</si>
  <si>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</si>
  <si>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</si>
  <si>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</si>
  <si>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</si>
  <si>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</si>
  <si>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</si>
  <si>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</si>
  <si>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</si>
  <si>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</si>
  <si>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</si>
  <si>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</si>
  <si>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</si>
  <si>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</si>
  <si>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</si>
  <si>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</si>
  <si>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</si>
  <si>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</si>
  <si>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</si>
  <si>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</si>
  <si>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</si>
  <si>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</si>
  <si>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</si>
  <si>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</si>
  <si>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</si>
  <si>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</si>
  <si>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</si>
  <si>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</si>
  <si>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</si>
  <si>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</si>
  <si>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</si>
  <si>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</si>
  <si>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</si>
  <si>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</si>
  <si>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</si>
  <si>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</si>
  <si>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</si>
  <si>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</si>
  <si>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</si>
  <si>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</si>
  <si>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</si>
  <si>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</si>
  <si>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</si>
  <si>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</si>
  <si>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</si>
  <si>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</si>
  <si>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</si>
  <si>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</si>
  <si>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</si>
  <si>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</si>
  <si>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</si>
  <si>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</si>
  <si>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</si>
  <si>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</si>
  <si>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</si>
  <si>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</si>
  <si>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</si>
  <si>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</si>
  <si>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</si>
  <si>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</si>
  <si>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</si>
  <si>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</si>
  <si>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</si>
  <si>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</si>
  <si>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</si>
  <si>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</si>
  <si>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</si>
  <si>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</si>
  <si>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</si>
  <si>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</si>
  <si>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</si>
  <si>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</si>
  <si>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</si>
  <si>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</si>
  <si>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</si>
  <si>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</si>
  <si>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</si>
  <si>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</si>
  <si>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</si>
  <si>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</si>
  <si>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</si>
  <si>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</si>
  <si>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</si>
  <si>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</si>
  <si>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</si>
  <si>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</si>
  <si>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</si>
  <si>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</si>
  <si>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</si>
  <si>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</si>
  <si>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</si>
  <si>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</si>
  <si>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</si>
  <si>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</si>
  <si>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</si>
  <si>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</si>
  <si>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</si>
  <si>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</si>
  <si>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</si>
  <si>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</si>
  <si>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</si>
  <si>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</si>
  <si>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</si>
  <si>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</si>
  <si>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</si>
  <si>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</si>
  <si>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</si>
  <si>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</si>
  <si>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</si>
  <si>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</si>
  <si>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</si>
  <si>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</si>
  <si>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</si>
  <si>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</si>
  <si>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</si>
  <si>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</si>
  <si>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</si>
  <si>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</si>
  <si>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</si>
  <si>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</si>
  <si>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</si>
  <si>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</si>
  <si>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</si>
  <si>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</si>
  <si>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</si>
  <si>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</si>
  <si>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</si>
  <si>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</si>
  <si>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</si>
  <si>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</si>
  <si>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</si>
  <si>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</si>
  <si>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</si>
  <si>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</si>
  <si>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</si>
  <si>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</si>
  <si>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</si>
  <si>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</si>
  <si>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</si>
  <si>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</si>
  <si>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</si>
  <si>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</si>
  <si>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</si>
  <si>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</si>
  <si>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</si>
  <si>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</si>
  <si>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</si>
  <si>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</si>
  <si>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</si>
  <si>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</si>
  <si>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</si>
  <si>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</si>
  <si>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</si>
  <si>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</si>
  <si>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</si>
  <si>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</si>
  <si>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</si>
  <si>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</si>
  <si>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</si>
  <si>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</si>
  <si>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</si>
  <si>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</si>
  <si>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</si>
  <si>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</si>
  <si>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</si>
  <si>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</si>
  <si>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</si>
  <si>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</si>
  <si>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</si>
  <si>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</si>
  <si>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</si>
  <si>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</si>
  <si>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</si>
  <si>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</si>
  <si>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</si>
  <si>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</si>
  <si>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</si>
  <si>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</si>
  <si>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</si>
  <si>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</si>
  <si>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</si>
  <si>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</si>
  <si>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</si>
  <si>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</si>
  <si>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</si>
  <si>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</si>
  <si>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</si>
  <si>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</si>
  <si>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</si>
  <si>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</si>
  <si>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</si>
  <si>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</si>
  <si>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</si>
  <si>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</si>
  <si>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</si>
  <si>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</si>
  <si>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</si>
  <si>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</si>
  <si>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</si>
  <si>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</si>
  <si>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</si>
  <si>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</si>
  <si>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</si>
  <si>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</si>
  <si>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</si>
  <si>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</si>
  <si>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</si>
  <si>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</si>
  <si>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</si>
  <si>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</si>
  <si>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</si>
  <si>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</si>
  <si>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</si>
  <si>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</si>
  <si>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</si>
  <si>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</si>
  <si>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</si>
  <si>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</si>
  <si>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</si>
  <si>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</si>
  <si>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</si>
  <si>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</si>
  <si>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</si>
  <si>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</si>
  <si>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</si>
  <si>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</si>
  <si>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</si>
  <si>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</si>
  <si>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</si>
  <si>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</si>
  <si>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</si>
  <si>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</si>
  <si>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</si>
  <si>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</si>
  <si>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</si>
  <si>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</si>
  <si>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</si>
  <si>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</si>
  <si>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</si>
  <si>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</si>
  <si>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</si>
  <si>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</si>
  <si>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</si>
  <si>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</si>
  <si>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</si>
  <si>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</si>
  <si>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</si>
  <si>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</si>
  <si>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</si>
  <si>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</si>
  <si>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</si>
  <si>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</si>
  <si>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</si>
  <si>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</si>
  <si>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</si>
  <si>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</si>
  <si>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</si>
  <si>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</si>
  <si>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</si>
  <si>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</si>
  <si>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</si>
  <si>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</si>
  <si>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</si>
  <si>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</si>
  <si>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</si>
  <si>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</si>
  <si>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</si>
  <si>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</si>
  <si>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</si>
  <si>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</si>
  <si>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</si>
  <si>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</si>
  <si>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</si>
  <si>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</si>
  <si>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</si>
  <si>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</si>
  <si>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</si>
  <si>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</si>
  <si>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</si>
  <si>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</si>
  <si>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</si>
  <si>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</si>
  <si>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</si>
  <si>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</si>
  <si>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</si>
  <si>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</si>
  <si>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</si>
  <si>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</si>
  <si>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</si>
  <si>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</si>
  <si>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</si>
  <si>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</si>
  <si>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</si>
  <si>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</si>
  <si>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</si>
  <si>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</si>
  <si>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</si>
  <si>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</si>
  <si>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</si>
  <si>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</si>
  <si>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</si>
  <si>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</si>
  <si>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</si>
  <si>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</si>
  <si>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</si>
  <si>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</si>
  <si>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</si>
  <si>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</si>
  <si>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</si>
  <si>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</si>
  <si>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</si>
  <si>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</si>
  <si>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</si>
  <si>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</si>
  <si>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</si>
  <si>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</si>
  <si>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</si>
  <si>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</si>
  <si>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</si>
  <si>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</si>
  <si>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</si>
  <si>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</si>
  <si>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</si>
  <si>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</si>
  <si>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</si>
  <si>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</si>
  <si>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</si>
  <si>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</si>
  <si>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</si>
  <si>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</si>
  <si>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</si>
  <si>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</si>
  <si>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</si>
  <si>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</si>
  <si>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</si>
  <si>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</si>
  <si>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</si>
  <si>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</si>
  <si>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</si>
  <si>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</si>
  <si>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</si>
  <si>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</si>
  <si>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</si>
  <si>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</si>
  <si>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</si>
  <si>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</si>
  <si>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</si>
  <si>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</si>
  <si>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</si>
  <si>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</si>
  <si>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</si>
  <si>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</si>
  <si>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</si>
  <si>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</si>
  <si>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</si>
  <si>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</si>
  <si>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</si>
  <si>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</si>
  <si>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</si>
  <si>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</si>
  <si>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</si>
  <si>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</si>
  <si>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</si>
  <si>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</si>
  <si>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</si>
  <si>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</si>
  <si>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</si>
  <si>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</si>
  <si>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</si>
  <si>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</si>
  <si>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</si>
  <si>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</si>
  <si>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</si>
  <si>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</si>
  <si>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</si>
  <si>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</si>
  <si>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</si>
  <si>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</si>
  <si>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</si>
  <si>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</si>
  <si>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</si>
  <si>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</si>
  <si>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</si>
  <si>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</si>
  <si>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</si>
  <si>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</si>
  <si>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</si>
  <si>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</si>
  <si>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</si>
  <si>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</si>
  <si>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</si>
  <si>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</si>
  <si>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</si>
  <si>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</si>
  <si>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</si>
  <si>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</si>
  <si>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</si>
  <si>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</si>
  <si>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</si>
  <si>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</si>
  <si>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</si>
  <si>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</si>
  <si>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</si>
  <si>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</si>
  <si>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</si>
  <si>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</si>
  <si>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</si>
  <si>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</si>
  <si>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</si>
  <si>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</si>
  <si>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</si>
  <si>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</si>
  <si>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</si>
  <si>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</si>
  <si>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</si>
  <si>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</si>
  <si>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</si>
  <si>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</si>
  <si>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</si>
  <si>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</si>
  <si>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</si>
  <si>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</si>
  <si>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</si>
  <si>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</si>
  <si>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</si>
  <si>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</si>
  <si>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</si>
  <si>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</si>
  <si>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</si>
  <si>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</si>
  <si>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</si>
  <si>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</si>
  <si>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</si>
  <si>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</si>
  <si>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</si>
  <si>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</si>
  <si>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</si>
  <si>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</si>
  <si>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</si>
  <si>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</si>
  <si>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</si>
  <si>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</si>
  <si>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</si>
  <si>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</si>
  <si>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</si>
  <si>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</si>
  <si>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</si>
  <si>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</si>
  <si>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</si>
  <si>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</si>
  <si>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</si>
  <si>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</si>
  <si>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</si>
  <si>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</si>
  <si>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</si>
  <si>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</si>
  <si>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</si>
  <si>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</si>
  <si>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</si>
  <si>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</si>
  <si>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</si>
  <si>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</si>
  <si>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</si>
  <si>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</si>
  <si>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</si>
  <si>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</si>
  <si>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</si>
  <si>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</si>
  <si>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</si>
  <si>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</si>
  <si>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</si>
  <si>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</si>
  <si>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</si>
  <si>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</si>
  <si>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</si>
  <si>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</si>
  <si>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</si>
  <si>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</si>
  <si>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</si>
  <si>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</si>
  <si>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</si>
  <si>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</si>
  <si>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</si>
  <si>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</si>
  <si>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</si>
  <si>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</si>
  <si>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</si>
  <si>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</si>
  <si>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</si>
  <si>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</si>
  <si>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</si>
  <si>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</si>
  <si>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</si>
  <si>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</si>
  <si>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</si>
  <si>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</si>
  <si>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</si>
  <si>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</si>
  <si>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</si>
  <si>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</si>
  <si>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</si>
  <si>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</si>
  <si>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</si>
  <si>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</si>
  <si>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</si>
  <si>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</si>
  <si>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</si>
  <si>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</si>
  <si>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</si>
  <si>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</si>
  <si>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</si>
  <si>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</si>
  <si>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</si>
  <si>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</si>
  <si>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</si>
  <si>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</si>
  <si>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</si>
  <si>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</si>
  <si>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</si>
  <si>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</si>
  <si>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</si>
  <si>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</si>
  <si>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</si>
  <si>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</si>
  <si>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</si>
  <si>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</si>
  <si>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</si>
  <si>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</si>
  <si>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</si>
  <si>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</si>
  <si>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</si>
  <si>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</si>
  <si>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</si>
  <si>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</si>
  <si>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</si>
  <si>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</si>
  <si>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</si>
  <si>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</si>
  <si>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</si>
  <si>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</si>
  <si>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</si>
  <si>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</si>
  <si>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</si>
  <si>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</si>
  <si>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</si>
  <si>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</si>
  <si>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</si>
  <si>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</si>
  <si>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</si>
  <si>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</si>
  <si>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</si>
  <si>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</si>
  <si>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</si>
  <si>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</si>
  <si>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</si>
  <si>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</si>
  <si>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</si>
  <si>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</si>
  <si>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</si>
  <si>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</si>
  <si>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</si>
  <si>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</si>
  <si>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</si>
  <si>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</si>
  <si>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</si>
  <si>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</si>
  <si>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</si>
  <si>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</si>
  <si>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</si>
  <si>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</si>
  <si>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</si>
  <si>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</si>
  <si>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</si>
  <si>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</si>
  <si>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</si>
  <si>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</si>
  <si>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</si>
  <si>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</si>
  <si>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</si>
  <si>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</si>
  <si>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</si>
  <si>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</si>
  <si>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</si>
  <si>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</si>
  <si>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</si>
  <si>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</si>
  <si>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</si>
  <si>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</si>
  <si>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</si>
  <si>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</si>
  <si>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</si>
  <si>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</si>
  <si>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</si>
  <si>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</si>
  <si>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</si>
  <si>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</si>
  <si>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</si>
  <si>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</si>
  <si>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</si>
  <si>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</si>
  <si>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</si>
  <si>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</si>
  <si>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</si>
  <si>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</si>
  <si>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</si>
  <si>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</si>
  <si>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</si>
  <si>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</si>
  <si>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</si>
  <si>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</si>
  <si>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</si>
  <si>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</si>
  <si>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</si>
  <si>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</si>
  <si>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</si>
  <si>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</si>
  <si>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</si>
  <si>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</si>
  <si>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</si>
  <si>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</si>
  <si>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</si>
  <si>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</si>
  <si>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</si>
  <si>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</si>
  <si>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</si>
  <si>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</si>
  <si>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</si>
  <si>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</si>
  <si>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</si>
  <si>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</si>
  <si>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</si>
  <si>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</si>
  <si>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</si>
  <si>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</si>
  <si>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</si>
  <si>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</si>
  <si>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</si>
  <si>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</si>
  <si>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</si>
  <si>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</si>
  <si>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</si>
  <si>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</si>
  <si>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</si>
  <si>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</si>
  <si>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</si>
  <si>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</si>
  <si>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</si>
  <si>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</si>
  <si>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</si>
  <si>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</si>
  <si>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</si>
  <si>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</si>
  <si>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</si>
  <si>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</si>
  <si>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</si>
  <si>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</si>
  <si>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</si>
  <si>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</si>
  <si>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</si>
  <si>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</si>
  <si>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</si>
  <si>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</si>
  <si>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</si>
  <si>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</si>
  <si>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</si>
  <si>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</si>
  <si>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</si>
  <si>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</si>
  <si>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</si>
  <si>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</si>
  <si>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</si>
  <si>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</si>
  <si>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</si>
  <si>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</si>
  <si>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</si>
  <si>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</si>
  <si>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</si>
  <si>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</si>
  <si>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</si>
  <si>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</si>
  <si>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</si>
  <si>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</si>
  <si>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</si>
  <si>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</si>
  <si>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</si>
  <si>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</si>
  <si>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</si>
  <si>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</si>
  <si>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</si>
  <si>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</si>
  <si>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</si>
  <si>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</si>
  <si>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</si>
  <si>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</si>
  <si>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</si>
  <si>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</si>
  <si>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</si>
  <si>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</si>
  <si>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</si>
  <si>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</si>
  <si>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</si>
  <si>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</si>
  <si>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</si>
  <si>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</si>
  <si>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</si>
  <si>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</si>
  <si>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</si>
  <si>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</si>
  <si>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</si>
  <si>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</si>
  <si>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</si>
  <si>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</si>
  <si>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</si>
  <si>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</si>
  <si>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</si>
  <si>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</si>
  <si>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</si>
  <si>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</si>
  <si>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</si>
  <si>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</si>
  <si>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</si>
  <si>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</si>
  <si>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</si>
  <si>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</si>
  <si>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</si>
  <si>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</si>
  <si>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</si>
  <si>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</si>
  <si>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</si>
  <si>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</si>
  <si>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</si>
  <si>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</si>
  <si>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</si>
  <si>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</si>
  <si>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</si>
  <si>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</si>
  <si>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</si>
  <si>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</si>
  <si>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</si>
  <si>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</si>
  <si>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</si>
  <si>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</si>
  <si>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</si>
  <si>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</si>
  <si>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</si>
  <si>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</si>
  <si>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</si>
  <si>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</si>
  <si>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</si>
  <si>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</si>
  <si>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</si>
  <si>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</si>
  <si>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</si>
  <si>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</si>
  <si>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</si>
  <si>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</si>
  <si>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</si>
  <si>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</si>
  <si>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</si>
  <si>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</si>
  <si>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</si>
  <si>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</si>
  <si>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</si>
  <si>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</si>
  <si>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</si>
  <si>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</si>
  <si>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</si>
  <si>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</si>
  <si>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</si>
  <si>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</si>
  <si>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</si>
  <si>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</si>
  <si>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</si>
  <si>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</si>
  <si>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</si>
  <si>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</si>
  <si>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</si>
  <si>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</si>
  <si>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</si>
  <si>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</si>
  <si>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</si>
  <si>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</si>
  <si>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</si>
  <si>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</si>
  <si>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</si>
  <si>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</si>
  <si>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</si>
  <si>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</si>
  <si>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</si>
  <si>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</si>
  <si>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</si>
  <si>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</si>
  <si>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</si>
  <si>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</si>
  <si>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</si>
  <si>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</si>
  <si>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</si>
  <si>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</si>
  <si>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</si>
  <si>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</si>
  <si>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</si>
  <si>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</si>
  <si>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</si>
  <si>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</si>
  <si>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</si>
  <si>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</si>
  <si>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</si>
  <si>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</si>
  <si>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</si>
  <si>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</si>
  <si>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</si>
  <si>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</si>
  <si>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</si>
  <si>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</si>
  <si>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</si>
  <si>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</si>
  <si>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</si>
  <si>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</si>
  <si>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</si>
  <si>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</si>
  <si>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</si>
  <si>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</si>
  <si>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</si>
  <si>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</si>
  <si>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</si>
  <si>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</si>
  <si>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</si>
  <si>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</si>
  <si>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</si>
  <si>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</si>
  <si>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</si>
  <si>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</si>
  <si>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</si>
  <si>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</si>
  <si>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</si>
  <si>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</si>
  <si>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</si>
  <si>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</si>
  <si>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</si>
  <si>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</si>
  <si>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</si>
  <si>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</si>
  <si>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</si>
  <si>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</si>
  <si>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</si>
  <si>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</si>
  <si>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</si>
  <si>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</si>
  <si>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</si>
  <si>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</si>
  <si>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</si>
  <si>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</si>
  <si>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</si>
  <si>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</si>
  <si>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</si>
  <si>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</si>
  <si>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</si>
  <si>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</si>
  <si>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</si>
  <si>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</si>
  <si>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</si>
  <si>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</si>
  <si>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</si>
  <si>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</si>
  <si>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</si>
  <si>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</si>
  <si>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</si>
  <si>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</si>
  <si>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</si>
  <si>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</si>
  <si>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</si>
  <si>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</si>
  <si>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</si>
  <si>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</si>
  <si>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</si>
  <si>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</si>
  <si>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</si>
  <si>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</si>
  <si>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</si>
  <si>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</si>
  <si>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</si>
  <si>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</si>
  <si>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</si>
  <si>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</si>
  <si>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</si>
  <si>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</si>
  <si>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</si>
  <si>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</si>
  <si>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</si>
  <si>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</si>
  <si>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</si>
  <si>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</si>
  <si>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</si>
  <si>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</si>
  <si>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</si>
  <si>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</si>
  <si>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</si>
  <si>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</si>
  <si>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</si>
  <si>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</si>
  <si>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</si>
  <si>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</si>
  <si>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</si>
  <si>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</si>
  <si>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</si>
  <si>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</si>
  <si>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</si>
  <si>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</si>
  <si>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</si>
  <si>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</si>
  <si>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</si>
  <si>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</si>
  <si>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</si>
  <si>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</si>
  <si>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</si>
  <si>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</si>
  <si>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</si>
  <si>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</si>
  <si>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</si>
  <si>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</si>
  <si>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</si>
  <si>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</si>
  <si>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</si>
  <si>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</si>
  <si>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</si>
  <si>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</si>
  <si>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</si>
  <si>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</si>
  <si>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</si>
  <si>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</si>
  <si>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</si>
  <si>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</si>
  <si>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</si>
  <si>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</si>
  <si>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</si>
  <si>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</si>
  <si>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</si>
  <si>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</si>
  <si>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</si>
  <si>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</si>
  <si>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</si>
  <si>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</si>
  <si>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</si>
  <si>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</si>
  <si>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</si>
  <si>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</si>
  <si>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</si>
  <si>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</si>
  <si>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</si>
  <si>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</si>
  <si>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</si>
  <si>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</si>
  <si>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</si>
  <si>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</si>
  <si>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</si>
  <si>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</si>
  <si>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</si>
  <si>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</si>
  <si>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</si>
  <si>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</si>
  <si>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</si>
  <si>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</si>
  <si>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</si>
  <si>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</si>
  <si>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</si>
  <si>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</si>
  <si>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</si>
  <si>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</si>
  <si>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</si>
  <si>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</si>
  <si>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</si>
  <si>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</si>
  <si>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</si>
  <si>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</si>
  <si>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</si>
  <si>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</si>
  <si>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</si>
  <si>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</si>
  <si>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</si>
  <si>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</si>
  <si>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</si>
  <si>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</si>
  <si>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</si>
  <si>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</si>
  <si>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</si>
  <si>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</si>
  <si>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</si>
  <si>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</si>
  <si>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</si>
  <si>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</si>
  <si>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</si>
  <si>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</si>
  <si>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</si>
  <si>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</si>
  <si>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</si>
  <si>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</si>
  <si>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</si>
  <si>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</si>
  <si>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</si>
  <si>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</si>
  <si>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</si>
  <si>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</si>
  <si>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</si>
  <si>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</si>
  <si>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</si>
  <si>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</si>
  <si>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</si>
  <si>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</si>
  <si>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</si>
  <si>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</si>
  <si>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</si>
  <si>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</si>
  <si>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</si>
  <si>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</si>
  <si>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</si>
  <si>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</si>
  <si>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</si>
  <si>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</si>
  <si>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</si>
  <si>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</si>
  <si>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</si>
  <si>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</si>
  <si>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</si>
  <si>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</si>
  <si>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</si>
  <si>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</si>
  <si>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</si>
  <si>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</si>
  <si>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</si>
  <si>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</si>
  <si>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</si>
  <si>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</si>
  <si>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</si>
  <si>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</si>
  <si>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</si>
  <si>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</si>
  <si>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</si>
  <si>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</si>
  <si>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</si>
  <si>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</si>
  <si>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</si>
  <si>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</si>
  <si>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</si>
  <si>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</si>
  <si>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</si>
  <si>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</si>
  <si>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</si>
  <si>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</si>
  <si>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</si>
  <si>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</si>
  <si>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</si>
  <si>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</si>
  <si>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</si>
  <si>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</si>
  <si>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</si>
  <si>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</si>
  <si>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</si>
  <si>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</si>
  <si>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</si>
  <si>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</si>
  <si>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</si>
  <si>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</si>
  <si>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</si>
  <si>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</si>
  <si>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</si>
  <si>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</si>
  <si>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</si>
  <si>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</si>
  <si>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</si>
  <si>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</si>
  <si>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</si>
  <si>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</si>
  <si>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</si>
  <si>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</si>
  <si>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</si>
  <si>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</si>
  <si>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</si>
  <si>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</si>
  <si>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</si>
  <si>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</si>
  <si>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</si>
  <si>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</si>
  <si>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</si>
  <si>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</si>
  <si>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</si>
  <si>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</si>
  <si>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</si>
  <si>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</si>
  <si>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</si>
  <si>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</si>
  <si>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</si>
  <si>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</si>
  <si>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</si>
  <si>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</si>
  <si>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</si>
  <si>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</si>
  <si>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</si>
  <si>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</si>
  <si>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</si>
  <si>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</si>
  <si>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</si>
  <si>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</si>
  <si>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</si>
  <si>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</si>
  <si>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</si>
  <si>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</si>
  <si>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</si>
  <si>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</si>
  <si>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</si>
  <si>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</si>
  <si>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</si>
  <si>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</si>
  <si>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</si>
  <si>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</si>
  <si>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</si>
  <si>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</si>
  <si>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</si>
  <si>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</si>
  <si>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</si>
  <si>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</si>
  <si>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</si>
  <si>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</si>
  <si>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</si>
  <si>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Category</t>
  </si>
  <si>
    <t>Category &amp; Subcategory</t>
  </si>
  <si>
    <t>Date End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</si>
  <si>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</si>
  <si>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</si>
  <si>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</si>
  <si>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</si>
  <si>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</si>
  <si>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</si>
  <si>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</si>
  <si>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</si>
  <si>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</si>
  <si>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</si>
  <si>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</si>
  <si>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</si>
  <si>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</si>
  <si>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Ca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</si>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</sst>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1" applyNumberFormat="1" applyFont="1" applyAlignment="1">
      <alignment wrapText="1"/>
    </xf>
    <xf numFmtId="0" fontId="0" fillId="0" borderId="0" xfId="0" applyAlignment="1">
      <alignment vertical="center"/>
    </xf>
    <xf numFmtId="44" fontId="0" fillId="0" borderId="0" xfId="0" applyNumberFormat="1" applyAlignment="1">
      <alignment vertical="center"/>
    </xf>
    <xf numFmtId="44" fontId="0" fillId="0" borderId="0" xfId="1" applyFont="1" applyAlignment="1">
      <alignment vertical="center"/>
    </xf>
    <xf numFmtId="165" fontId="0" fillId="0" borderId="0" xfId="1" applyNumberFormat="1" applyFont="1" applyAlignment="1">
      <alignment vertical="center"/>
    </xf>
    <xf numFmtId="0" fontId="0" fillId="0" borderId="0" xfId="0" applyAlignment="1">
      <alignment horizontal="center"/>
    </xf>
    <xf numFmtId="165" fontId="0" fillId="0" borderId="0" xfId="0" applyNumberFormat="1" applyAlignment="1">
      <alignment horizontal="left" indent="2"/>
    </xf>
    <xf numFmtId="44" fontId="0" fillId="0" borderId="0" xfId="1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165" fontId="0" fillId="0" borderId="0" xfId="1" applyNumberFormat="1" applyFont="1" applyAlignment="1">
      <alignment horizontal="left" vertical="center"/>
    </xf>
    <xf numFmtId="165" fontId="0" fillId="0" borderId="0" xfId="1" applyNumberFormat="1" applyFont="1" applyAlignment="1"/>
    <xf numFmtId="9" fontId="0" fillId="0" borderId="0" xfId="2" applyFont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10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[Kickstarter_Challenge_Copy.xlsx]Category Statistics!PivotTable5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9386811023622048"/>
          <c:y val="4.88845144356955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61-4784-BE0D-1107DCB5769E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61-4784-BE0D-1107DCB5769E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61-4784-BE0D-1107DCB5769E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61-4784-BE0D-1107DCB57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31649183"/>
        <c:axId val="1431652095"/>
      </c:barChart>
      <c:catAx>
        <c:axId val="14316491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52095"/>
        <c:crosses val="autoZero"/>
        <c:auto val="1"/>
        <c:lblAlgn val="ctr"/>
        <c:lblOffset val="100"/>
        <c:noMultiLvlLbl val="0"/>
      </c:catAx>
      <c:valAx>
        <c:axId val="14316520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649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[Kickstarter_Challenge_Copy.xlsx]Subcategory Stastistics!PivotTable6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Stastistics'!$B$3:$B$4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Stastistics'!$A$5:$A$6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Stastistics'!$B$5:$B$6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6D-4AAD-B209-1B94985A8A3F}"/>
            </c:ext>
          </c:extLst>
        </c:ser>
        <c:ser>
          <c:idx val="1"/>
          <c:order val="1"/>
          <c:tx>
            <c:strRef>
              <c:f>'Subcategory Stastistics'!$C$3:$C$4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Stastistics'!$A$5:$A$6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Stastistics'!$C$5:$C$6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6D-4AAD-B209-1B94985A8A3F}"/>
            </c:ext>
          </c:extLst>
        </c:ser>
        <c:ser>
          <c:idx val="2"/>
          <c:order val="2"/>
          <c:tx>
            <c:strRef>
              <c:f>'Subcategory Stastistics'!$D$3:$D$4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Stastistics'!$A$5:$A$6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Stastistics'!$D$5:$D$6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B6D-4AAD-B209-1B94985A8A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395759"/>
        <c:axId val="1206398671"/>
      </c:barChart>
      <c:catAx>
        <c:axId val="1206395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98671"/>
        <c:crosses val="autoZero"/>
        <c:auto val="1"/>
        <c:lblAlgn val="ctr"/>
        <c:lblOffset val="100"/>
        <c:noMultiLvlLbl val="0"/>
      </c:catAx>
      <c:valAx>
        <c:axId val="1206398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395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[Kickstarter_Challenge_Copy.xlsx]Outcome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93-4962-A4C3-F94CBE9944D8}"/>
            </c:ext>
          </c:extLst>
        </c:ser>
        <c:ser>
          <c:idx val="1"/>
          <c:order val="1"/>
          <c:tx>
            <c:strRef>
              <c:f>'Outcome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93-4962-A4C3-F94CBE9944D8}"/>
            </c:ext>
          </c:extLst>
        </c:ser>
        <c:ser>
          <c:idx val="2"/>
          <c:order val="2"/>
          <c:tx>
            <c:strRef>
              <c:f>'Outcome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93-4962-A4C3-F94CBE9944D8}"/>
            </c:ext>
          </c:extLst>
        </c:ser>
        <c:ser>
          <c:idx val="3"/>
          <c:order val="3"/>
          <c:tx>
            <c:strRef>
              <c:f>'Outcome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A93-4962-A4C3-F94CBE9944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5799119"/>
        <c:axId val="1435802863"/>
      </c:lineChart>
      <c:catAx>
        <c:axId val="143579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02863"/>
        <c:crosses val="autoZero"/>
        <c:auto val="1"/>
        <c:lblAlgn val="ctr"/>
        <c:lblOffset val="100"/>
        <c:noMultiLvlLbl val="0"/>
      </c:catAx>
      <c:valAx>
        <c:axId val="143580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79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BC-4038-A4A0-65B862A8E17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0-49E3-A33B-6A6BCC293B7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0-49E3-A33B-6A6BCC293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168447"/>
        <c:axId val="77176351"/>
      </c:barChart>
      <c:catAx>
        <c:axId val="77168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6351"/>
        <c:crosses val="autoZero"/>
        <c:auto val="1"/>
        <c:lblAlgn val="ctr"/>
        <c:lblOffset val="100"/>
        <c:noMultiLvlLbl val="0"/>
      </c:catAx>
      <c:valAx>
        <c:axId val="7717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68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[Kickstarter_Challenge_Copy.xlsx]Theater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50" b="1"/>
              <a:t>Theater Outcomes Based on Launch Date</a:t>
            </a:r>
          </a:p>
        </c:rich>
      </c:tx>
      <c:layout>
        <c:manualLayout>
          <c:xMode val="edge"/>
          <c:yMode val="edge"/>
          <c:x val="0.24808333333333332"/>
          <c:y val="0.159995625546806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 w="28575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769-493D-8381-94909D1DF1F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97E-4D50-972D-E05ABF1D0B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97E-4D50-972D-E05ABF1D0B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170111"/>
        <c:axId val="77180927"/>
      </c:lineChart>
      <c:catAx>
        <c:axId val="7717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80927"/>
        <c:crosses val="autoZero"/>
        <c:auto val="1"/>
        <c:lblAlgn val="ctr"/>
        <c:lblOffset val="100"/>
        <c:noMultiLvlLbl val="0"/>
      </c:catAx>
      <c:valAx>
        <c:axId val="77180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17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0.27553444180522563</c:v>
                </c:pt>
                <c:pt idx="1">
                  <c:v>0.90337078651685399</c:v>
                </c:pt>
                <c:pt idx="2">
                  <c:v>0.970873786407767</c:v>
                </c:pt>
                <c:pt idx="3">
                  <c:v>0.95348837209302328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BE-4E05-802C-D400BA831ABB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0.72446555819477432</c:v>
                </c:pt>
                <c:pt idx="1">
                  <c:v>9.662921348314607E-2</c:v>
                </c:pt>
                <c:pt idx="2">
                  <c:v>2.9126213592233011E-2</c:v>
                </c:pt>
                <c:pt idx="3">
                  <c:v>4.6511627906976744E-2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BE-4E05-802C-D400BA831ABB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BE-4E05-802C-D400BA831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962879"/>
        <c:axId val="1086967039"/>
      </c:lineChart>
      <c:catAx>
        <c:axId val="1086962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67039"/>
        <c:crosses val="autoZero"/>
        <c:auto val="1"/>
        <c:lblAlgn val="ctr"/>
        <c:lblOffset val="100"/>
        <c:noMultiLvlLbl val="0"/>
      </c:catAx>
      <c:valAx>
        <c:axId val="1086967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6962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16</xdr:row>
      <xdr:rowOff>128587</xdr:rowOff>
    </xdr:from>
    <xdr:to>
      <xdr:col>6</xdr:col>
      <xdr:colOff>323850</xdr:colOff>
      <xdr:row>31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7AC0D2-03F2-4CA8-9593-60807193BA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219075</xdr:colOff>
      <xdr:row>8</xdr:row>
      <xdr:rowOff>185737</xdr:rowOff>
    </xdr:from>
    <xdr:to>
      <xdr:col>6</xdr:col>
      <xdr:colOff>47625</xdr:colOff>
      <xdr:row>23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2D2B16-E4A3-487A-94D4-D0F0DA3A5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80962</xdr:rowOff>
    </xdr:from>
    <xdr:to>
      <xdr:col>7</xdr:col>
      <xdr:colOff>323850</xdr:colOff>
      <xdr:row>32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EE713F-6ED3-49C2-93F9-902C0117B6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142875</xdr:colOff>
      <xdr:row>1</xdr:row>
      <xdr:rowOff>52387</xdr:rowOff>
    </xdr:from>
    <xdr:to>
      <xdr:col>21</xdr:col>
      <xdr:colOff>447675</xdr:colOff>
      <xdr:row>15</xdr:row>
      <xdr:rowOff>128587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BD0C8A5-4F2F-42F3-86B9-BE7BD71F7E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552450</xdr:colOff>
      <xdr:row>1</xdr:row>
      <xdr:rowOff>14287</xdr:rowOff>
    </xdr:from>
    <xdr:to>
      <xdr:col>14</xdr:col>
      <xdr:colOff>38100</xdr:colOff>
      <xdr:row>15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27F22B-6535-411A-B356-5AA5B6400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16</xdr:row>
      <xdr:rowOff>71437</xdr:rowOff>
    </xdr:from>
    <xdr:to>
      <xdr:col>3</xdr:col>
      <xdr:colOff>942975</xdr:colOff>
      <xdr:row>30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C6B2CBB-09C8-4BF8-BF81-119C9C4C5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Gjura" refreshedDate="44248.552005439815" createdVersion="6" refreshedVersion="6" minRefreshableVersion="3" recordCount="4114" xr:uid="{5315F938-CDF2-449C-B38D-BE07301132B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193963.9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Gjura" refreshedDate="44248.672868981484" createdVersion="6" refreshedVersion="6" minRefreshableVersion="3" recordCount="4114" xr:uid="{2B690BD5-558F-4481-930F-89F18768D6C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brahim Gjura" refreshedDate="44376.728473726849" createdVersion="6" refreshedVersion="7" minRefreshableVersion="3" recordCount="4114" xr:uid="{0B4E80BC-76C6-4766-8D42-95E25F5BEE5E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&amp;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30000"/>
    <n v="2344134.67"/>
    <x v="0"/>
    <x v="0"/>
    <s v="USD"/>
    <n v="1437620400"/>
    <n v="1434931811"/>
    <b v="0"/>
    <n v="182"/>
    <b v="1"/>
    <s v="film &amp; video/television"/>
    <n v="7814"/>
    <n v="12879.86"/>
    <x v="0"/>
    <x v="0"/>
  </r>
  <r>
    <n v="1"/>
    <s v="FannibalFest Fan Convention"/>
    <s v="A Hannibal TV Show Fan Convention and Art Collective"/>
    <n v="5000"/>
    <n v="1076751.05"/>
    <x v="0"/>
    <x v="0"/>
    <s v="USD"/>
    <n v="1488464683"/>
    <n v="1485872683"/>
    <b v="0"/>
    <n v="79"/>
    <b v="1"/>
    <s v="film &amp; video/television"/>
    <n v="21535"/>
    <n v="13629.76"/>
    <x v="0"/>
    <x v="0"/>
  </r>
  <r>
    <n v="2"/>
    <s v="Charlie teaser completion"/>
    <s v="Completion fund for post-production for teaser of British crime/drama tv series about a girl who sells morals for money"/>
    <n v="400000"/>
    <n v="1052110.8700000001"/>
    <x v="0"/>
    <x v="1"/>
    <s v="GBP"/>
    <n v="1455555083"/>
    <n v="1454691083"/>
    <b v="0"/>
    <n v="35"/>
    <b v="1"/>
    <s v="film &amp; video/television"/>
    <n v="263"/>
    <n v="30060.31"/>
    <x v="0"/>
    <x v="0"/>
  </r>
  <r>
    <n v="3"/>
    <s v="Unsure/Positive: A Dramedy Series About Life with HIV"/>
    <s v="We already produced the *very* beginning of this story. Help us to see it through?"/>
    <n v="179000"/>
    <n v="972594.99"/>
    <x v="0"/>
    <x v="0"/>
    <s v="USD"/>
    <n v="1407414107"/>
    <n v="1404822107"/>
    <b v="0"/>
    <n v="150"/>
    <b v="1"/>
    <s v="film &amp; video/television"/>
    <n v="543"/>
    <n v="6483.97"/>
    <x v="0"/>
    <x v="0"/>
  </r>
  <r>
    <n v="4"/>
    <s v="Party Monsters"/>
    <s v="19th centuryâ€™s most notorious literary characters, out of step with the times, find comradery as roommates in modern day Los Angeles."/>
    <n v="100000"/>
    <n v="800211"/>
    <x v="0"/>
    <x v="0"/>
    <s v="USD"/>
    <n v="1450555279"/>
    <n v="1447963279"/>
    <b v="0"/>
    <n v="284"/>
    <b v="1"/>
    <s v="film &amp; video/television"/>
    <n v="800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160000"/>
    <n v="791862"/>
    <x v="0"/>
    <x v="0"/>
    <s v="USD"/>
    <n v="1469770500"/>
    <n v="1468362207"/>
    <b v="0"/>
    <n v="47"/>
    <b v="1"/>
    <s v="film &amp; video/television"/>
    <n v="495"/>
    <n v="16848.13"/>
    <x v="0"/>
    <x v="0"/>
  </r>
  <r>
    <n v="6"/>
    <s v="POINT HOPE"/>
    <s v="The story of &quot;Point Hope&quot; will honor, respect, and share the beauty and traditions of the Alaska Natives in Point Hope, AK: the Inupiat"/>
    <n v="50000"/>
    <n v="590807.11"/>
    <x v="0"/>
    <x v="0"/>
    <s v="USD"/>
    <n v="1402710250"/>
    <n v="1401846250"/>
    <b v="0"/>
    <n v="58"/>
    <b v="1"/>
    <s v="film &amp; video/television"/>
    <n v="1182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50000"/>
    <n v="513422.57"/>
    <x v="0"/>
    <x v="0"/>
    <s v="USD"/>
    <n v="1467680867"/>
    <n v="1464224867"/>
    <b v="0"/>
    <n v="57"/>
    <b v="1"/>
    <s v="film &amp; video/television"/>
    <n v="1027"/>
    <n v="9007.41"/>
    <x v="0"/>
    <x v="0"/>
  </r>
  <r>
    <n v="8"/>
    <s v="Sizzling in the Kitchen Flynn Style"/>
    <s v="Help us raise the funds to film our pilot episode!"/>
    <n v="198000"/>
    <n v="508525.01"/>
    <x v="0"/>
    <x v="0"/>
    <s v="USD"/>
    <n v="1460754000"/>
    <n v="1460155212"/>
    <b v="0"/>
    <n v="12"/>
    <b v="1"/>
    <s v="film &amp; video/television"/>
    <n v="257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261962"/>
    <n v="500784.27"/>
    <x v="0"/>
    <x v="0"/>
    <s v="USD"/>
    <n v="1460860144"/>
    <n v="1458268144"/>
    <b v="0"/>
    <n v="20"/>
    <b v="1"/>
    <s v="film &amp; video/television"/>
    <n v="191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00"/>
    <n v="471567"/>
    <x v="0"/>
    <x v="0"/>
    <s v="USD"/>
    <n v="1403660279"/>
    <n v="1400636279"/>
    <b v="0"/>
    <n v="19"/>
    <b v="1"/>
    <s v="film &amp; video/television"/>
    <n v="157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0"/>
    <n v="409782"/>
    <x v="0"/>
    <x v="0"/>
    <s v="USD"/>
    <n v="1471834800"/>
    <n v="1469126462"/>
    <b v="0"/>
    <n v="75"/>
    <b v="1"/>
    <s v="film &amp; video/television"/>
    <n v="820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125000"/>
    <n v="396659"/>
    <x v="0"/>
    <x v="0"/>
    <s v="USD"/>
    <n v="1405479600"/>
    <n v="1401642425"/>
    <b v="0"/>
    <n v="827"/>
    <b v="1"/>
    <s v="film &amp; video/television"/>
    <n v="317"/>
    <n v="479.64"/>
    <x v="0"/>
    <x v="0"/>
  </r>
  <r>
    <n v="13"/>
    <s v="Can't Go Home"/>
    <s v="A travel series hosted by touring musicians that profiles a different American city in each episode."/>
    <n v="50000"/>
    <n v="349474"/>
    <x v="0"/>
    <x v="0"/>
    <s v="USD"/>
    <n v="1466713620"/>
    <n v="1463588109"/>
    <b v="0"/>
    <n v="51"/>
    <b v="1"/>
    <s v="film &amp; video/television"/>
    <n v="699"/>
    <n v="6852.43"/>
    <x v="0"/>
    <x v="0"/>
  </r>
  <r>
    <n v="14"/>
    <s v="3010 | Sci-fi Series"/>
    <s v="A highly charged post apocalyptic sci fi series that pulls no punches!"/>
    <n v="100000"/>
    <n v="348018"/>
    <x v="0"/>
    <x v="2"/>
    <s v="AUD"/>
    <n v="1405259940"/>
    <n v="1403051888"/>
    <b v="0"/>
    <n v="41"/>
    <b v="1"/>
    <s v="film &amp; video/television"/>
    <n v="348"/>
    <n v="8488.24"/>
    <x v="0"/>
    <x v="0"/>
  </r>
  <r>
    <n v="15"/>
    <s v="Cien&amp;Cia"/>
    <s v="Cien&amp;Cia es un proyecto transmedia para televisiÃ³n; la finalidad de la venta de camisetas es financiar el reality (Factual)."/>
    <n v="1000000"/>
    <n v="335597.31"/>
    <x v="0"/>
    <x v="3"/>
    <s v="EUR"/>
    <n v="1443384840"/>
    <n v="1441790658"/>
    <b v="0"/>
    <n v="98"/>
    <b v="1"/>
    <s v="film &amp; video/television"/>
    <n v="34"/>
    <n v="3424.46"/>
    <x v="0"/>
    <x v="0"/>
  </r>
  <r>
    <n v="16"/>
    <s v="ArtMoose TV Series"/>
    <s v="We want to create a Sizzle Reel to pitch a Reality TV Series to TV Executive starring artists Art Moose will use new artists each week."/>
    <n v="250000"/>
    <n v="315295.89"/>
    <x v="0"/>
    <x v="0"/>
    <s v="USD"/>
    <n v="1402896600"/>
    <n v="1398971211"/>
    <b v="0"/>
    <n v="70"/>
    <b v="1"/>
    <s v="film &amp; video/television"/>
    <n v="126"/>
    <n v="4504.2299999999996"/>
    <x v="0"/>
    <x v="0"/>
  </r>
  <r>
    <n v="17"/>
    <s v="Humble Pie"/>
    <s v="Uplifting English sitcom, a love letter to youthful exuberance that proves once and for all that none of us are ready for real life."/>
    <n v="40000"/>
    <n v="315222.2"/>
    <x v="0"/>
    <x v="1"/>
    <s v="GBP"/>
    <n v="1415126022"/>
    <n v="1412530422"/>
    <b v="0"/>
    <n v="36"/>
    <b v="1"/>
    <s v="film &amp; video/television"/>
    <n v="788"/>
    <n v="8756.17"/>
    <x v="0"/>
    <x v="0"/>
  </r>
  <r>
    <n v="18"/>
    <s v="Indian As Apple Pie TV"/>
    <s v="The Indian cooking show you crave: complete with cooking, travel to India, and loads of spicy inspiration with Anupy."/>
    <n v="11000"/>
    <n v="306970"/>
    <x v="0"/>
    <x v="0"/>
    <s v="USD"/>
    <n v="1410958856"/>
    <n v="1408366856"/>
    <b v="0"/>
    <n v="342"/>
    <b v="1"/>
    <s v="film &amp; video/television"/>
    <n v="2791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78000"/>
    <n v="301719.59000000003"/>
    <x v="0"/>
    <x v="0"/>
    <s v="USD"/>
    <n v="1437420934"/>
    <n v="1434828934"/>
    <b v="0"/>
    <n v="22"/>
    <b v="1"/>
    <s v="film &amp; video/television"/>
    <n v="387"/>
    <n v="13714.53"/>
    <x v="0"/>
    <x v="0"/>
  </r>
  <r>
    <n v="20"/>
    <s v="Finding Kylie Hard Read Fund"/>
    <s v="Help us reach our goal &amp; pay the drama dept that is performing the hard read, which is set for October 2015."/>
    <n v="20000"/>
    <n v="292097"/>
    <x v="0"/>
    <x v="0"/>
    <s v="USD"/>
    <n v="1442167912"/>
    <n v="1436983912"/>
    <b v="0"/>
    <n v="25"/>
    <b v="1"/>
    <s v="film &amp; video/television"/>
    <n v="1460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30000"/>
    <n v="285309.33"/>
    <x v="0"/>
    <x v="0"/>
    <s v="USD"/>
    <n v="1411743789"/>
    <n v="1409151789"/>
    <b v="0"/>
    <n v="101"/>
    <b v="1"/>
    <s v="film &amp; video/television"/>
    <n v="951"/>
    <n v="2824.84"/>
    <x v="0"/>
    <x v="0"/>
  </r>
  <r>
    <n v="22"/>
    <s v="CREATURES OF HABIT!"/>
    <s v="Meet Gary, and Troy: Two unlikely friends that investigate &quot;strange phenomenon&quot;."/>
    <n v="25000"/>
    <n v="243778"/>
    <x v="0"/>
    <x v="0"/>
    <s v="USD"/>
    <n v="1420099140"/>
    <n v="1418766740"/>
    <b v="0"/>
    <n v="8"/>
    <b v="1"/>
    <s v="film &amp; video/television"/>
    <n v="975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89200"/>
    <n v="231543.12"/>
    <x v="0"/>
    <x v="0"/>
    <s v="USD"/>
    <n v="1430407200"/>
    <n v="1428086501"/>
    <b v="0"/>
    <n v="23"/>
    <b v="1"/>
    <s v="film &amp; video/television"/>
    <n v="260"/>
    <n v="10067.09"/>
    <x v="0"/>
    <x v="0"/>
  </r>
  <r>
    <n v="24"/>
    <s v="Bring STL Up Late to TV"/>
    <s v="STL Up Late is a weekly late night comedy talk show for St. Louis television."/>
    <n v="200000"/>
    <n v="229802.31"/>
    <x v="0"/>
    <x v="0"/>
    <s v="USD"/>
    <n v="1442345940"/>
    <n v="1439494863"/>
    <b v="0"/>
    <n v="574"/>
    <b v="1"/>
    <s v="film &amp; video/television"/>
    <n v="115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55000"/>
    <n v="210171"/>
    <x v="0"/>
    <x v="0"/>
    <s v="USD"/>
    <n v="1452299761"/>
    <n v="1447115761"/>
    <b v="0"/>
    <n v="14"/>
    <b v="1"/>
    <s v="film &amp; video/television"/>
    <n v="382"/>
    <n v="15012.21"/>
    <x v="0"/>
    <x v="0"/>
  </r>
  <r>
    <n v="26"/>
    <s v="You, Me &amp; Sicily:  Part I Editing"/>
    <s v="Highlighting Sicily's points of light: its extraordinary people. Editing phase is now underway!!!"/>
    <n v="100000"/>
    <n v="206743.09"/>
    <x v="0"/>
    <x v="0"/>
    <s v="USD"/>
    <n v="1408278144"/>
    <n v="1404822144"/>
    <b v="0"/>
    <n v="19"/>
    <b v="1"/>
    <s v="film &amp; video/television"/>
    <n v="207"/>
    <n v="10881.22"/>
    <x v="0"/>
    <x v="0"/>
  </r>
  <r>
    <n v="27"/>
    <s v="B-Rabbit TV Comedy Pilot"/>
    <s v="B-Rabbit is a hilarious depiction of immigrating to New Zealand and the life you desperately tried to leave behind."/>
    <n v="390000"/>
    <n v="205025"/>
    <x v="0"/>
    <x v="4"/>
    <s v="NZD"/>
    <n v="1416113833"/>
    <n v="1413518233"/>
    <b v="0"/>
    <n v="150"/>
    <b v="1"/>
    <s v="film &amp; video/television"/>
    <n v="53"/>
    <n v="1366.83"/>
    <x v="0"/>
    <x v="0"/>
  </r>
  <r>
    <n v="28"/>
    <s v="John Earle Dog Training Concept Development Reel"/>
    <s v="John and Brian are on a quest to change people's lives and rehabilitate dogs."/>
    <n v="20000"/>
    <n v="202928.5"/>
    <x v="0"/>
    <x v="0"/>
    <s v="USD"/>
    <n v="1450307284"/>
    <n v="1447715284"/>
    <b v="0"/>
    <n v="71"/>
    <b v="1"/>
    <s v="film &amp; video/television"/>
    <n v="1015"/>
    <n v="2858.15"/>
    <x v="0"/>
    <x v="0"/>
  </r>
  <r>
    <n v="29"/>
    <s v="The JOB Prelude."/>
    <s v="Genuine, no cliche Cop dramedy. Stories based on Adam's time as a Constable. What really goes on? Think you know the Police? Find out."/>
    <n v="50000"/>
    <n v="201165"/>
    <x v="0"/>
    <x v="1"/>
    <s v="GBP"/>
    <n v="1406045368"/>
    <n v="1403453368"/>
    <b v="0"/>
    <n v="117"/>
    <b v="1"/>
    <s v="film &amp; video/television"/>
    <n v="402"/>
    <n v="1719.36"/>
    <x v="0"/>
    <x v="0"/>
  </r>
  <r>
    <n v="30"/>
    <s v="Introverts Web Series"/>
    <s v="Comedy series about three introverted roommates coping with single life, secret resentments, and loudmouthed extroverts."/>
    <n v="21000"/>
    <n v="198415.01"/>
    <x v="0"/>
    <x v="0"/>
    <s v="USD"/>
    <n v="1408604515"/>
    <n v="1406012515"/>
    <b v="0"/>
    <n v="53"/>
    <b v="1"/>
    <s v="film &amp; video/television"/>
    <n v="945"/>
    <n v="3743.68"/>
    <x v="0"/>
    <x v="0"/>
  </r>
  <r>
    <n v="31"/>
    <s v="The Alan Katz Show"/>
    <s v="After a two-year hiatus, The Alan Katz Show is coming back! But it can't unless we can get a 16gb flash drive valued at $12.71!"/>
    <n v="40000"/>
    <n v="193963.9"/>
    <x v="0"/>
    <x v="0"/>
    <s v="USD"/>
    <n v="1453748434"/>
    <n v="1452193234"/>
    <b v="0"/>
    <n v="1"/>
    <b v="1"/>
    <s v="film &amp; video/television"/>
    <n v="485"/>
    <n v="193963.9"/>
    <x v="0"/>
    <x v="0"/>
  </r>
  <r>
    <n v="32"/>
    <s v="Over &amp; Out"/>
    <s v="Approaching a milestone birthday, Gail abandons her group of yuppie stay-at-home mom friends for the vibrant and rowdy gay community."/>
    <n v="35000"/>
    <n v="184133.01"/>
    <x v="0"/>
    <x v="0"/>
    <s v="USD"/>
    <n v="1463111940"/>
    <n v="1459523017"/>
    <b v="0"/>
    <n v="89"/>
    <b v="1"/>
    <s v="film &amp; video/television"/>
    <n v="526"/>
    <n v="2068.91"/>
    <x v="0"/>
    <x v="0"/>
  </r>
  <r>
    <n v="33"/>
    <s v="Imaginary Problems"/>
    <s v="3 best friends balance their work, personal and private lives while finding time for their imaginary friends (who are 3 puppets)."/>
    <n v="25000"/>
    <n v="180062"/>
    <x v="0"/>
    <x v="0"/>
    <s v="USD"/>
    <n v="1447001501"/>
    <n v="1444405901"/>
    <b v="0"/>
    <n v="64"/>
    <b v="1"/>
    <s v="film &amp; video/television"/>
    <n v="72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50000"/>
    <n v="177412.01"/>
    <x v="0"/>
    <x v="0"/>
    <s v="USD"/>
    <n v="1407224601"/>
    <n v="1405928601"/>
    <b v="0"/>
    <n v="68"/>
    <b v="1"/>
    <s v="film &amp; video/television"/>
    <n v="355"/>
    <n v="2609"/>
    <x v="0"/>
    <x v="0"/>
  </r>
  <r>
    <n v="35"/>
    <s v="Why Adam? A TV show about the science behind everyday life!"/>
    <s v="Why Adam? is an independent TV show that explores concepts of basic science in everyday life."/>
    <n v="50000"/>
    <n v="176524"/>
    <x v="0"/>
    <x v="0"/>
    <s v="USD"/>
    <n v="1430179200"/>
    <n v="1428130814"/>
    <b v="0"/>
    <n v="28"/>
    <b v="1"/>
    <s v="film &amp; video/television"/>
    <n v="353"/>
    <n v="6304.43"/>
    <x v="0"/>
    <x v="0"/>
  </r>
  <r>
    <n v="36"/>
    <s v="THE LISTENING BOX"/>
    <s v="A modern day priest makes an unusual discovery, setting off a chain of events."/>
    <n v="60000"/>
    <n v="176420"/>
    <x v="0"/>
    <x v="0"/>
    <s v="USD"/>
    <n v="1428128525"/>
    <n v="1425540125"/>
    <b v="0"/>
    <n v="44"/>
    <b v="1"/>
    <s v="film &amp; video/television"/>
    <n v="294"/>
    <n v="4009.55"/>
    <x v="0"/>
    <x v="0"/>
  </r>
  <r>
    <n v="37"/>
    <s v="The Journey"/>
    <s v="Take an unscripted, real-time journey with Greg Aiello to the planet's wildest and most iconic places on this adventure travel TV show."/>
    <n v="150000"/>
    <n v="171253"/>
    <x v="0"/>
    <x v="0"/>
    <s v="USD"/>
    <n v="1425055079"/>
    <n v="1422463079"/>
    <b v="0"/>
    <n v="253"/>
    <b v="1"/>
    <s v="film &amp; video/television"/>
    <n v="114"/>
    <n v="676.89"/>
    <x v="0"/>
    <x v="0"/>
  </r>
  <r>
    <n v="38"/>
    <s v="Brewz Brothers TV"/>
    <s v="A television show about three brothers from Chicago on a mission to discover and highlight the best breweries in America."/>
    <n v="10000"/>
    <n v="170525"/>
    <x v="0"/>
    <x v="0"/>
    <s v="USD"/>
    <n v="1368235344"/>
    <n v="1365643344"/>
    <b v="0"/>
    <n v="66"/>
    <b v="1"/>
    <s v="film &amp; video/television"/>
    <n v="1705"/>
    <n v="2583.71"/>
    <x v="0"/>
    <x v="0"/>
  </r>
  <r>
    <n v="39"/>
    <s v="Deep Cuts - Series"/>
    <s v="Mystery-Drama Series. Following a shocking event, residents of a remote woodland community learn that some wounds never heal..."/>
    <n v="125000"/>
    <n v="170271"/>
    <x v="0"/>
    <x v="1"/>
    <s v="GBP"/>
    <n v="1401058740"/>
    <n v="1398388068"/>
    <b v="0"/>
    <n v="217"/>
    <b v="1"/>
    <s v="film &amp; video/television"/>
    <n v="136"/>
    <n v="784.66"/>
    <x v="0"/>
    <x v="0"/>
  </r>
  <r>
    <n v="40"/>
    <s v="Regal Fare Season One"/>
    <s v="There is a cooking show in production that needs your help, a show about using local ingredients to create simple and elegant meals."/>
    <n v="116000"/>
    <n v="169985.91"/>
    <x v="0"/>
    <x v="0"/>
    <s v="USD"/>
    <n v="1403150400"/>
    <n v="1401426488"/>
    <b v="0"/>
    <n v="16"/>
    <b v="1"/>
    <s v="film &amp; video/television"/>
    <n v="147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150000"/>
    <n v="169394.6"/>
    <x v="0"/>
    <x v="0"/>
    <s v="USD"/>
    <n v="1412516354"/>
    <n v="1409924354"/>
    <b v="0"/>
    <n v="19"/>
    <b v="1"/>
    <s v="film &amp; video/television"/>
    <n v="113"/>
    <n v="8915.51"/>
    <x v="0"/>
    <x v="0"/>
  </r>
  <r>
    <n v="42"/>
    <s v="BROS TV Pilot (Iraq)"/>
    <s v="A show that explores the universal hospitality and shenanigans of BRO cultures in the most forbidden and unfamiliar places on earth!"/>
    <n v="80000"/>
    <n v="168829.14"/>
    <x v="0"/>
    <x v="0"/>
    <s v="USD"/>
    <n v="1419780026"/>
    <n v="1417188026"/>
    <b v="0"/>
    <n v="169"/>
    <b v="1"/>
    <s v="film &amp; video/television"/>
    <n v="211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9999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42000"/>
    <n v="167410.01999999999"/>
    <x v="0"/>
    <x v="0"/>
    <s v="USD"/>
    <n v="1412648537"/>
    <n v="1408760537"/>
    <b v="0"/>
    <n v="15"/>
    <b v="1"/>
    <s v="film &amp; video/television"/>
    <n v="399"/>
    <n v="11160.67"/>
    <x v="0"/>
    <x v="0"/>
  </r>
  <r>
    <n v="45"/>
    <s v="The Art of the Lift"/>
    <s v="The Art of the Lift is a crime drama that follows an expert crew of pick-pockets and their attempt at breaking in a new recruit."/>
    <n v="100000"/>
    <n v="161459"/>
    <x v="0"/>
    <x v="0"/>
    <s v="USD"/>
    <n v="1461769107"/>
    <n v="1459177107"/>
    <b v="0"/>
    <n v="61"/>
    <b v="1"/>
    <s v="film &amp; video/television"/>
    <n v="161"/>
    <n v="2646.87"/>
    <x v="0"/>
    <x v="0"/>
  </r>
  <r>
    <n v="46"/>
    <s v="New equipment for Joy's World!"/>
    <s v="The legendary community TV programme Joy's World is in dire need of new equipment! We are hoping you can help."/>
    <n v="80000"/>
    <n v="160920"/>
    <x v="0"/>
    <x v="2"/>
    <s v="AUD"/>
    <n v="1450220974"/>
    <n v="1447628974"/>
    <b v="0"/>
    <n v="45"/>
    <b v="1"/>
    <s v="film &amp; video/television"/>
    <n v="201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150000"/>
    <n v="153362"/>
    <x v="0"/>
    <x v="0"/>
    <s v="USD"/>
    <n v="1419021607"/>
    <n v="1413834007"/>
    <b v="0"/>
    <n v="70"/>
    <b v="1"/>
    <s v="film &amp; video/television"/>
    <n v="102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100000"/>
    <n v="152604.29999999999"/>
    <x v="0"/>
    <x v="1"/>
    <s v="GBP"/>
    <n v="1425211200"/>
    <n v="1422534260"/>
    <b v="0"/>
    <n v="38"/>
    <b v="1"/>
    <s v="film &amp; video/television"/>
    <n v="153"/>
    <n v="4015.9"/>
    <x v="0"/>
    <x v="0"/>
  </r>
  <r>
    <n v="49"/>
    <s v="Driving Jersey - Season Five"/>
    <s v="Driving Jersey is real people telling real stories."/>
    <n v="50000"/>
    <n v="152579"/>
    <x v="0"/>
    <x v="0"/>
    <s v="USD"/>
    <n v="1445660045"/>
    <n v="1443068045"/>
    <b v="0"/>
    <n v="87"/>
    <b v="1"/>
    <s v="film &amp; video/television"/>
    <n v="305"/>
    <n v="1753.78"/>
    <x v="0"/>
    <x v="0"/>
  </r>
  <r>
    <n v="50"/>
    <s v="The Love Lounge"/>
    <s v="A brand new dating show which helps one lucky lady find her Mr Right with difficult decisions to make along the way."/>
    <n v="300000"/>
    <n v="152165"/>
    <x v="0"/>
    <x v="1"/>
    <s v="GBP"/>
    <n v="1422637200"/>
    <n v="1419271458"/>
    <b v="0"/>
    <n v="22"/>
    <b v="1"/>
    <s v="film &amp; video/television"/>
    <n v="51"/>
    <n v="6916.59"/>
    <x v="0"/>
    <x v="0"/>
  </r>
  <r>
    <n v="51"/>
    <s v="SKY CITY HAYA"/>
    <s v="Please help us reach stretch goals of 16k, 26k, 41k for the soundtrack, extended scenes &amp; story development for our sci-fi TV series!"/>
    <n v="200000"/>
    <n v="150102"/>
    <x v="0"/>
    <x v="0"/>
    <s v="USD"/>
    <n v="1439245037"/>
    <n v="1436653037"/>
    <b v="0"/>
    <n v="119"/>
    <b v="1"/>
    <s v="film &amp; video/television"/>
    <n v="7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0"/>
    <n v="147233.76999999999"/>
    <x v="0"/>
    <x v="0"/>
    <s v="USD"/>
    <n v="1405615846"/>
    <n v="1403023846"/>
    <b v="0"/>
    <n v="52"/>
    <b v="1"/>
    <s v="film &amp; video/television"/>
    <n v="147"/>
    <n v="2831.42"/>
    <x v="0"/>
    <x v="0"/>
  </r>
  <r>
    <n v="53"/>
    <s v="Rolling out Vegan Mashup's Season 2"/>
    <s v="Delicious TV's Vegan Mashup launching season two on public television"/>
    <n v="50000"/>
    <n v="142483"/>
    <x v="0"/>
    <x v="0"/>
    <s v="USD"/>
    <n v="1396648800"/>
    <n v="1395407445"/>
    <b v="0"/>
    <n v="117"/>
    <b v="1"/>
    <s v="film &amp; video/television"/>
    <n v="285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26000"/>
    <n v="137254.84"/>
    <x v="0"/>
    <x v="0"/>
    <s v="USD"/>
    <n v="1451063221"/>
    <n v="1448471221"/>
    <b v="0"/>
    <n v="52"/>
    <b v="1"/>
    <s v="film &amp; video/television"/>
    <n v="109"/>
    <n v="2639.52"/>
    <x v="0"/>
    <x v="0"/>
  </r>
  <r>
    <n v="55"/>
    <s v="Di FAMILY"/>
    <s v="A story of an Italian family who tried it the right way but realized things work better if they do it &quot;their&quot; way. Weekly Series PILOT"/>
    <n v="30000"/>
    <n v="136924.35"/>
    <x v="0"/>
    <x v="0"/>
    <s v="USD"/>
    <n v="1464390916"/>
    <n v="1462576516"/>
    <b v="0"/>
    <n v="86"/>
    <b v="1"/>
    <s v="film &amp; video/television"/>
    <n v="456"/>
    <n v="1592.14"/>
    <x v="0"/>
    <x v="0"/>
  </r>
  <r>
    <n v="56"/>
    <s v="Voxwomen Cycling Show"/>
    <s v="We want to see more women's cycling on TV - and we need your help to make it happen!"/>
    <n v="10000"/>
    <n v="136009.76"/>
    <x v="0"/>
    <x v="1"/>
    <s v="GBP"/>
    <n v="1433779200"/>
    <n v="1432559424"/>
    <b v="0"/>
    <n v="174"/>
    <b v="1"/>
    <s v="film &amp; video/television"/>
    <n v="136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2000"/>
    <n v="129748.82"/>
    <x v="0"/>
    <x v="0"/>
    <s v="USD"/>
    <n v="1429991962"/>
    <n v="1427399962"/>
    <b v="0"/>
    <n v="69"/>
    <b v="1"/>
    <s v="film &amp; video/television"/>
    <n v="1081"/>
    <n v="1880.42"/>
    <x v="0"/>
    <x v="0"/>
  </r>
  <r>
    <n v="58"/>
    <s v="Gloaming"/>
    <s v="Alex thought he knew how the world worked. You live, you die and it's over. He was very, very wrong."/>
    <n v="85000"/>
    <n v="126082.45"/>
    <x v="0"/>
    <x v="0"/>
    <s v="USD"/>
    <n v="1416423172"/>
    <n v="1413827572"/>
    <b v="0"/>
    <n v="75"/>
    <b v="1"/>
    <s v="film &amp; video/television"/>
    <n v="148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100000"/>
    <n v="125137"/>
    <x v="0"/>
    <x v="0"/>
    <s v="USD"/>
    <n v="1442264400"/>
    <n v="1439530776"/>
    <b v="0"/>
    <n v="33"/>
    <b v="1"/>
    <s v="film &amp; video/television"/>
    <n v="125"/>
    <n v="3792.03"/>
    <x v="0"/>
    <x v="0"/>
  </r>
  <r>
    <n v="60"/>
    <s v="Ever Since - Short Film"/>
    <s v="Set in a beautiful but desolate world, we see how loneliness can lead to friendship in unconventional ways."/>
    <n v="50000"/>
    <n v="123920"/>
    <x v="0"/>
    <x v="1"/>
    <s v="GBP"/>
    <n v="1395532800"/>
    <n v="1393882717"/>
    <b v="0"/>
    <n v="108"/>
    <b v="1"/>
    <s v="film &amp; video/shorts"/>
    <n v="248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68000"/>
    <n v="123444.12"/>
    <x v="0"/>
    <x v="0"/>
    <s v="USD"/>
    <n v="1370547157"/>
    <n v="1368646357"/>
    <b v="0"/>
    <n v="23"/>
    <b v="1"/>
    <s v="film &amp; video/shorts"/>
    <n v="182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100000"/>
    <n v="120249"/>
    <x v="0"/>
    <x v="0"/>
    <s v="USD"/>
    <n v="1362337878"/>
    <n v="1360177878"/>
    <b v="0"/>
    <n v="48"/>
    <b v="1"/>
    <s v="film &amp; video/shorts"/>
    <n v="120"/>
    <n v="2505.19"/>
    <x v="0"/>
    <x v="1"/>
  </r>
  <r>
    <n v="63"/>
    <s v="The Attic"/>
    <s v="The Attic is my first short film.  Please help me with post production and distribution so that I can let it out into the world"/>
    <n v="50000"/>
    <n v="117210.24000000001"/>
    <x v="0"/>
    <x v="0"/>
    <s v="USD"/>
    <n v="1388206740"/>
    <n v="1386194013"/>
    <b v="0"/>
    <n v="64"/>
    <b v="1"/>
    <s v="film &amp; video/shorts"/>
    <n v="234"/>
    <n v="1831.41"/>
    <x v="0"/>
    <x v="1"/>
  </r>
  <r>
    <n v="64"/>
    <s v="Millennial, The Movie"/>
    <s v="At the dawn of the New Millennium, a group of teenagers battle the Y2K bug to save humanity from boredom. The 2nd film by and/or."/>
    <n v="75000"/>
    <n v="117108"/>
    <x v="0"/>
    <x v="0"/>
    <s v="USD"/>
    <n v="1373243181"/>
    <n v="1370651181"/>
    <b v="0"/>
    <n v="24"/>
    <b v="1"/>
    <s v="film &amp; video/shorts"/>
    <n v="156"/>
    <n v="4879.5"/>
    <x v="0"/>
    <x v="1"/>
  </r>
  <r>
    <n v="65"/>
    <s v="Hello World - Post Production Funds"/>
    <s v="Help finish the short film Hello World. The story of an android in the broken home of a father &amp; son."/>
    <n v="20000"/>
    <n v="115816"/>
    <x v="0"/>
    <x v="5"/>
    <s v="CAD"/>
    <n v="1407736740"/>
    <n v="1405453354"/>
    <b v="0"/>
    <n v="57"/>
    <b v="1"/>
    <s v="film &amp; video/shorts"/>
    <n v="579"/>
    <n v="2031.86"/>
    <x v="0"/>
    <x v="1"/>
  </r>
  <r>
    <n v="66"/>
    <s v="A Stagnant Fever: Short Film"/>
    <s v="A dark comedy set in the '60s about clinical depression and one night stands."/>
    <n v="200000"/>
    <n v="115297.5"/>
    <x v="0"/>
    <x v="0"/>
    <s v="USD"/>
    <n v="1468873420"/>
    <n v="1466281420"/>
    <b v="0"/>
    <n v="26"/>
    <b v="1"/>
    <s v="film &amp; video/shorts"/>
    <n v="58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100000"/>
    <n v="114977"/>
    <x v="0"/>
    <x v="0"/>
    <s v="USD"/>
    <n v="1342360804"/>
    <n v="1339768804"/>
    <b v="0"/>
    <n v="20"/>
    <b v="1"/>
    <s v="film &amp; video/shorts"/>
    <n v="115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100000"/>
    <n v="113015"/>
    <x v="0"/>
    <x v="1"/>
    <s v="GBP"/>
    <n v="1393162791"/>
    <n v="1390570791"/>
    <b v="0"/>
    <n v="36"/>
    <b v="1"/>
    <s v="film &amp; video/shorts"/>
    <n v="113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0"/>
    <n v="112536"/>
    <x v="0"/>
    <x v="0"/>
    <s v="USD"/>
    <n v="1317538740"/>
    <n v="1314765025"/>
    <b v="0"/>
    <n v="178"/>
    <b v="1"/>
    <s v="film &amp; video/shorts"/>
    <n v="113"/>
    <n v="632.22"/>
    <x v="0"/>
    <x v="1"/>
  </r>
  <r>
    <n v="70"/>
    <s v="Scraps"/>
    <s v="Maggie barely survives a deranged baptism by her mother only to be born again to a string of foster parents. Things can always be worse"/>
    <n v="10000"/>
    <n v="110538.12"/>
    <x v="0"/>
    <x v="0"/>
    <s v="USD"/>
    <n v="1315171845"/>
    <n v="1309987845"/>
    <b v="0"/>
    <n v="17"/>
    <b v="1"/>
    <s v="film &amp; video/shorts"/>
    <n v="1105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8000"/>
    <n v="110353.65"/>
    <x v="0"/>
    <x v="0"/>
    <s v="USD"/>
    <n v="1338186657"/>
    <n v="1333002657"/>
    <b v="0"/>
    <n v="32"/>
    <b v="1"/>
    <s v="film &amp; video/shorts"/>
    <n v="1379"/>
    <n v="3448.55"/>
    <x v="0"/>
    <x v="1"/>
  </r>
  <r>
    <n v="72"/>
    <s v="Trickle"/>
    <s v="A young man forced to live back home after an automobile accident leaves him to rediscover what it means to be a part of his family."/>
    <n v="50000"/>
    <n v="108397.11"/>
    <x v="0"/>
    <x v="0"/>
    <s v="USD"/>
    <n v="1352937600"/>
    <n v="1351210481"/>
    <b v="0"/>
    <n v="41"/>
    <b v="1"/>
    <s v="film &amp; video/shorts"/>
    <n v="21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100000"/>
    <n v="107421.57"/>
    <x v="0"/>
    <x v="0"/>
    <s v="USD"/>
    <n v="1304395140"/>
    <n v="1297620584"/>
    <b v="0"/>
    <n v="18"/>
    <b v="1"/>
    <s v="film &amp; video/shorts"/>
    <n v="107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130000"/>
    <n v="107148.74"/>
    <x v="0"/>
    <x v="6"/>
    <s v="EUR"/>
    <n v="1453376495"/>
    <n v="1450784495"/>
    <b v="0"/>
    <n v="29"/>
    <b v="1"/>
    <s v="film &amp; video/shorts"/>
    <n v="82"/>
    <n v="3694.78"/>
    <x v="0"/>
    <x v="1"/>
  </r>
  <r>
    <n v="75"/>
    <s v="&quot;DAD&quot; - A USC Short Film"/>
    <s v="A teenager named Charlie discovers something new about himself while coping with the loss of his father."/>
    <n v="35000"/>
    <n v="106330.39"/>
    <x v="0"/>
    <x v="0"/>
    <s v="USD"/>
    <n v="1366693272"/>
    <n v="1364101272"/>
    <b v="0"/>
    <n v="47"/>
    <b v="1"/>
    <s v="film &amp; video/shorts"/>
    <n v="304"/>
    <n v="2262.35"/>
    <x v="0"/>
    <x v="1"/>
  </r>
  <r>
    <n v="76"/>
    <s v="Star Wars: Insidious"/>
    <s v="Karn A'Mor has awoken bloodied on a distant battlefield with no memory of his past! JOIN THE RESISTANCE and find out more..."/>
    <n v="50000"/>
    <n v="106222"/>
    <x v="0"/>
    <x v="0"/>
    <s v="USD"/>
    <n v="1325007358"/>
    <n v="1319819758"/>
    <b v="0"/>
    <n v="15"/>
    <b v="1"/>
    <s v="film &amp; video/shorts"/>
    <n v="212"/>
    <n v="7081.47"/>
    <x v="0"/>
    <x v="1"/>
  </r>
  <r>
    <n v="77"/>
    <s v="Jonah and the Crab"/>
    <s v="A short film about a boy searching for companionship in a hermit crab he finds on the beach."/>
    <n v="75000"/>
    <n v="106084.5"/>
    <x v="0"/>
    <x v="0"/>
    <s v="USD"/>
    <n v="1337569140"/>
    <n v="1332991717"/>
    <b v="0"/>
    <n v="26"/>
    <b v="1"/>
    <s v="film &amp; video/shorts"/>
    <n v="14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4000"/>
    <n v="105881"/>
    <x v="0"/>
    <x v="6"/>
    <s v="EUR"/>
    <n v="1472751121"/>
    <n v="1471887121"/>
    <b v="0"/>
    <n v="35"/>
    <b v="1"/>
    <s v="film &amp; video/shorts"/>
    <n v="2647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00000"/>
    <n v="105745"/>
    <x v="0"/>
    <x v="1"/>
    <s v="GBP"/>
    <n v="1398451093"/>
    <n v="1395859093"/>
    <b v="0"/>
    <n v="41"/>
    <b v="1"/>
    <s v="film &amp; video/shorts"/>
    <n v="106"/>
    <n v="2579.15"/>
    <x v="0"/>
    <x v="1"/>
  </r>
  <r>
    <n v="80"/>
    <s v="Swingers Anonymous"/>
    <s v="What would you do if you ended up at a swingers party with two dead bodies and $20,000 in drug money?"/>
    <n v="20000"/>
    <n v="104146.51"/>
    <x v="0"/>
    <x v="0"/>
    <s v="USD"/>
    <n v="1386640856"/>
    <n v="1383616856"/>
    <b v="0"/>
    <n v="47"/>
    <b v="1"/>
    <s v="film &amp; video/shorts"/>
    <n v="521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98000"/>
    <n v="100939"/>
    <x v="0"/>
    <x v="0"/>
    <s v="USD"/>
    <n v="1342234920"/>
    <n v="1341892127"/>
    <b v="0"/>
    <n v="28"/>
    <b v="1"/>
    <s v="film &amp; video/shorts"/>
    <n v="103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100000"/>
    <n v="100824"/>
    <x v="0"/>
    <x v="0"/>
    <s v="USD"/>
    <n v="1318189261"/>
    <n v="1315597261"/>
    <b v="0"/>
    <n v="100"/>
    <b v="1"/>
    <s v="film &amp; video/shorts"/>
    <n v="10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7000"/>
    <n v="100490.02"/>
    <x v="0"/>
    <x v="1"/>
    <s v="GBP"/>
    <n v="1424604600"/>
    <n v="1423320389"/>
    <b v="0"/>
    <n v="13"/>
    <b v="1"/>
    <s v="film &amp; video/shorts"/>
    <n v="1436"/>
    <n v="7730"/>
    <x v="0"/>
    <x v="1"/>
  </r>
  <r>
    <n v="84"/>
    <s v="Redemption - Short Film"/>
    <s v="&quot;A sociopath crosses paths with the person he must confront about his wife's murder, it might be himself&quot;"/>
    <n v="100000"/>
    <n v="100036"/>
    <x v="0"/>
    <x v="0"/>
    <s v="USD"/>
    <n v="1305483086"/>
    <n v="1302891086"/>
    <b v="0"/>
    <n v="7"/>
    <b v="1"/>
    <s v="film &amp; video/shorts"/>
    <n v="100"/>
    <n v="14290.86"/>
    <x v="0"/>
    <x v="1"/>
  </r>
  <r>
    <n v="85"/>
    <s v="In Her Voice: short film"/>
    <s v="A short film by Melissa Woodrow &amp; Mark Janiak about seeking forgiveness, embracing the past and memories with a loved one."/>
    <n v="75000"/>
    <n v="98953.42"/>
    <x v="0"/>
    <x v="0"/>
    <s v="USD"/>
    <n v="1316746837"/>
    <n v="1314154837"/>
    <b v="0"/>
    <n v="21"/>
    <b v="1"/>
    <s v="film &amp; video/shorts"/>
    <n v="132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172889"/>
    <n v="97273"/>
    <x v="0"/>
    <x v="6"/>
    <s v="EUR"/>
    <n v="1451226045"/>
    <n v="1444828845"/>
    <b v="0"/>
    <n v="17"/>
    <b v="1"/>
    <s v="film &amp; video/shorts"/>
    <n v="56"/>
    <n v="5721.94"/>
    <x v="0"/>
    <x v="1"/>
  </r>
  <r>
    <n v="87"/>
    <s v="Village Films Summer Project Fund (TK 2)"/>
    <s v="A father without work uses his daughter to con sympathy from strangers... sound familiar?  Help us make this film!"/>
    <n v="48000"/>
    <n v="96248.960000000006"/>
    <x v="0"/>
    <x v="0"/>
    <s v="USD"/>
    <n v="1275529260"/>
    <n v="1274705803"/>
    <b v="0"/>
    <n v="25"/>
    <b v="1"/>
    <s v="film &amp; video/shorts"/>
    <n v="201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0000"/>
    <n v="96015.9"/>
    <x v="0"/>
    <x v="0"/>
    <s v="USD"/>
    <n v="1403452131"/>
    <n v="1401205731"/>
    <b v="0"/>
    <n v="60"/>
    <b v="1"/>
    <s v="film &amp; video/shorts"/>
    <n v="320"/>
    <n v="1600.27"/>
    <x v="0"/>
    <x v="1"/>
  </r>
  <r>
    <n v="89"/>
    <s v="The Southwest Chronicles"/>
    <s v="A chronicle of four very different stories concerning racism to the power of love, all set in the beauty of the Southwest."/>
    <n v="65000"/>
    <n v="93374"/>
    <x v="0"/>
    <x v="0"/>
    <s v="USD"/>
    <n v="1370196192"/>
    <n v="1368036192"/>
    <b v="0"/>
    <n v="56"/>
    <b v="1"/>
    <s v="film &amp; video/shorts"/>
    <n v="144"/>
    <n v="1667.39"/>
    <x v="0"/>
    <x v="1"/>
  </r>
  <r>
    <n v="90"/>
    <s v="Help Get the Short Film Interior Design into Film Festivals!"/>
    <s v="We're looking for funding to help submit a short film to film festivals."/>
    <n v="5000"/>
    <n v="92848.5"/>
    <x v="0"/>
    <x v="0"/>
    <s v="USD"/>
    <n v="1310454499"/>
    <n v="1307862499"/>
    <b v="0"/>
    <n v="16"/>
    <b v="1"/>
    <s v="film &amp; video/shorts"/>
    <n v="1857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60000"/>
    <n v="92340.21"/>
    <x v="0"/>
    <x v="0"/>
    <s v="USD"/>
    <n v="1305625164"/>
    <n v="1300354764"/>
    <b v="0"/>
    <n v="46"/>
    <b v="1"/>
    <s v="film &amp; video/shorts"/>
    <n v="154"/>
    <n v="2007.4"/>
    <x v="0"/>
    <x v="1"/>
  </r>
  <r>
    <n v="92"/>
    <s v="Euphoria"/>
    <s v="Euphoria is an adventure film that follows adrenaline filled athletes on their hunt for the sublime while balancing family and careers."/>
    <n v="10000"/>
    <n v="92154.22"/>
    <x v="0"/>
    <x v="5"/>
    <s v="CAD"/>
    <n v="1485936000"/>
    <n v="1481949983"/>
    <b v="0"/>
    <n v="43"/>
    <b v="1"/>
    <s v="film &amp; video/shorts"/>
    <n v="922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52000"/>
    <n v="86492"/>
    <x v="0"/>
    <x v="0"/>
    <s v="USD"/>
    <n v="1341349200"/>
    <n v="1338928537"/>
    <b v="0"/>
    <n v="15"/>
    <b v="1"/>
    <s v="film &amp; video/shorts"/>
    <n v="166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85000"/>
    <n v="86133"/>
    <x v="0"/>
    <x v="1"/>
    <s v="GBP"/>
    <n v="1396890822"/>
    <n v="1395162822"/>
    <b v="0"/>
    <n v="12"/>
    <b v="1"/>
    <s v="film &amp; video/shorts"/>
    <n v="101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125000"/>
    <n v="85192"/>
    <x v="0"/>
    <x v="0"/>
    <s v="USD"/>
    <n v="1330214841"/>
    <n v="1327622841"/>
    <b v="0"/>
    <n v="21"/>
    <b v="1"/>
    <s v="film &amp; video/shorts"/>
    <n v="68"/>
    <n v="4056.76"/>
    <x v="0"/>
    <x v="1"/>
  </r>
  <r>
    <n v="96"/>
    <s v="Ice Hockey"/>
    <s v="Danny is a defenseman for his high school hockey team. This is a day in his life: school, hockey, girls and his next-door neighbor, Ken Daneyko."/>
    <n v="100000"/>
    <n v="84947"/>
    <x v="0"/>
    <x v="0"/>
    <s v="USD"/>
    <n v="1280631600"/>
    <n v="1274889241"/>
    <b v="0"/>
    <n v="34"/>
    <b v="1"/>
    <s v="film &amp; video/shorts"/>
    <n v="85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70000"/>
    <n v="82532"/>
    <x v="0"/>
    <x v="0"/>
    <s v="USD"/>
    <n v="1310440482"/>
    <n v="1307848482"/>
    <b v="0"/>
    <n v="8"/>
    <b v="1"/>
    <s v="film &amp; video/shorts"/>
    <n v="118"/>
    <n v="10316.5"/>
    <x v="0"/>
    <x v="1"/>
  </r>
  <r>
    <n v="98"/>
    <s v="CUT OUT"/>
    <s v="&quot;Cut Out&quot; tells the story of a young woman who befriends a neighborhood teen and finds herself involved with gang violence."/>
    <n v="38000"/>
    <n v="81316"/>
    <x v="0"/>
    <x v="0"/>
    <s v="USD"/>
    <n v="1354923000"/>
    <n v="1351796674"/>
    <b v="0"/>
    <n v="60"/>
    <b v="1"/>
    <s v="film &amp; video/shorts"/>
    <n v="214"/>
    <n v="1355.27"/>
    <x v="0"/>
    <x v="1"/>
  </r>
  <r>
    <n v="99"/>
    <s v="BEAT: An Original Short Film"/>
    <s v="A feminist tale of two girls finally giving a &quot;Nice Guy&quot; what he truly deserves. Also, dancing!"/>
    <n v="250000"/>
    <n v="80070"/>
    <x v="0"/>
    <x v="0"/>
    <s v="USD"/>
    <n v="1390426799"/>
    <n v="1387834799"/>
    <b v="0"/>
    <n v="39"/>
    <b v="1"/>
    <s v="film &amp; video/shorts"/>
    <n v="32"/>
    <n v="2053.08"/>
    <x v="0"/>
    <x v="1"/>
  </r>
  <r>
    <n v="100"/>
    <s v="Two Sisters"/>
    <s v="Two sisters share a fragile relationship. When their mother dies and they inherit the family house, old problems rise to the surface."/>
    <n v="40000"/>
    <n v="79686.05"/>
    <x v="0"/>
    <x v="0"/>
    <s v="USD"/>
    <n v="1352055886"/>
    <n v="1350324286"/>
    <b v="0"/>
    <n v="26"/>
    <b v="1"/>
    <s v="film &amp; video/shorts"/>
    <n v="199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18500"/>
    <n v="79335.360000000001"/>
    <x v="0"/>
    <x v="0"/>
    <s v="USD"/>
    <n v="1359052710"/>
    <n v="1356979110"/>
    <b v="0"/>
    <n v="35"/>
    <b v="1"/>
    <s v="film &amp; video/shorts"/>
    <n v="429"/>
    <n v="2266.7199999999998"/>
    <x v="0"/>
    <x v="1"/>
  </r>
  <r>
    <n v="102"/>
    <s v="Dear God No!"/>
    <s v="A gang of outlaw bikers pull a home invasion on a disgraced Anthropologist hiding a secret locked in his cabin basement."/>
    <n v="71500"/>
    <n v="79173"/>
    <x v="0"/>
    <x v="0"/>
    <s v="USD"/>
    <n v="1293073733"/>
    <n v="1290481733"/>
    <b v="0"/>
    <n v="65"/>
    <b v="1"/>
    <s v="film &amp; video/shorts"/>
    <n v="111"/>
    <n v="1218.05"/>
    <x v="0"/>
    <x v="1"/>
  </r>
  <r>
    <n v="103"/>
    <s v="I'M TWENTY SOMETHING"/>
    <s v="Three friends in their twenties are trying to do the impossible - have fun on a casual Friday night."/>
    <n v="75000"/>
    <n v="77710.8"/>
    <x v="0"/>
    <x v="1"/>
    <s v="GBP"/>
    <n v="1394220030"/>
    <n v="1392232830"/>
    <b v="0"/>
    <n v="49"/>
    <b v="1"/>
    <s v="film &amp; video/shorts"/>
    <n v="104"/>
    <n v="1585.93"/>
    <x v="0"/>
    <x v="1"/>
  </r>
  <r>
    <n v="104"/>
    <s v="Good 'Ol Trumpet"/>
    <s v="UCF short film about an old man, his love for music, and his misplaced trumpet.  "/>
    <n v="70000"/>
    <n v="76949.820000000007"/>
    <x v="0"/>
    <x v="0"/>
    <s v="USD"/>
    <n v="1301792400"/>
    <n v="1299775266"/>
    <b v="0"/>
    <n v="10"/>
    <b v="1"/>
    <s v="film &amp; video/shorts"/>
    <n v="11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50000"/>
    <n v="76726"/>
    <x v="0"/>
    <x v="0"/>
    <s v="USD"/>
    <n v="1463184000"/>
    <n v="1461605020"/>
    <b v="0"/>
    <n v="60"/>
    <b v="1"/>
    <s v="film &amp; video/shorts"/>
    <n v="153"/>
    <n v="1278.77"/>
    <x v="0"/>
    <x v="1"/>
  </r>
  <r>
    <n v="106"/>
    <s v="LOST WEEKEND"/>
    <s v="A Boy. A Girl. A Car. A Serial Killer."/>
    <n v="75000"/>
    <n v="76130.2"/>
    <x v="0"/>
    <x v="0"/>
    <s v="USD"/>
    <n v="1333391901"/>
    <n v="1332182301"/>
    <b v="0"/>
    <n v="27"/>
    <b v="1"/>
    <s v="film &amp; video/shorts"/>
    <n v="102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20000"/>
    <n v="76105"/>
    <x v="0"/>
    <x v="0"/>
    <s v="USD"/>
    <n v="1303688087"/>
    <n v="1301787287"/>
    <b v="0"/>
    <n v="69"/>
    <b v="1"/>
    <s v="film &amp; video/shorts"/>
    <n v="381"/>
    <n v="1102.97"/>
    <x v="0"/>
    <x v="1"/>
  </r>
  <r>
    <n v="108"/>
    <s v="GLASS: A Love Story"/>
    <s v="When a man can't find love, his Google GLASS does the searching for him. A short film shot with Google Glass."/>
    <n v="25000"/>
    <n v="76047"/>
    <x v="0"/>
    <x v="0"/>
    <s v="USD"/>
    <n v="1370011370"/>
    <n v="1364827370"/>
    <b v="0"/>
    <n v="47"/>
    <b v="1"/>
    <s v="film &amp; video/shorts"/>
    <n v="304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20000"/>
    <n v="75099.199999999997"/>
    <x v="0"/>
    <x v="0"/>
    <s v="USD"/>
    <n v="1298680630"/>
    <n v="1296088630"/>
    <b v="0"/>
    <n v="47"/>
    <b v="1"/>
    <s v="film &amp; video/shorts"/>
    <n v="375"/>
    <n v="1597.86"/>
    <x v="0"/>
    <x v="1"/>
  </r>
  <r>
    <n v="110"/>
    <s v="Earlids"/>
    <s v="Lee, an awkward teenager with sound-blocking earlids, must confront his self-isolation after a girl moves in next door."/>
    <n v="25000"/>
    <n v="75029.48"/>
    <x v="0"/>
    <x v="0"/>
    <s v="USD"/>
    <n v="1384408740"/>
    <n v="1381445253"/>
    <b v="0"/>
    <n v="26"/>
    <b v="1"/>
    <s v="film &amp; video/shorts"/>
    <n v="300"/>
    <n v="2885.75"/>
    <x v="0"/>
    <x v="1"/>
  </r>
  <r>
    <n v="111"/>
    <s v="Judi Dench is Cool in Person"/>
    <s v="Two actors, one bookie and a very bad day.  Judi Dench is Cool in Person is fast, funny and only a little bit nasty."/>
    <n v="32768"/>
    <n v="74134"/>
    <x v="0"/>
    <x v="2"/>
    <s v="AUD"/>
    <n v="1433059187"/>
    <n v="1430467187"/>
    <b v="0"/>
    <n v="53"/>
    <b v="1"/>
    <s v="film &amp; video/shorts"/>
    <n v="226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20000"/>
    <n v="74026"/>
    <x v="0"/>
    <x v="0"/>
    <s v="USD"/>
    <n v="1397354400"/>
    <n v="1395277318"/>
    <b v="0"/>
    <n v="81"/>
    <b v="1"/>
    <s v="film &amp; video/shorts"/>
    <n v="370"/>
    <n v="913.9"/>
    <x v="0"/>
    <x v="1"/>
  </r>
  <r>
    <n v="113"/>
    <s v="&quot;The First Day&quot; by Julia Othmer- Music Video"/>
    <s v="A living memorial for all those dealing with trauma, grief and loss."/>
    <n v="30000"/>
    <n v="73818.240000000005"/>
    <x v="0"/>
    <x v="0"/>
    <s v="USD"/>
    <n v="1312642800"/>
    <n v="1311963128"/>
    <b v="0"/>
    <n v="78"/>
    <b v="1"/>
    <s v="film &amp; video/shorts"/>
    <n v="24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25000"/>
    <n v="73552"/>
    <x v="0"/>
    <x v="0"/>
    <s v="USD"/>
    <n v="1326436488"/>
    <n v="1321252488"/>
    <b v="0"/>
    <n v="35"/>
    <b v="1"/>
    <s v="film &amp; video/shorts"/>
    <n v="294"/>
    <n v="2101.4899999999998"/>
    <x v="0"/>
    <x v="1"/>
  </r>
  <r>
    <n v="115"/>
    <s v="The World's Greatest Lover"/>
    <s v="Never judge a book (or a lover) by their cover."/>
    <n v="110000"/>
    <n v="71771"/>
    <x v="0"/>
    <x v="0"/>
    <s v="USD"/>
    <n v="1328377444"/>
    <n v="1326217444"/>
    <b v="0"/>
    <n v="22"/>
    <b v="1"/>
    <s v="film &amp; video/shorts"/>
    <n v="65"/>
    <n v="3262.32"/>
    <x v="0"/>
    <x v="1"/>
  </r>
  <r>
    <n v="116"/>
    <s v="Villanelle"/>
    <s v="Villanelle is a feature film that blends elements of classic, hardboiled Film Noir, with classic Horror and tells a great story to boot"/>
    <n v="65000"/>
    <n v="71748"/>
    <x v="0"/>
    <x v="0"/>
    <s v="USD"/>
    <n v="1302260155"/>
    <n v="1298289355"/>
    <b v="0"/>
    <n v="57"/>
    <b v="1"/>
    <s v="film &amp; video/shorts"/>
    <n v="11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35000"/>
    <n v="69465.33"/>
    <x v="0"/>
    <x v="0"/>
    <s v="USD"/>
    <n v="1276110000"/>
    <n v="1268337744"/>
    <b v="0"/>
    <n v="27"/>
    <b v="1"/>
    <s v="film &amp; video/shorts"/>
    <n v="198"/>
    <n v="2572.79"/>
    <x v="0"/>
    <x v="1"/>
  </r>
  <r>
    <n v="118"/>
    <s v="DENOUNCED - A Short Film"/>
    <s v="When a ruthless hit-man is 'denounced' from the mafia, his old enemies declare war."/>
    <n v="15000"/>
    <n v="67856"/>
    <x v="0"/>
    <x v="0"/>
    <s v="USD"/>
    <n v="1311902236"/>
    <n v="1309310236"/>
    <b v="0"/>
    <n v="39"/>
    <b v="1"/>
    <s v="film &amp; video/shorts"/>
    <n v="452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50000"/>
    <n v="66554.559999999998"/>
    <x v="0"/>
    <x v="0"/>
    <s v="USD"/>
    <n v="1313276400"/>
    <n v="1310693986"/>
    <b v="0"/>
    <n v="37"/>
    <b v="1"/>
    <s v="film &amp; video/shorts"/>
    <n v="133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65000"/>
    <n v="66458.23"/>
    <x v="1"/>
    <x v="7"/>
    <s v="HKD"/>
    <n v="1475457107"/>
    <n v="1472865107"/>
    <b v="0"/>
    <n v="1"/>
    <b v="0"/>
    <s v="film &amp; video/science fiction"/>
    <n v="102"/>
    <n v="66458.23"/>
    <x v="0"/>
    <x v="2"/>
  </r>
  <r>
    <n v="121"/>
    <s v="MICRO-MISSION"/>
    <s v="NAVY SEALS sent on a Area 51 Top-Secret rescue mission where they are shrunken and injected into an ET body, the immune system mutated."/>
    <n v="65000"/>
    <n v="65924.38"/>
    <x v="1"/>
    <x v="0"/>
    <s v="USD"/>
    <n v="1429352160"/>
    <n v="1427993710"/>
    <b v="0"/>
    <n v="1"/>
    <b v="0"/>
    <s v="film &amp; video/science fiction"/>
    <n v="101"/>
    <n v="65924.38"/>
    <x v="0"/>
    <x v="2"/>
  </r>
  <r>
    <n v="122"/>
    <s v="The Time Jumper (Canceled)"/>
    <s v="My ambition for this knows no bounds.  Seeing Sephoria in a live-action is a dream of mine."/>
    <n v="45000"/>
    <n v="65313"/>
    <x v="1"/>
    <x v="0"/>
    <s v="USD"/>
    <n v="1476094907"/>
    <n v="1470910907"/>
    <b v="0"/>
    <n v="0"/>
    <b v="0"/>
    <s v="film &amp; video/science fiction"/>
    <n v="145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0000"/>
    <n v="64974"/>
    <x v="1"/>
    <x v="0"/>
    <s v="USD"/>
    <n v="1414533600"/>
    <n v="1411411564"/>
    <b v="0"/>
    <n v="6"/>
    <b v="0"/>
    <s v="film &amp; video/science fiction"/>
    <n v="130"/>
    <n v="10829"/>
    <x v="0"/>
    <x v="2"/>
  </r>
  <r>
    <n v="124"/>
    <s v="Blank Bodies - Post Production (Canceled)"/>
    <s v="An artificial man and woman discover love under the unsuspecting eyes of the four renowned artists who created them."/>
    <n v="50000"/>
    <n v="64203.33"/>
    <x v="1"/>
    <x v="0"/>
    <s v="USD"/>
    <n v="1431728242"/>
    <n v="1429568242"/>
    <b v="0"/>
    <n v="0"/>
    <b v="0"/>
    <s v="film &amp; video/science fiction"/>
    <n v="128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18000"/>
    <n v="63527"/>
    <x v="1"/>
    <x v="5"/>
    <s v="CAD"/>
    <n v="1486165880"/>
    <n v="1480981880"/>
    <b v="0"/>
    <n v="6"/>
    <b v="0"/>
    <s v="film &amp; video/science fiction"/>
    <n v="353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58425"/>
    <n v="63460.18"/>
    <x v="1"/>
    <x v="0"/>
    <s v="USD"/>
    <n v="1433988000"/>
    <n v="1431353337"/>
    <b v="0"/>
    <n v="13"/>
    <b v="0"/>
    <s v="film &amp; video/science fiction"/>
    <n v="109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43500"/>
    <n v="60450.1"/>
    <x v="1"/>
    <x v="0"/>
    <s v="USD"/>
    <n v="1428069541"/>
    <n v="1425481141"/>
    <b v="0"/>
    <n v="4"/>
    <b v="0"/>
    <s v="film &amp; video/science fiction"/>
    <n v="139"/>
    <n v="15112.53"/>
    <x v="0"/>
    <x v="2"/>
  </r>
  <r>
    <n v="128"/>
    <s v="Ralphi3 (Canceled)"/>
    <s v="A Science Fiction film filled with entertainment and Excitement"/>
    <n v="35000"/>
    <n v="60180"/>
    <x v="1"/>
    <x v="0"/>
    <s v="USD"/>
    <n v="1476941293"/>
    <n v="1473917293"/>
    <b v="0"/>
    <n v="6"/>
    <b v="0"/>
    <s v="film &amp; video/science fiction"/>
    <n v="172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50000"/>
    <n v="60175"/>
    <x v="1"/>
    <x v="0"/>
    <s v="USD"/>
    <n v="1414708183"/>
    <n v="1409524183"/>
    <b v="0"/>
    <n v="0"/>
    <b v="0"/>
    <s v="film &amp; video/science fiction"/>
    <n v="120"/>
    <n v="0"/>
    <x v="0"/>
    <x v="2"/>
  </r>
  <r>
    <n v="130"/>
    <s v="Blue in the Green (Canceled)"/>
    <s v="A journey down the rabbit hole into the dark future. A mix of reality and dreams of a world dependant on an oppressed by technology."/>
    <n v="50000"/>
    <n v="60095.35"/>
    <x v="1"/>
    <x v="1"/>
    <s v="GBP"/>
    <n v="1402949760"/>
    <n v="1400536692"/>
    <b v="0"/>
    <n v="0"/>
    <b v="0"/>
    <s v="film &amp; video/science fiction"/>
    <n v="120"/>
    <n v="0"/>
    <x v="0"/>
    <x v="2"/>
  </r>
  <r>
    <n v="131"/>
    <s v="I (Canceled)"/>
    <s v="I"/>
    <n v="30000"/>
    <n v="60046"/>
    <x v="1"/>
    <x v="0"/>
    <s v="USD"/>
    <n v="1467763200"/>
    <n v="1466453161"/>
    <b v="0"/>
    <n v="0"/>
    <b v="0"/>
    <s v="film &amp; video/science fiction"/>
    <n v="200"/>
    <n v="0"/>
    <x v="0"/>
    <x v="2"/>
  </r>
  <r>
    <n v="132"/>
    <s v="The Message (Canceled)"/>
    <s v="An anime inspired sci-fi action short set in Tokyo, Japan by VFX veterans, Gerald Abraham, Kim Tran and sound engineer, Jeremy Corby."/>
    <n v="50000"/>
    <n v="58520.2"/>
    <x v="1"/>
    <x v="0"/>
    <s v="USD"/>
    <n v="1415392207"/>
    <n v="1411500607"/>
    <b v="0"/>
    <n v="81"/>
    <b v="0"/>
    <s v="film &amp; video/science fiction"/>
    <n v="117"/>
    <n v="722.47"/>
    <x v="0"/>
    <x v="2"/>
  </r>
  <r>
    <n v="133"/>
    <s v="Demon Women from outer space (Canceled)"/>
    <s v="Invasion from outer space sights, to weird to imagine destruction too monstrous to escape"/>
    <n v="40000"/>
    <n v="57817"/>
    <x v="1"/>
    <x v="0"/>
    <s v="USD"/>
    <n v="1464715860"/>
    <n v="1462130584"/>
    <b v="0"/>
    <n v="0"/>
    <b v="0"/>
    <s v="film &amp; video/science fiction"/>
    <n v="145"/>
    <n v="0"/>
    <x v="0"/>
    <x v="2"/>
  </r>
  <r>
    <n v="134"/>
    <s v="MARLEY'S GHOST (AMBASSADORS OF STEAM) (Canceled)"/>
    <s v="steampunk  remake of &quot;a Christmas carol&quot;"/>
    <n v="50000"/>
    <n v="57754"/>
    <x v="1"/>
    <x v="0"/>
    <s v="USD"/>
    <n v="1441386000"/>
    <n v="1438811418"/>
    <b v="0"/>
    <n v="0"/>
    <b v="0"/>
    <s v="film &amp; video/science fiction"/>
    <n v="116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0"/>
    <n v="57342"/>
    <x v="1"/>
    <x v="0"/>
    <s v="USD"/>
    <n v="1404241200"/>
    <n v="1401354597"/>
    <b v="0"/>
    <n v="5"/>
    <b v="0"/>
    <s v="film &amp; video/science fiction"/>
    <n v="19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250000"/>
    <n v="57197"/>
    <x v="1"/>
    <x v="0"/>
    <s v="USD"/>
    <n v="1431771360"/>
    <n v="1427968234"/>
    <b v="0"/>
    <n v="0"/>
    <b v="0"/>
    <s v="film &amp; video/science fiction"/>
    <n v="23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20000"/>
    <n v="56618"/>
    <x v="1"/>
    <x v="8"/>
    <s v="DKK"/>
    <n v="1444657593"/>
    <n v="1440337593"/>
    <b v="0"/>
    <n v="0"/>
    <b v="0"/>
    <s v="film &amp; video/science fiction"/>
    <n v="28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5000"/>
    <n v="56590"/>
    <x v="1"/>
    <x v="0"/>
    <s v="USD"/>
    <n v="1438405140"/>
    <n v="1435731041"/>
    <b v="0"/>
    <n v="58"/>
    <b v="0"/>
    <s v="film &amp; video/science fiction"/>
    <n v="1132"/>
    <n v="975.69"/>
    <x v="0"/>
    <x v="2"/>
  </r>
  <r>
    <n v="139"/>
    <s v="Roman Dead (Canceled)"/>
    <s v="When  Rome is infected with a zombie plague, Lucius Agrippa and a small group fights for survival"/>
    <n v="20000"/>
    <n v="56146"/>
    <x v="1"/>
    <x v="0"/>
    <s v="USD"/>
    <n v="1436738772"/>
    <n v="1435874772"/>
    <b v="0"/>
    <n v="1"/>
    <b v="0"/>
    <s v="film &amp; video/science fiction"/>
    <n v="281"/>
    <n v="56146"/>
    <x v="0"/>
    <x v="2"/>
  </r>
  <r>
    <n v="140"/>
    <s v="Rome of the Dead (Canceled)"/>
    <s v="A Gladiator fights for his freedom to be reunited with his Family, he's one fight away, when Rome is infected with a Zombie Virus"/>
    <n v="35000"/>
    <n v="56079.83"/>
    <x v="1"/>
    <x v="0"/>
    <s v="USD"/>
    <n v="1426823132"/>
    <n v="1424234732"/>
    <b v="0"/>
    <n v="0"/>
    <b v="0"/>
    <s v="film &amp; video/science fiction"/>
    <n v="16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50000"/>
    <n v="55223"/>
    <x v="1"/>
    <x v="0"/>
    <s v="USD"/>
    <n v="1433043623"/>
    <n v="1429155623"/>
    <b v="0"/>
    <n v="28"/>
    <b v="0"/>
    <s v="film &amp; video/science fiction"/>
    <n v="110"/>
    <n v="1972.25"/>
    <x v="0"/>
    <x v="2"/>
  </r>
  <r>
    <n v="142"/>
    <s v="SAMANTHA  SHADOW (Canceled)"/>
    <s v="A science fiction series about a women trying to stave off a mysterious appearance of monsters from getting out of a dark alley."/>
    <n v="55000"/>
    <n v="55201.52"/>
    <x v="1"/>
    <x v="0"/>
    <s v="USD"/>
    <n v="1416176778"/>
    <n v="1414358778"/>
    <b v="0"/>
    <n v="1"/>
    <b v="0"/>
    <s v="film &amp; video/science fiction"/>
    <n v="10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44000"/>
    <n v="54116.28"/>
    <x v="1"/>
    <x v="2"/>
    <s v="AUD"/>
    <n v="1472882100"/>
    <n v="1467941542"/>
    <b v="0"/>
    <n v="0"/>
    <b v="0"/>
    <s v="film &amp; video/science fiction"/>
    <n v="123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47000"/>
    <n v="53771"/>
    <x v="1"/>
    <x v="5"/>
    <s v="CAD"/>
    <n v="1428945472"/>
    <n v="1423765072"/>
    <b v="0"/>
    <n v="37"/>
    <b v="0"/>
    <s v="film &amp; video/science fiction"/>
    <n v="114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50000"/>
    <n v="53769"/>
    <x v="1"/>
    <x v="0"/>
    <s v="USD"/>
    <n v="1439298052"/>
    <n v="1436965252"/>
    <b v="0"/>
    <n v="9"/>
    <b v="0"/>
    <s v="film &amp; video/science fiction"/>
    <n v="108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10000"/>
    <n v="53737"/>
    <x v="1"/>
    <x v="0"/>
    <s v="USD"/>
    <n v="1484698998"/>
    <n v="1479514998"/>
    <b v="0"/>
    <n v="3"/>
    <b v="0"/>
    <s v="film &amp; video/science fiction"/>
    <n v="537"/>
    <n v="17912.330000000002"/>
    <x v="0"/>
    <x v="2"/>
  </r>
  <r>
    <n v="147"/>
    <s v="Consumed (Static Air) (Canceled)"/>
    <s v="Film makers catch live footage beyond their wildest dreams."/>
    <n v="68000"/>
    <n v="53670.6"/>
    <x v="1"/>
    <x v="1"/>
    <s v="GBP"/>
    <n v="1420741080"/>
    <n v="1417026340"/>
    <b v="0"/>
    <n v="0"/>
    <b v="0"/>
    <s v="film &amp; video/science fiction"/>
    <n v="79"/>
    <n v="0"/>
    <x v="0"/>
    <x v="2"/>
  </r>
  <r>
    <n v="148"/>
    <s v="Space Gangstars (Canceled)"/>
    <s v="An aspiring pilot decides to take his Dad's ship for a joyride, and learns it was the biggest mistake of his life in this Sci-Fi comedy"/>
    <n v="40000"/>
    <n v="53157"/>
    <x v="1"/>
    <x v="0"/>
    <s v="USD"/>
    <n v="1456555536"/>
    <n v="1453963536"/>
    <b v="0"/>
    <n v="2"/>
    <b v="0"/>
    <s v="film &amp; video/science fiction"/>
    <n v="133"/>
    <n v="26578.5"/>
    <x v="0"/>
    <x v="2"/>
  </r>
  <r>
    <n v="149"/>
    <s v="Dichotomy (Canceled)"/>
    <s v="A provocatively mind-bending sci-fi thriller, this short film project examines opposites and the balance of the universe. #Dichotomy"/>
    <n v="50000"/>
    <n v="53001.3"/>
    <x v="1"/>
    <x v="0"/>
    <s v="USD"/>
    <n v="1419494400"/>
    <n v="1416888470"/>
    <b v="0"/>
    <n v="6"/>
    <b v="0"/>
    <s v="film &amp; video/science fiction"/>
    <n v="106"/>
    <n v="8833.5499999999993"/>
    <x v="0"/>
    <x v="2"/>
  </r>
  <r>
    <n v="150"/>
    <s v="Star Trek First Frontier (Canceled)"/>
    <s v="The untold story of Captain Robert April and the first launching of the starship U.S.S. Enterprise,  NCC-1701"/>
    <n v="40000"/>
    <n v="52576"/>
    <x v="1"/>
    <x v="0"/>
    <s v="USD"/>
    <n v="1432612382"/>
    <n v="1427428382"/>
    <b v="0"/>
    <n v="67"/>
    <b v="0"/>
    <s v="film &amp; video/science fiction"/>
    <n v="131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50000"/>
    <n v="52198"/>
    <x v="1"/>
    <x v="2"/>
    <s v="AUD"/>
    <n v="1434633191"/>
    <n v="1429449191"/>
    <b v="0"/>
    <n v="5"/>
    <b v="0"/>
    <s v="film &amp; video/science fiction"/>
    <n v="104"/>
    <n v="10439.6"/>
    <x v="0"/>
    <x v="2"/>
  </r>
  <r>
    <n v="152"/>
    <s v="The Great Dark (Canceled)"/>
    <s v="The Great Dark is a journey through the unimaginable...and un foreseeable..."/>
    <n v="50000"/>
    <n v="51906"/>
    <x v="1"/>
    <x v="0"/>
    <s v="USD"/>
    <n v="1411437100"/>
    <n v="1408845100"/>
    <b v="0"/>
    <n v="2"/>
    <b v="0"/>
    <s v="film &amp; video/science fiction"/>
    <n v="10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50000"/>
    <n v="51544"/>
    <x v="1"/>
    <x v="0"/>
    <s v="USD"/>
    <n v="1433336895"/>
    <n v="1429621695"/>
    <b v="0"/>
    <n v="3"/>
    <b v="0"/>
    <s v="film &amp; video/science fiction"/>
    <n v="103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50000"/>
    <n v="51514.5"/>
    <x v="1"/>
    <x v="0"/>
    <s v="USD"/>
    <n v="1437657935"/>
    <n v="1434201935"/>
    <b v="0"/>
    <n v="4"/>
    <b v="0"/>
    <s v="film &amp; video/science fiction"/>
    <n v="103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40000"/>
    <n v="51184"/>
    <x v="1"/>
    <x v="5"/>
    <s v="CAD"/>
    <n v="1407034796"/>
    <n v="1401850796"/>
    <b v="0"/>
    <n v="15"/>
    <b v="0"/>
    <s v="film &amp; video/science fiction"/>
    <n v="128"/>
    <n v="3412.27"/>
    <x v="0"/>
    <x v="2"/>
  </r>
  <r>
    <n v="157"/>
    <s v="Forever Man (short film) (Canceled)"/>
    <s v="Man's cryogenic chamber and his soulmate's time travel from the distant future allows them to meet in the middle."/>
    <n v="50000"/>
    <n v="51149"/>
    <x v="1"/>
    <x v="0"/>
    <s v="USD"/>
    <n v="1456523572"/>
    <n v="1453931572"/>
    <b v="0"/>
    <n v="2"/>
    <b v="0"/>
    <s v="film &amp; video/science fiction"/>
    <n v="102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20000"/>
    <n v="50863"/>
    <x v="1"/>
    <x v="0"/>
    <s v="USD"/>
    <n v="1413942628"/>
    <n v="1411350628"/>
    <b v="0"/>
    <n v="0"/>
    <b v="0"/>
    <s v="film &amp; video/science fiction"/>
    <n v="254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"/>
    <n v="50803"/>
    <x v="1"/>
    <x v="0"/>
    <s v="USD"/>
    <n v="1467541545"/>
    <n v="1464085545"/>
    <b v="0"/>
    <n v="1"/>
    <b v="0"/>
    <s v="film &amp; video/science fiction"/>
    <n v="102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0"/>
    <n v="50653.11"/>
    <x v="2"/>
    <x v="0"/>
    <s v="USD"/>
    <n v="1439675691"/>
    <n v="1434491691"/>
    <b v="0"/>
    <n v="0"/>
    <b v="0"/>
    <s v="film &amp; video/drama"/>
    <n v="101"/>
    <n v="0"/>
    <x v="0"/>
    <x v="3"/>
  </r>
  <r>
    <n v="161"/>
    <s v="Midway: The Turning Point"/>
    <s v="Step 1 (script editing) to produce a dramatic film about the air/sea battle of WWII that turned the tide of victory for the US."/>
    <n v="30000"/>
    <n v="50251.41"/>
    <x v="2"/>
    <x v="0"/>
    <s v="USD"/>
    <n v="1404318595"/>
    <n v="1401726595"/>
    <b v="0"/>
    <n v="1"/>
    <b v="0"/>
    <s v="film &amp; video/drama"/>
    <n v="168"/>
    <n v="50251.41"/>
    <x v="0"/>
    <x v="3"/>
  </r>
  <r>
    <n v="162"/>
    <s v="See It My Way"/>
    <s v="This film follows a young man who has had only a troubled family life. He turns to all the wrong things and life falls apart."/>
    <n v="40000"/>
    <n v="50091"/>
    <x v="2"/>
    <x v="0"/>
    <s v="USD"/>
    <n v="1408232520"/>
    <n v="1405393356"/>
    <b v="0"/>
    <n v="10"/>
    <b v="0"/>
    <s v="film &amp; video/drama"/>
    <n v="125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42000"/>
    <n v="49830"/>
    <x v="2"/>
    <x v="0"/>
    <s v="USD"/>
    <n v="1443657600"/>
    <n v="1440716654"/>
    <b v="0"/>
    <n v="0"/>
    <b v="0"/>
    <s v="film &amp; video/drama"/>
    <n v="119"/>
    <n v="0"/>
    <x v="0"/>
    <x v="3"/>
  </r>
  <r>
    <n v="164"/>
    <s v="Angelix"/>
    <s v="Two cousins are caught up in the private war between warrior class angels and demons. You may be caught up too and not realize it yet."/>
    <n v="25000"/>
    <n v="49811"/>
    <x v="2"/>
    <x v="0"/>
    <s v="USD"/>
    <n v="1411150701"/>
    <n v="1405966701"/>
    <b v="0"/>
    <n v="7"/>
    <b v="0"/>
    <s v="film &amp; video/drama"/>
    <n v="199"/>
    <n v="7115.86"/>
    <x v="0"/>
    <x v="3"/>
  </r>
  <r>
    <n v="165"/>
    <s v="NET"/>
    <s v="A teacher. A boy. The beach and a heatwave that drove them all insane."/>
    <n v="30000"/>
    <n v="49588"/>
    <x v="2"/>
    <x v="1"/>
    <s v="GBP"/>
    <n v="1452613724"/>
    <n v="1450021724"/>
    <b v="0"/>
    <n v="0"/>
    <b v="0"/>
    <s v="film &amp; video/drama"/>
    <n v="165"/>
    <n v="0"/>
    <x v="0"/>
    <x v="3"/>
  </r>
  <r>
    <n v="166"/>
    <s v="Pressure"/>
    <s v="A young teen makes a bad decision after joining gang and the film expresses his choices that led him to that point."/>
    <n v="10000"/>
    <n v="49321"/>
    <x v="2"/>
    <x v="0"/>
    <s v="USD"/>
    <n v="1484531362"/>
    <n v="1481939362"/>
    <b v="0"/>
    <n v="1"/>
    <b v="0"/>
    <s v="film &amp; video/drama"/>
    <n v="493"/>
    <n v="49321"/>
    <x v="0"/>
    <x v="3"/>
  </r>
  <r>
    <n v="167"/>
    <s v="Past"/>
    <s v="A young man experiences a tragedy and has the opportunity to go back and learn from his mistakes and find out his true self."/>
    <n v="25000"/>
    <n v="49100"/>
    <x v="2"/>
    <x v="0"/>
    <s v="USD"/>
    <n v="1438726535"/>
    <n v="1433542535"/>
    <b v="0"/>
    <n v="2"/>
    <b v="0"/>
    <s v="film &amp; video/drama"/>
    <n v="196"/>
    <n v="24550"/>
    <x v="0"/>
    <x v="3"/>
  </r>
  <r>
    <n v="168"/>
    <s v="Moving On"/>
    <s v="A homeless Gulf War 2 vet, and Congressional Medal of Honor recipient fights for his sanity on the mean streets of Albuquerque."/>
    <n v="48000"/>
    <n v="48434"/>
    <x v="2"/>
    <x v="0"/>
    <s v="USD"/>
    <n v="1426791770"/>
    <n v="1424203370"/>
    <b v="0"/>
    <n v="3"/>
    <b v="0"/>
    <s v="film &amp; video/drama"/>
    <n v="101"/>
    <n v="16144.67"/>
    <x v="0"/>
    <x v="3"/>
  </r>
  <r>
    <n v="169"/>
    <s v="Family"/>
    <s v="Family is a short film about a father and son and two brothers who were separated by the Korean war and finally reunite after 60 years."/>
    <n v="44250"/>
    <n v="47978"/>
    <x v="2"/>
    <x v="1"/>
    <s v="GBP"/>
    <n v="1413634059"/>
    <n v="1411042059"/>
    <b v="0"/>
    <n v="10"/>
    <b v="0"/>
    <s v="film &amp; video/drama"/>
    <n v="108"/>
    <n v="4797.8"/>
    <x v="0"/>
    <x v="3"/>
  </r>
  <r>
    <n v="170"/>
    <s v="Letters to Daniel"/>
    <s v="Amy &amp; Missy survive Amy's bipolar disorder and go on to become award winning &amp; bestselling authors, screenwriters &amp; filmmakers"/>
    <n v="40000"/>
    <n v="47665"/>
    <x v="2"/>
    <x v="0"/>
    <s v="USD"/>
    <n v="1440912480"/>
    <n v="1438385283"/>
    <b v="0"/>
    <n v="10"/>
    <b v="0"/>
    <s v="film &amp; video/drama"/>
    <n v="119"/>
    <n v="4766.5"/>
    <x v="0"/>
    <x v="3"/>
  </r>
  <r>
    <n v="171"/>
    <s v="IRL: Gamers Unite"/>
    <s v="Team Mayhem, a local small town gang of gamers who are enlisted   to save the world from the new great evil known as Prowler."/>
    <n v="10000"/>
    <n v="47327"/>
    <x v="2"/>
    <x v="0"/>
    <s v="USD"/>
    <n v="1470975614"/>
    <n v="1465791614"/>
    <b v="0"/>
    <n v="1"/>
    <b v="0"/>
    <s v="film &amp; video/drama"/>
    <n v="473"/>
    <n v="47327"/>
    <x v="0"/>
    <x v="3"/>
  </r>
  <r>
    <n v="172"/>
    <s v="The Blind Dolphin Story"/>
    <s v="A short film on the rarest mammal and the second most endangered freshwater river dolphin, in Pakistan."/>
    <n v="35000"/>
    <n v="47189"/>
    <x v="2"/>
    <x v="0"/>
    <s v="USD"/>
    <n v="1426753723"/>
    <n v="1423733323"/>
    <b v="0"/>
    <n v="0"/>
    <b v="0"/>
    <s v="film &amp; video/drama"/>
    <n v="135"/>
    <n v="0"/>
    <x v="0"/>
    <x v="3"/>
  </r>
  <r>
    <n v="173"/>
    <s v="7 Sins"/>
    <s v="This is a film inspired by Quentin Tarantino, I want to make a film thats entertaining yet gritty. 7 Sins is in pre-production."/>
    <n v="75000"/>
    <n v="47074"/>
    <x v="2"/>
    <x v="1"/>
    <s v="GBP"/>
    <n v="1425131108"/>
    <n v="1422539108"/>
    <b v="0"/>
    <n v="0"/>
    <b v="0"/>
    <s v="film &amp; video/drama"/>
    <n v="63"/>
    <n v="0"/>
    <x v="0"/>
    <x v="3"/>
  </r>
  <r>
    <n v="174"/>
    <s v="I Am Forgotten"/>
    <s v="An international short film project. It is about loneliness, wich is caused by the current compulsion to check your Facebook every day."/>
    <n v="20000"/>
    <n v="46643.07"/>
    <x v="2"/>
    <x v="9"/>
    <s v="EUR"/>
    <n v="1431108776"/>
    <n v="1425924776"/>
    <b v="0"/>
    <n v="0"/>
    <b v="0"/>
    <s v="film &amp; video/drama"/>
    <n v="233"/>
    <n v="0"/>
    <x v="0"/>
    <x v="3"/>
  </r>
  <r>
    <n v="175"/>
    <s v="Gooseberry Fool - Feature Film"/>
    <s v="To heal her scars Olivia must take a journey back to her roots, where an unresolved conflict stands between her and musical success."/>
    <n v="45000"/>
    <n v="46100.69"/>
    <x v="2"/>
    <x v="1"/>
    <s v="GBP"/>
    <n v="1409337611"/>
    <n v="1407177611"/>
    <b v="0"/>
    <n v="26"/>
    <b v="0"/>
    <s v="film &amp; video/drama"/>
    <n v="102"/>
    <n v="1773.1"/>
    <x v="0"/>
    <x v="3"/>
  </r>
  <r>
    <n v="176"/>
    <s v="Silent Monster"/>
    <s v="I'm seeking funding to finish my short film, Silent Monster, to bring awareness to teenage bullying as well as teenage violence."/>
    <n v="40000"/>
    <n v="46032"/>
    <x v="2"/>
    <x v="0"/>
    <s v="USD"/>
    <n v="1438803999"/>
    <n v="1436211999"/>
    <b v="0"/>
    <n v="0"/>
    <b v="0"/>
    <s v="film &amp; video/drama"/>
    <n v="115"/>
    <n v="0"/>
    <x v="0"/>
    <x v="3"/>
  </r>
  <r>
    <n v="177"/>
    <s v="The Good Samaritan"/>
    <s v="I'm making a modern day version of the bible story &quot; The Good Samaritan&quot;"/>
    <n v="27000"/>
    <n v="45979.01"/>
    <x v="2"/>
    <x v="0"/>
    <s v="USD"/>
    <n v="1427155726"/>
    <n v="1425690526"/>
    <b v="0"/>
    <n v="7"/>
    <b v="0"/>
    <s v="film &amp; video/drama"/>
    <n v="170"/>
    <n v="6568.43"/>
    <x v="0"/>
    <x v="3"/>
  </r>
  <r>
    <n v="178"/>
    <s v="El viaje de LucÃ­a"/>
    <s v="El viaje de LucÃ­a es un largometraje de ficciÃ³n con temÃ¡tica sobre el cÃ¡ncer infantil."/>
    <n v="45000"/>
    <n v="45535"/>
    <x v="2"/>
    <x v="3"/>
    <s v="EUR"/>
    <n v="1448582145"/>
    <n v="1445986545"/>
    <b v="0"/>
    <n v="0"/>
    <b v="0"/>
    <s v="film &amp; video/drama"/>
    <n v="101"/>
    <n v="0"/>
    <x v="0"/>
    <x v="3"/>
  </r>
  <r>
    <n v="179"/>
    <s v="Sustain: A Film About Survival"/>
    <s v="A feature-length film about how three people survive in a diseased world."/>
    <n v="40000"/>
    <n v="45126"/>
    <x v="2"/>
    <x v="0"/>
    <s v="USD"/>
    <n v="1457056555"/>
    <n v="1454464555"/>
    <b v="0"/>
    <n v="2"/>
    <b v="0"/>
    <s v="film &amp; video/drama"/>
    <n v="113"/>
    <n v="22563"/>
    <x v="0"/>
    <x v="3"/>
  </r>
  <r>
    <n v="180"/>
    <s v="The Rest of Us Mini-Series"/>
    <s v="The Rest of Us follows a survivor of an outbreak that nearly destroyed the earth as he travels to find some form of humanity."/>
    <n v="2500"/>
    <n v="45041"/>
    <x v="2"/>
    <x v="1"/>
    <s v="GBP"/>
    <n v="1428951600"/>
    <n v="1425512843"/>
    <b v="0"/>
    <n v="13"/>
    <b v="0"/>
    <s v="film &amp; video/drama"/>
    <n v="1802"/>
    <n v="3464.69"/>
    <x v="0"/>
    <x v="3"/>
  </r>
  <r>
    <n v="181"/>
    <s v="Immemorial"/>
    <s v="Christina has been suffering with flash backs and some very disturbing nightmares and realises that it is more than just nightmares."/>
    <n v="25000"/>
    <n v="44669"/>
    <x v="2"/>
    <x v="1"/>
    <s v="GBP"/>
    <n v="1434995295"/>
    <n v="1432403295"/>
    <b v="0"/>
    <n v="4"/>
    <b v="0"/>
    <s v="film &amp; video/drama"/>
    <n v="179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40000"/>
    <n v="44636.2"/>
    <x v="2"/>
    <x v="0"/>
    <s v="USD"/>
    <n v="1483748232"/>
    <n v="1481156232"/>
    <b v="0"/>
    <n v="0"/>
    <b v="0"/>
    <s v="film &amp; video/drama"/>
    <n v="112"/>
    <n v="0"/>
    <x v="0"/>
    <x v="3"/>
  </r>
  <r>
    <n v="183"/>
    <s v="Three Little Words"/>
    <s v="Don't kill me until I meet my Dad"/>
    <n v="35000"/>
    <n v="44388"/>
    <x v="2"/>
    <x v="1"/>
    <s v="GBP"/>
    <n v="1417033610"/>
    <n v="1414438010"/>
    <b v="0"/>
    <n v="12"/>
    <b v="0"/>
    <s v="film &amp; video/drama"/>
    <n v="127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35000"/>
    <n v="43758"/>
    <x v="2"/>
    <x v="5"/>
    <s v="CAD"/>
    <n v="1409543940"/>
    <n v="1404586762"/>
    <b v="0"/>
    <n v="2"/>
    <b v="0"/>
    <s v="film &amp; video/drama"/>
    <n v="125"/>
    <n v="21879"/>
    <x v="0"/>
    <x v="3"/>
  </r>
  <r>
    <n v="185"/>
    <s v="BLANK Short Movie"/>
    <s v="Love has no boundaries!"/>
    <n v="34000"/>
    <n v="43296"/>
    <x v="2"/>
    <x v="10"/>
    <s v="NOK"/>
    <n v="1471557139"/>
    <n v="1468965139"/>
    <b v="0"/>
    <n v="10"/>
    <b v="0"/>
    <s v="film &amp; video/drama"/>
    <n v="127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30000"/>
    <n v="43037"/>
    <x v="2"/>
    <x v="0"/>
    <s v="USD"/>
    <n v="1488571200"/>
    <n v="1485977434"/>
    <b v="0"/>
    <n v="0"/>
    <b v="0"/>
    <s v="film &amp; video/drama"/>
    <n v="143"/>
    <n v="0"/>
    <x v="0"/>
    <x v="3"/>
  </r>
  <r>
    <n v="187"/>
    <s v="The Imbalanced Heart of a Symmetric Mind (film)"/>
    <s v="A young man suffering from a severe case of OCD embarks on a road trip to find peace of mind."/>
    <n v="200000"/>
    <n v="43015"/>
    <x v="2"/>
    <x v="0"/>
    <s v="USD"/>
    <n v="1437461940"/>
    <n v="1435383457"/>
    <b v="0"/>
    <n v="5"/>
    <b v="0"/>
    <s v="film &amp; video/drama"/>
    <n v="22"/>
    <n v="8603"/>
    <x v="0"/>
    <x v="3"/>
  </r>
  <r>
    <n v="188"/>
    <s v="Mariano (A Screenplay)"/>
    <s v="Mariano Messini, an aspiring musician, indebted to the mafia must put his life on the line to escape their grasp and pursue his dream."/>
    <n v="40000"/>
    <n v="42642"/>
    <x v="2"/>
    <x v="0"/>
    <s v="USD"/>
    <n v="1409891015"/>
    <n v="1407299015"/>
    <b v="0"/>
    <n v="0"/>
    <b v="0"/>
    <s v="film &amp; video/drama"/>
    <n v="107"/>
    <n v="0"/>
    <x v="0"/>
    <x v="3"/>
  </r>
  <r>
    <n v="189"/>
    <s v="A GOOD MAN'S DECISION"/>
    <s v="Jack Barlow's wife and daughter shot in cold blood at a gun confiscation station in Texas, he sets out to save his family &amp; neighbors."/>
    <n v="40000"/>
    <n v="42311"/>
    <x v="2"/>
    <x v="0"/>
    <s v="USD"/>
    <n v="1472920477"/>
    <n v="1467736477"/>
    <b v="0"/>
    <n v="5"/>
    <b v="0"/>
    <s v="film &amp; video/drama"/>
    <n v="106"/>
    <n v="8462.2000000000007"/>
    <x v="0"/>
    <x v="3"/>
  </r>
  <r>
    <n v="190"/>
    <s v="REGIONRAT, the movie"/>
    <s v="Because hope can be a 4 letter word"/>
    <n v="500000"/>
    <n v="42086.42"/>
    <x v="2"/>
    <x v="0"/>
    <s v="USD"/>
    <n v="1466091446"/>
    <n v="1465227446"/>
    <b v="0"/>
    <n v="1"/>
    <b v="0"/>
    <s v="film &amp; video/drama"/>
    <n v="8"/>
    <n v="42086.42"/>
    <x v="0"/>
    <x v="3"/>
  </r>
  <r>
    <n v="191"/>
    <s v="Trillion: Feature Film"/>
    <s v="A young boy passionate about Astronomy and Chemistry tracks down an astroid that scientists said would never hit earth."/>
    <n v="350000"/>
    <n v="41950"/>
    <x v="2"/>
    <x v="2"/>
    <s v="AUD"/>
    <n v="1443782138"/>
    <n v="1440326138"/>
    <b v="0"/>
    <n v="3"/>
    <b v="0"/>
    <s v="film &amp; video/drama"/>
    <n v="12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40000"/>
    <n v="41850.46"/>
    <x v="2"/>
    <x v="0"/>
    <s v="USD"/>
    <n v="1413572432"/>
    <n v="1410980432"/>
    <b v="0"/>
    <n v="3"/>
    <b v="0"/>
    <s v="film &amp; video/drama"/>
    <n v="105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40000"/>
    <n v="41500"/>
    <x v="2"/>
    <x v="1"/>
    <s v="GBP"/>
    <n v="1417217166"/>
    <n v="1412029566"/>
    <b v="0"/>
    <n v="0"/>
    <b v="0"/>
    <s v="film &amp; video/drama"/>
    <n v="104"/>
    <n v="0"/>
    <x v="0"/>
    <x v="3"/>
  </r>
  <r>
    <n v="194"/>
    <s v="Desperation Short Film"/>
    <s v="Northern Irish Original Short Film based on the desperation of love and survival and taking a risk that may change everything."/>
    <n v="36400"/>
    <n v="41000"/>
    <x v="2"/>
    <x v="1"/>
    <s v="GBP"/>
    <n v="1457308531"/>
    <n v="1452124531"/>
    <b v="0"/>
    <n v="3"/>
    <b v="0"/>
    <s v="film &amp; video/drama"/>
    <n v="113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"/>
    <n v="40850"/>
    <x v="2"/>
    <x v="0"/>
    <s v="USD"/>
    <n v="1436544332"/>
    <n v="1431360332"/>
    <b v="0"/>
    <n v="0"/>
    <b v="0"/>
    <s v="film &amp; video/drama"/>
    <n v="20"/>
    <n v="0"/>
    <x v="0"/>
    <x v="3"/>
  </r>
  <r>
    <n v="196"/>
    <s v="Thunder Under Control"/>
    <s v="A moving short film about a retired female boxer who develops a relationship with a young journalist who idolises her"/>
    <n v="35000"/>
    <n v="40690"/>
    <x v="2"/>
    <x v="1"/>
    <s v="GBP"/>
    <n v="1444510800"/>
    <n v="1442062898"/>
    <b v="0"/>
    <n v="19"/>
    <b v="0"/>
    <s v="film &amp; video/drama"/>
    <n v="116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7000"/>
    <n v="40594"/>
    <x v="2"/>
    <x v="1"/>
    <s v="GBP"/>
    <n v="1487365200"/>
    <n v="1483734100"/>
    <b v="0"/>
    <n v="8"/>
    <b v="0"/>
    <s v="film &amp; video/drama"/>
    <n v="150"/>
    <n v="5074.25"/>
    <x v="0"/>
    <x v="3"/>
  </r>
  <r>
    <n v="198"/>
    <s v="Nine Lives"/>
    <s v="Nine Lives is a story of one woman's survival of EIGHT near deaths and her love for one man as an influence to fight for the NINTH."/>
    <n v="20000"/>
    <n v="40502.99"/>
    <x v="2"/>
    <x v="0"/>
    <s v="USD"/>
    <n v="1412500322"/>
    <n v="1409908322"/>
    <b v="0"/>
    <n v="6"/>
    <b v="0"/>
    <s v="film &amp; video/drama"/>
    <n v="203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0"/>
    <n v="40404"/>
    <x v="2"/>
    <x v="0"/>
    <s v="USD"/>
    <n v="1472698702"/>
    <n v="1470106702"/>
    <b v="0"/>
    <n v="0"/>
    <b v="0"/>
    <s v="film &amp; video/drama"/>
    <n v="40"/>
    <n v="0"/>
    <x v="0"/>
    <x v="3"/>
  </r>
  <r>
    <n v="200"/>
    <s v="The Crossing Shore"/>
    <s v="A film dedicated to an AAF Pilot's struggle to survive behind enemy lines during WWII."/>
    <n v="22000"/>
    <n v="40357"/>
    <x v="2"/>
    <x v="0"/>
    <s v="USD"/>
    <n v="1410746403"/>
    <n v="1408154403"/>
    <b v="0"/>
    <n v="18"/>
    <b v="0"/>
    <s v="film &amp; video/drama"/>
    <n v="183"/>
    <n v="2242.06"/>
    <x v="0"/>
    <x v="3"/>
  </r>
  <r>
    <n v="201"/>
    <s v="Life of Change"/>
    <s v="Everyone has a choice. Can two college students get past their differences to save the life of a man whom they've never met before?"/>
    <n v="12500"/>
    <n v="40280"/>
    <x v="2"/>
    <x v="0"/>
    <s v="USD"/>
    <n v="1423424329"/>
    <n v="1421696329"/>
    <b v="0"/>
    <n v="7"/>
    <b v="0"/>
    <s v="film &amp; video/drama"/>
    <n v="322"/>
    <n v="5754.29"/>
    <x v="0"/>
    <x v="3"/>
  </r>
  <r>
    <n v="202"/>
    <s v="Modern Gangsters"/>
    <s v="new web series created by jonney terry"/>
    <n v="40000"/>
    <n v="40153"/>
    <x v="2"/>
    <x v="0"/>
    <s v="USD"/>
    <n v="1444337940"/>
    <n v="1441750564"/>
    <b v="0"/>
    <n v="0"/>
    <b v="0"/>
    <s v="film &amp; video/drama"/>
    <n v="100"/>
    <n v="0"/>
    <x v="0"/>
    <x v="3"/>
  </r>
  <r>
    <n v="203"/>
    <s v="TheM"/>
    <s v="We are aiming to make a Web Series based on Youth Culture and the misrepresentation of socially stereotyped people."/>
    <n v="4900"/>
    <n v="40140.01"/>
    <x v="2"/>
    <x v="1"/>
    <s v="GBP"/>
    <n v="1422562864"/>
    <n v="1417378864"/>
    <b v="0"/>
    <n v="8"/>
    <b v="0"/>
    <s v="film &amp; video/drama"/>
    <n v="819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95000"/>
    <n v="40079"/>
    <x v="2"/>
    <x v="2"/>
    <s v="AUD"/>
    <n v="1470319203"/>
    <n v="1467727203"/>
    <b v="0"/>
    <n v="1293"/>
    <b v="0"/>
    <s v="film &amp; video/drama"/>
    <n v="42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37500"/>
    <n v="40055"/>
    <x v="2"/>
    <x v="0"/>
    <s v="USD"/>
    <n v="1444144222"/>
    <n v="1441120222"/>
    <b v="0"/>
    <n v="17"/>
    <b v="0"/>
    <s v="film &amp; video/drama"/>
    <n v="107"/>
    <n v="2356.1799999999998"/>
    <x v="0"/>
    <x v="3"/>
  </r>
  <r>
    <n v="206"/>
    <s v="Blood Bond Movie Development"/>
    <s v="A love story featuring adoption,struggle,dysfunction,grace, healing, and restoration."/>
    <n v="35000"/>
    <n v="40043.25"/>
    <x v="2"/>
    <x v="0"/>
    <s v="USD"/>
    <n v="1470441983"/>
    <n v="1468627583"/>
    <b v="0"/>
    <n v="0"/>
    <b v="0"/>
    <s v="film &amp; video/drama"/>
    <n v="114"/>
    <n v="0"/>
    <x v="0"/>
    <x v="3"/>
  </r>
  <r>
    <n v="207"/>
    <s v="M39 - Action film / Drama"/>
    <s v="To avoid bankruptcy, Vincent, a passionate young entrepreneur embarks  on an illicit affair in order to save his dream business."/>
    <n v="35000"/>
    <n v="39757"/>
    <x v="2"/>
    <x v="5"/>
    <s v="CAD"/>
    <n v="1420346638"/>
    <n v="1417754638"/>
    <b v="0"/>
    <n v="13"/>
    <b v="0"/>
    <s v="film &amp; video/drama"/>
    <n v="114"/>
    <n v="3058.23"/>
    <x v="0"/>
    <x v="3"/>
  </r>
  <r>
    <n v="208"/>
    <s v="OLIVIA"/>
    <s v="A young woman's journey from Africa to Australia where she finds heaven on earth, love and tragedy. Within her tragedy she saves lives."/>
    <n v="6000"/>
    <n v="39693.279999999999"/>
    <x v="2"/>
    <x v="2"/>
    <s v="AUD"/>
    <n v="1418719967"/>
    <n v="1416127967"/>
    <b v="0"/>
    <n v="0"/>
    <b v="0"/>
    <s v="film &amp; video/drama"/>
    <n v="662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9800"/>
    <n v="39550.5"/>
    <x v="2"/>
    <x v="0"/>
    <s v="USD"/>
    <n v="1436566135"/>
    <n v="1433974135"/>
    <b v="0"/>
    <n v="0"/>
    <b v="0"/>
    <s v="film &amp; video/drama"/>
    <n v="404"/>
    <n v="0"/>
    <x v="0"/>
    <x v="3"/>
  </r>
  <r>
    <n v="210"/>
    <s v="Like Son, Like Father"/>
    <s v="A tender short film about a young man who needs advice from  someone he had no intention of ever meeting, his biological father."/>
    <n v="30000"/>
    <n v="39500.5"/>
    <x v="2"/>
    <x v="0"/>
    <s v="USD"/>
    <n v="1443675600"/>
    <n v="1441157592"/>
    <b v="0"/>
    <n v="33"/>
    <b v="0"/>
    <s v="film &amp; video/drama"/>
    <n v="132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35000"/>
    <n v="39304"/>
    <x v="2"/>
    <x v="0"/>
    <s v="USD"/>
    <n v="1460837320"/>
    <n v="1455656920"/>
    <b v="0"/>
    <n v="1"/>
    <b v="0"/>
    <s v="film &amp; video/drama"/>
    <n v="112"/>
    <n v="39304"/>
    <x v="0"/>
    <x v="3"/>
  </r>
  <r>
    <n v="213"/>
    <s v="Hart Blvd. A feature film by Andrew Greve"/>
    <s v="A family dramedy about a grandfather  and grandson who are both on their path to redemption."/>
    <n v="14500"/>
    <n v="39137"/>
    <x v="2"/>
    <x v="0"/>
    <s v="USD"/>
    <n v="1439734001"/>
    <n v="1437142547"/>
    <b v="0"/>
    <n v="1"/>
    <b v="0"/>
    <s v="film &amp; video/drama"/>
    <n v="270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000"/>
    <n v="39131"/>
    <x v="2"/>
    <x v="0"/>
    <s v="USD"/>
    <n v="1425655349"/>
    <n v="1420471349"/>
    <b v="0"/>
    <n v="1"/>
    <b v="0"/>
    <s v="film &amp; video/drama"/>
    <n v="326"/>
    <n v="39131"/>
    <x v="0"/>
    <x v="3"/>
  </r>
  <r>
    <n v="215"/>
    <s v="Invisible Scars"/>
    <s v="A short drama based on a true events. Story of a British Soldier who comes back home suffering from Post Traumatic Stress Disorder."/>
    <n v="35000"/>
    <n v="38876.949999999997"/>
    <x v="2"/>
    <x v="1"/>
    <s v="GBP"/>
    <n v="1455753540"/>
    <n v="1452058282"/>
    <b v="0"/>
    <n v="1"/>
    <b v="0"/>
    <s v="film &amp; video/drama"/>
    <n v="111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25000"/>
    <n v="38743.839999999997"/>
    <x v="2"/>
    <x v="0"/>
    <s v="USD"/>
    <n v="1429740037"/>
    <n v="1425423637"/>
    <b v="0"/>
    <n v="84"/>
    <b v="0"/>
    <s v="film &amp; video/drama"/>
    <n v="155"/>
    <n v="461.24"/>
    <x v="0"/>
    <x v="3"/>
  </r>
  <r>
    <n v="217"/>
    <s v="Bitch"/>
    <s v="A roadmovie by paw"/>
    <n v="38000"/>
    <n v="38500"/>
    <x v="2"/>
    <x v="11"/>
    <s v="SEK"/>
    <n v="1419780149"/>
    <n v="1417101749"/>
    <b v="0"/>
    <n v="38"/>
    <b v="0"/>
    <s v="film &amp; video/drama"/>
    <n v="101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35000"/>
    <n v="38082.69"/>
    <x v="2"/>
    <x v="0"/>
    <s v="USD"/>
    <n v="1431702289"/>
    <n v="1426518289"/>
    <b v="0"/>
    <n v="1"/>
    <b v="0"/>
    <s v="film &amp; video/drama"/>
    <n v="109"/>
    <n v="38082.69"/>
    <x v="0"/>
    <x v="3"/>
  </r>
  <r>
    <n v="219"/>
    <s v="True Colors"/>
    <s v="An hour-long pilot about a group of suburban LGBT teens coming of age in the early 90's."/>
    <n v="15000"/>
    <n v="37994"/>
    <x v="2"/>
    <x v="0"/>
    <s v="USD"/>
    <n v="1459493940"/>
    <n v="1456732225"/>
    <b v="0"/>
    <n v="76"/>
    <b v="0"/>
    <s v="film &amp; video/drama"/>
    <n v="253"/>
    <n v="499.92"/>
    <x v="0"/>
    <x v="3"/>
  </r>
  <r>
    <n v="220"/>
    <s v="LA VIE"/>
    <s v="A Freelancer abandons everything to chase after his dream of being &quot;great&quot; escape to Bangkok and return to his home-world."/>
    <n v="35000"/>
    <n v="37354.269999999997"/>
    <x v="2"/>
    <x v="0"/>
    <s v="USD"/>
    <n v="1440101160"/>
    <n v="1436542030"/>
    <b v="0"/>
    <n v="3"/>
    <b v="0"/>
    <s v="film &amp; video/drama"/>
    <n v="107"/>
    <n v="12451.42"/>
    <x v="0"/>
    <x v="3"/>
  </r>
  <r>
    <n v="221"/>
    <s v="Archetypes"/>
    <s v="Film about Schizophrenia with Surreal Twists!"/>
    <n v="30000"/>
    <n v="37104.03"/>
    <x v="2"/>
    <x v="0"/>
    <s v="USD"/>
    <n v="1427569564"/>
    <n v="1422389164"/>
    <b v="0"/>
    <n v="0"/>
    <b v="0"/>
    <s v="film &amp; video/drama"/>
    <n v="12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35000"/>
    <n v="36082"/>
    <x v="2"/>
    <x v="0"/>
    <s v="USD"/>
    <n v="1427423940"/>
    <n v="1422383318"/>
    <b v="0"/>
    <n v="2"/>
    <b v="0"/>
    <s v="film &amp; video/drama"/>
    <n v="103"/>
    <n v="18041"/>
    <x v="0"/>
    <x v="3"/>
  </r>
  <r>
    <n v="223"/>
    <s v="The Pass"/>
    <s v="An old man, a U.S Marine Corps veteran remembers his combat experience in the battle of Toktong Pass 1950, during the Korean War."/>
    <n v="35000"/>
    <n v="35932"/>
    <x v="2"/>
    <x v="0"/>
    <s v="USD"/>
    <n v="1463879100"/>
    <n v="1461287350"/>
    <b v="0"/>
    <n v="0"/>
    <b v="0"/>
    <s v="film &amp; video/drama"/>
    <n v="103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35000"/>
    <n v="35848"/>
    <x v="2"/>
    <x v="2"/>
    <s v="AUD"/>
    <n v="1436506726"/>
    <n v="1431322726"/>
    <b v="0"/>
    <n v="0"/>
    <b v="0"/>
    <s v="film &amp; video/drama"/>
    <n v="102"/>
    <n v="0"/>
    <x v="0"/>
    <x v="3"/>
  </r>
  <r>
    <n v="225"/>
    <s v="Backpage Shawty"/>
    <s v="I'm creating a &quot;Lifetime&quot; type drama film about a girl who uses backpage for money, but trying to turn her life around."/>
    <n v="35000"/>
    <n v="35640"/>
    <x v="2"/>
    <x v="0"/>
    <s v="USD"/>
    <n v="1460153054"/>
    <n v="1457564654"/>
    <b v="0"/>
    <n v="0"/>
    <b v="0"/>
    <s v="film &amp; video/drama"/>
    <n v="102"/>
    <n v="0"/>
    <x v="0"/>
    <x v="3"/>
  </r>
  <r>
    <n v="226"/>
    <s v="MAGGIE Film"/>
    <s v="A TRUE STORY OF DOMESTIC VILOLENCE THAT SEEKS TO OFFER THE VIEWER OUTLEST OF SUPPORT."/>
    <n v="30000"/>
    <n v="35389.129999999997"/>
    <x v="2"/>
    <x v="1"/>
    <s v="GBP"/>
    <n v="1433064540"/>
    <n v="1428854344"/>
    <b v="0"/>
    <n v="2"/>
    <b v="0"/>
    <s v="film &amp; video/drama"/>
    <n v="118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100000"/>
    <n v="35338"/>
    <x v="2"/>
    <x v="0"/>
    <s v="USD"/>
    <n v="1436477241"/>
    <n v="1433885241"/>
    <b v="0"/>
    <n v="0"/>
    <b v="0"/>
    <s v="film &amp; video/drama"/>
    <n v="35"/>
    <n v="0"/>
    <x v="0"/>
    <x v="3"/>
  </r>
  <r>
    <n v="228"/>
    <s v="Facets of a Geek life"/>
    <s v="I am making a film from one one of my books called facets of a Geek life."/>
    <n v="20000"/>
    <n v="35307"/>
    <x v="2"/>
    <x v="1"/>
    <s v="GBP"/>
    <n v="1433176105"/>
    <n v="1427992105"/>
    <b v="0"/>
    <n v="0"/>
    <b v="0"/>
    <s v="film &amp; video/drama"/>
    <n v="177"/>
    <n v="0"/>
    <x v="0"/>
    <x v="3"/>
  </r>
  <r>
    <n v="229"/>
    <s v="The Perfect Plan"/>
    <s v="I teenage girl that wants to go around the system. She does all she can to cheat and finds herself in a bad position when she messesup"/>
    <n v="35000"/>
    <n v="35296"/>
    <x v="2"/>
    <x v="12"/>
    <s v="EUR"/>
    <n v="1455402297"/>
    <n v="1452810297"/>
    <b v="0"/>
    <n v="0"/>
    <b v="0"/>
    <s v="film &amp; video/drama"/>
    <n v="101"/>
    <n v="0"/>
    <x v="0"/>
    <x v="3"/>
  </r>
  <r>
    <n v="230"/>
    <s v="In Love There's War"/>
    <s v="In Love There's War is a spicy web series that will have viewers at the edge of their seats as deception and hidden secrecies unravel."/>
    <n v="35000"/>
    <n v="35275.64"/>
    <x v="2"/>
    <x v="0"/>
    <s v="USD"/>
    <n v="1433443151"/>
    <n v="1430851151"/>
    <b v="0"/>
    <n v="2"/>
    <b v="0"/>
    <s v="film &amp; video/drama"/>
    <n v="101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60000"/>
    <n v="35135"/>
    <x v="2"/>
    <x v="0"/>
    <s v="USD"/>
    <n v="1451775651"/>
    <n v="1449183651"/>
    <b v="0"/>
    <n v="0"/>
    <b v="0"/>
    <s v="film &amp; video/drama"/>
    <n v="59"/>
    <n v="0"/>
    <x v="0"/>
    <x v="3"/>
  </r>
  <r>
    <n v="232"/>
    <s v="#noblurredlines"/>
    <s v="A high-impact, high-quality resource to address, for young people and youth-related professionals, the issue of sexual consent."/>
    <n v="35000"/>
    <n v="35123"/>
    <x v="2"/>
    <x v="1"/>
    <s v="GBP"/>
    <n v="1425066546"/>
    <n v="1422474546"/>
    <b v="0"/>
    <n v="7"/>
    <b v="0"/>
    <s v="film &amp; video/drama"/>
    <n v="100"/>
    <n v="5017.57"/>
    <x v="0"/>
    <x v="3"/>
  </r>
  <r>
    <n v="233"/>
    <s v="Area 4 - The Film"/>
    <s v="â€œArea 4â€ revolves around Frank Hammond, a counselor at a high school, who discovers the scandals that took place."/>
    <n v="19000"/>
    <n v="35076"/>
    <x v="2"/>
    <x v="0"/>
    <s v="USD"/>
    <n v="1475185972"/>
    <n v="1472593972"/>
    <b v="0"/>
    <n v="0"/>
    <b v="0"/>
    <s v="film &amp; video/drama"/>
    <n v="185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25000"/>
    <n v="34676"/>
    <x v="2"/>
    <x v="0"/>
    <s v="USD"/>
    <n v="1434847859"/>
    <n v="1431391859"/>
    <b v="0"/>
    <n v="5"/>
    <b v="0"/>
    <s v="film &amp; video/drama"/>
    <n v="139"/>
    <n v="6935.2"/>
    <x v="0"/>
    <x v="3"/>
  </r>
  <r>
    <n v="235"/>
    <s v="Film about help homeless child to live a better life."/>
    <s v="Taking people on a deep emotional trip with a story about sometimes those who have less, give more."/>
    <n v="25000"/>
    <n v="34660"/>
    <x v="2"/>
    <x v="0"/>
    <s v="USD"/>
    <n v="1436478497"/>
    <n v="1433886497"/>
    <b v="0"/>
    <n v="0"/>
    <b v="0"/>
    <s v="film &amp; video/drama"/>
    <n v="139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33500"/>
    <n v="34198"/>
    <x v="2"/>
    <x v="0"/>
    <s v="USD"/>
    <n v="1451952000"/>
    <n v="1447380099"/>
    <b v="0"/>
    <n v="0"/>
    <b v="0"/>
    <s v="film &amp; video/drama"/>
    <n v="102"/>
    <n v="0"/>
    <x v="0"/>
    <x v="3"/>
  </r>
  <r>
    <n v="237"/>
    <s v="Making The Choice"/>
    <s v="Making The Choice is a christian short film series."/>
    <n v="32360"/>
    <n v="34090.629999999997"/>
    <x v="2"/>
    <x v="0"/>
    <s v="USD"/>
    <n v="1457445069"/>
    <n v="1452261069"/>
    <b v="0"/>
    <n v="1"/>
    <b v="0"/>
    <s v="film &amp; video/drama"/>
    <n v="105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15000"/>
    <n v="33892"/>
    <x v="2"/>
    <x v="0"/>
    <s v="USD"/>
    <n v="1483088400"/>
    <n v="1481324760"/>
    <b v="0"/>
    <n v="0"/>
    <b v="0"/>
    <s v="film &amp; video/drama"/>
    <n v="226"/>
    <n v="0"/>
    <x v="0"/>
    <x v="3"/>
  </r>
  <r>
    <n v="239"/>
    <s v="Filthy - Short Film"/>
    <s v="Lovers Clint and Eli convey their conflicting perspectives of guilt and remorse while in the desolate Australian bush."/>
    <n v="100000"/>
    <n v="33791"/>
    <x v="2"/>
    <x v="2"/>
    <s v="AUD"/>
    <n v="1446984000"/>
    <n v="1445308730"/>
    <b v="0"/>
    <n v="5"/>
    <b v="0"/>
    <s v="film &amp; video/drama"/>
    <n v="34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8000"/>
    <n v="33641"/>
    <x v="0"/>
    <x v="0"/>
    <s v="USD"/>
    <n v="1367773211"/>
    <n v="1363885211"/>
    <b v="1"/>
    <n v="137"/>
    <b v="1"/>
    <s v="film &amp; video/documentary"/>
    <n v="421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85000"/>
    <n v="33486"/>
    <x v="0"/>
    <x v="0"/>
    <s v="USD"/>
    <n v="1419180304"/>
    <n v="1415292304"/>
    <b v="1"/>
    <n v="376"/>
    <b v="1"/>
    <s v="film &amp; video/documentary"/>
    <n v="39"/>
    <n v="89.06"/>
    <x v="0"/>
    <x v="4"/>
  </r>
  <r>
    <n v="242"/>
    <s v="Hardwater"/>
    <s v="An unprecedented feature-length documentary film about Maine's tribal, oft-misunderstood ice fishing sub-culture."/>
    <n v="16000"/>
    <n v="33393.339999999997"/>
    <x v="0"/>
    <x v="0"/>
    <s v="USD"/>
    <n v="1324381790"/>
    <n v="1321357790"/>
    <b v="1"/>
    <n v="202"/>
    <b v="1"/>
    <s v="film &amp; video/documentary"/>
    <n v="209"/>
    <n v="165.31"/>
    <x v="0"/>
    <x v="4"/>
  </r>
  <r>
    <n v="243"/>
    <s v="Following Boruch"/>
    <s v="A Hasidic man reaches a turning point in his recovery from mental illness and addiction, and is determined to start a new life."/>
    <n v="30000"/>
    <n v="33393"/>
    <x v="0"/>
    <x v="0"/>
    <s v="USD"/>
    <n v="1393031304"/>
    <n v="1390439304"/>
    <b v="1"/>
    <n v="328"/>
    <b v="1"/>
    <s v="film &amp; video/documentary"/>
    <n v="111"/>
    <n v="101.81"/>
    <x v="0"/>
    <x v="4"/>
  </r>
  <r>
    <n v="244"/>
    <n v="39756"/>
    <s v="A transmedia-project to amass a library of footage shot the day Obama was elected, for (1) a feature documentary, (2) an interactive web history"/>
    <n v="25000"/>
    <n v="33370.769999999997"/>
    <x v="0"/>
    <x v="0"/>
    <s v="USD"/>
    <n v="1268723160"/>
    <n v="1265269559"/>
    <b v="1"/>
    <n v="84"/>
    <b v="1"/>
    <s v="film &amp; video/documentary"/>
    <n v="13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32000"/>
    <n v="33229"/>
    <x v="0"/>
    <x v="0"/>
    <s v="USD"/>
    <n v="1345079785"/>
    <n v="1342487785"/>
    <b v="1"/>
    <n v="96"/>
    <b v="1"/>
    <s v="film &amp; video/documentary"/>
    <n v="104"/>
    <n v="346.14"/>
    <x v="0"/>
    <x v="4"/>
  </r>
  <r>
    <n v="246"/>
    <s v="LEAVING ATLANTA THE FILM"/>
    <s v="From 1979 to 1981 twenty-nine Black children in Atlanta were murdered and the others terrified. This is our story..."/>
    <n v="25000"/>
    <n v="33006"/>
    <x v="0"/>
    <x v="0"/>
    <s v="USD"/>
    <n v="1292665405"/>
    <n v="1288341805"/>
    <b v="1"/>
    <n v="223"/>
    <b v="1"/>
    <s v="film &amp; video/documentary"/>
    <n v="132"/>
    <n v="148.01"/>
    <x v="0"/>
    <x v="4"/>
  </r>
  <r>
    <n v="247"/>
    <s v="Deja-Vu: Dissecting Memory on Camera"/>
    <s v="A young neuroscientist attempts to reconnect with his ailing father by obsessively studying old family footage._x000a_"/>
    <n v="30000"/>
    <n v="32903"/>
    <x v="0"/>
    <x v="0"/>
    <s v="USD"/>
    <n v="1287200340"/>
    <n v="1284042614"/>
    <b v="1"/>
    <n v="62"/>
    <b v="1"/>
    <s v="film &amp; video/documentary"/>
    <n v="110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27800"/>
    <n v="32865.300000000003"/>
    <x v="0"/>
    <x v="0"/>
    <s v="USD"/>
    <n v="1325961309"/>
    <n v="1322073309"/>
    <b v="1"/>
    <n v="146"/>
    <b v="1"/>
    <s v="film &amp; video/documentary"/>
    <n v="118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25000"/>
    <n v="32745"/>
    <x v="0"/>
    <x v="0"/>
    <s v="USD"/>
    <n v="1282498800"/>
    <n v="1275603020"/>
    <b v="1"/>
    <n v="235"/>
    <b v="1"/>
    <s v="film &amp; video/documentary"/>
    <n v="131"/>
    <n v="139.34"/>
    <x v="0"/>
    <x v="4"/>
  </r>
  <r>
    <n v="250"/>
    <s v="BOONE- THE DOCUMENTARY"/>
    <s v="Three young farmers risk land and friendship to stand up to the USDA. An experiential film about living a life of self reliance."/>
    <n v="8000"/>
    <n v="32616"/>
    <x v="0"/>
    <x v="0"/>
    <s v="USD"/>
    <n v="1370525691"/>
    <n v="1367933691"/>
    <b v="1"/>
    <n v="437"/>
    <b v="1"/>
    <s v="film &amp; video/documentary"/>
    <n v="408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22765"/>
    <n v="32172.66"/>
    <x v="0"/>
    <x v="0"/>
    <s v="USD"/>
    <n v="1337194800"/>
    <n v="1334429646"/>
    <b v="1"/>
    <n v="77"/>
    <b v="1"/>
    <s v="film &amp; video/documentary"/>
    <n v="141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12000"/>
    <n v="32075"/>
    <x v="0"/>
    <x v="0"/>
    <s v="USD"/>
    <n v="1275364740"/>
    <n v="1269878058"/>
    <b v="1"/>
    <n v="108"/>
    <b v="1"/>
    <s v="film &amp; video/documentary"/>
    <n v="267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4000"/>
    <n v="32035.51"/>
    <x v="0"/>
    <x v="0"/>
    <s v="USD"/>
    <n v="1329320235"/>
    <n v="1326728235"/>
    <b v="1"/>
    <n v="7"/>
    <b v="1"/>
    <s v="film &amp; video/documentary"/>
    <n v="229"/>
    <n v="4576.5"/>
    <x v="0"/>
    <x v="4"/>
  </r>
  <r>
    <n v="254"/>
    <s v="&quot;I Clown You&quot; Documentary"/>
    <s v="&quot;I Clown You&quot; is a documentary about Israeli medical clowns and clowning as an art of challenging the norm."/>
    <n v="25000"/>
    <n v="32006.67"/>
    <x v="0"/>
    <x v="0"/>
    <s v="USD"/>
    <n v="1445047200"/>
    <n v="1442443910"/>
    <b v="1"/>
    <n v="314"/>
    <b v="1"/>
    <s v="film &amp; video/documentary"/>
    <n v="128"/>
    <n v="101.93"/>
    <x v="0"/>
    <x v="4"/>
  </r>
  <r>
    <n v="255"/>
    <s v="xoxosms: a documentary about love in the 21st century"/>
    <s v="xoxosms is a documentary about first love, long distance and Skype."/>
    <n v="30000"/>
    <n v="31896.33"/>
    <x v="0"/>
    <x v="0"/>
    <s v="USD"/>
    <n v="1300275482"/>
    <n v="1297687082"/>
    <b v="1"/>
    <n v="188"/>
    <b v="1"/>
    <s v="film &amp; video/documentary"/>
    <n v="106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31000"/>
    <n v="31820.5"/>
    <x v="0"/>
    <x v="0"/>
    <s v="USD"/>
    <n v="1363458467"/>
    <n v="1360866467"/>
    <b v="1"/>
    <n v="275"/>
    <b v="1"/>
    <s v="film &amp; video/documentary"/>
    <n v="103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12000"/>
    <n v="31754.69"/>
    <x v="0"/>
    <x v="0"/>
    <s v="USD"/>
    <n v="1463670162"/>
    <n v="1461078162"/>
    <b v="1"/>
    <n v="560"/>
    <b v="1"/>
    <s v="film &amp; video/documentary"/>
    <n v="265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25000"/>
    <n v="31683"/>
    <x v="0"/>
    <x v="0"/>
    <s v="USD"/>
    <n v="1308359666"/>
    <n v="1305767666"/>
    <b v="1"/>
    <n v="688"/>
    <b v="1"/>
    <s v="film &amp; video/documentary"/>
    <n v="127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30000"/>
    <n v="31675"/>
    <x v="0"/>
    <x v="0"/>
    <s v="USD"/>
    <n v="1428514969"/>
    <n v="1425922969"/>
    <b v="1"/>
    <n v="942"/>
    <b v="1"/>
    <s v="film &amp; video/documentary"/>
    <n v="106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30000"/>
    <n v="31522"/>
    <x v="0"/>
    <x v="0"/>
    <s v="USD"/>
    <n v="1279360740"/>
    <n v="1275415679"/>
    <b v="1"/>
    <n v="88"/>
    <b v="1"/>
    <s v="film &amp; video/documentary"/>
    <n v="105"/>
    <n v="358.2"/>
    <x v="0"/>
    <x v="4"/>
  </r>
  <r>
    <n v="261"/>
    <s v="Empires: The Film"/>
    <s v="Empires explores the impact of networks on histories and philosophies of political thought."/>
    <n v="30000"/>
    <n v="31404"/>
    <x v="0"/>
    <x v="0"/>
    <s v="USD"/>
    <n v="1339080900"/>
    <n v="1334783704"/>
    <b v="1"/>
    <n v="220"/>
    <b v="1"/>
    <s v="film &amp; video/documentary"/>
    <n v="105"/>
    <n v="142.75"/>
    <x v="0"/>
    <x v="4"/>
  </r>
  <r>
    <n v="262"/>
    <s v="The Last Cosmonaut"/>
    <s v="He can never die. He will live forever. He is the last cosmonaut, and this is his story."/>
    <n v="7500"/>
    <n v="31330"/>
    <x v="0"/>
    <x v="0"/>
    <s v="USD"/>
    <n v="1298699828"/>
    <n v="1294811828"/>
    <b v="1"/>
    <n v="145"/>
    <b v="1"/>
    <s v="film &amp; video/documentary"/>
    <n v="418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30000"/>
    <n v="31291"/>
    <x v="0"/>
    <x v="0"/>
    <s v="USD"/>
    <n v="1348786494"/>
    <n v="1346194494"/>
    <b v="1"/>
    <n v="963"/>
    <b v="1"/>
    <s v="film &amp; video/documentary"/>
    <n v="104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25000"/>
    <n v="31275.599999999999"/>
    <x v="0"/>
    <x v="0"/>
    <s v="USD"/>
    <n v="1336747995"/>
    <n v="1334155995"/>
    <b v="1"/>
    <n v="91"/>
    <b v="1"/>
    <s v="film &amp; video/documentary"/>
    <n v="125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88000"/>
    <n v="31272.92"/>
    <x v="0"/>
    <x v="0"/>
    <s v="USD"/>
    <n v="1273522560"/>
    <n v="1269928430"/>
    <b v="1"/>
    <n v="58"/>
    <b v="1"/>
    <s v="film &amp; video/documentary"/>
    <n v="36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30000"/>
    <n v="30891.1"/>
    <x v="0"/>
    <x v="0"/>
    <s v="USD"/>
    <n v="1271994660"/>
    <n v="1264565507"/>
    <b v="1"/>
    <n v="36"/>
    <b v="1"/>
    <s v="film &amp; video/documentary"/>
    <n v="103"/>
    <n v="858.09"/>
    <x v="0"/>
    <x v="4"/>
  </r>
  <r>
    <n v="267"/>
    <s v="Uncharted Amazon"/>
    <s v="A visually stunning, feature length film chronicling life's challenges in the remote depths of the Amazon rainforest."/>
    <n v="10000"/>
    <n v="30866"/>
    <x v="0"/>
    <x v="1"/>
    <s v="GBP"/>
    <n v="1403693499"/>
    <n v="1401101499"/>
    <b v="1"/>
    <n v="165"/>
    <b v="1"/>
    <s v="film &amp; video/documentary"/>
    <n v="309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15000"/>
    <n v="30805"/>
    <x v="0"/>
    <x v="0"/>
    <s v="USD"/>
    <n v="1320640778"/>
    <n v="1316749178"/>
    <b v="1"/>
    <n v="111"/>
    <b v="1"/>
    <s v="film &amp; video/documentary"/>
    <n v="205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4219"/>
    <n v="30751"/>
    <x v="0"/>
    <x v="2"/>
    <s v="AUD"/>
    <n v="1487738622"/>
    <n v="1485146622"/>
    <b v="1"/>
    <n v="1596"/>
    <b v="1"/>
    <s v="film &amp; video/documentary"/>
    <n v="30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30000"/>
    <n v="30675"/>
    <x v="0"/>
    <x v="0"/>
    <s v="USD"/>
    <n v="1306296000"/>
    <n v="1301950070"/>
    <b v="1"/>
    <n v="61"/>
    <b v="1"/>
    <s v="film &amp; video/documentary"/>
    <n v="102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0"/>
    <n v="30608.59"/>
    <x v="0"/>
    <x v="0"/>
    <s v="USD"/>
    <n v="1272480540"/>
    <n v="1267220191"/>
    <b v="1"/>
    <n v="65"/>
    <b v="1"/>
    <s v="film &amp; video/documentary"/>
    <n v="102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25000"/>
    <n v="30505"/>
    <x v="0"/>
    <x v="0"/>
    <s v="USD"/>
    <n v="1309694266"/>
    <n v="1307102266"/>
    <b v="1"/>
    <n v="118"/>
    <b v="1"/>
    <s v="film &amp; video/documentary"/>
    <n v="122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10"/>
    <n v="30383.32"/>
    <x v="0"/>
    <x v="0"/>
    <s v="USD"/>
    <n v="1333609140"/>
    <n v="1330638829"/>
    <b v="1"/>
    <n v="113"/>
    <b v="1"/>
    <s v="film &amp; video/documentary"/>
    <n v="303833"/>
    <n v="268.88"/>
    <x v="0"/>
    <x v="4"/>
  </r>
  <r>
    <n v="275"/>
    <s v="Finding the Funk"/>
    <s v="A journey through the origins and influence of funk music from James Brown to D'Angelo we are FINDING THE FUNK!"/>
    <n v="15000"/>
    <n v="30334.83"/>
    <x v="0"/>
    <x v="0"/>
    <s v="USD"/>
    <n v="1352511966"/>
    <n v="1349916366"/>
    <b v="1"/>
    <n v="332"/>
    <b v="1"/>
    <s v="film &amp; video/documentary"/>
    <n v="202"/>
    <n v="91.37"/>
    <x v="0"/>
    <x v="4"/>
  </r>
  <r>
    <n v="276"/>
    <s v="Abalimi"/>
    <s v="A film about Xhosa women in townships of South Africa micro-farming to fight extreme poverty, gain health, and create food security."/>
    <n v="30000"/>
    <n v="30315"/>
    <x v="0"/>
    <x v="0"/>
    <s v="USD"/>
    <n v="1335574674"/>
    <n v="1330394274"/>
    <b v="1"/>
    <n v="62"/>
    <b v="1"/>
    <s v="film &amp; video/documentary"/>
    <n v="101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2500"/>
    <n v="30303.24"/>
    <x v="0"/>
    <x v="0"/>
    <s v="USD"/>
    <n v="1432416219"/>
    <n v="1429824219"/>
    <b v="1"/>
    <n v="951"/>
    <b v="1"/>
    <s v="film &amp; video/documentary"/>
    <n v="1212"/>
    <n v="31.86"/>
    <x v="0"/>
    <x v="4"/>
  </r>
  <r>
    <n v="278"/>
    <s v="The Babushkas of Chernobyl"/>
    <s v="An unlikely story of spirit, defiance and beauty from the most contaminated place on Earth"/>
    <n v="15000"/>
    <n v="30274"/>
    <x v="0"/>
    <x v="0"/>
    <s v="USD"/>
    <n v="1350003539"/>
    <n v="1347411539"/>
    <b v="1"/>
    <n v="415"/>
    <b v="1"/>
    <s v="film &amp; video/documentary"/>
    <n v="202"/>
    <n v="72.95"/>
    <x v="0"/>
    <x v="4"/>
  </r>
  <r>
    <n v="279"/>
    <s v="Instructions on Parting"/>
    <s v="This documentary film is an intimate portrait of love and loss that observes family and nature undergoing the cycle of birth to death."/>
    <n v="30000"/>
    <n v="30241"/>
    <x v="0"/>
    <x v="0"/>
    <s v="USD"/>
    <n v="1488160860"/>
    <n v="1485237096"/>
    <b v="1"/>
    <n v="305"/>
    <b v="1"/>
    <s v="film &amp; video/documentary"/>
    <n v="101"/>
    <n v="99.15"/>
    <x v="0"/>
    <x v="4"/>
  </r>
  <r>
    <n v="280"/>
    <s v="Korengal Theatrical Release"/>
    <s v="My latest film Korengal, takes us back to the same valley with the same troops as in my Academy AwardÂ® nominated film Restrepo."/>
    <n v="24000"/>
    <n v="30226"/>
    <x v="0"/>
    <x v="0"/>
    <s v="USD"/>
    <n v="1401459035"/>
    <n v="1397571035"/>
    <b v="1"/>
    <n v="2139"/>
    <b v="1"/>
    <s v="film &amp; video/documentary"/>
    <n v="126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28888"/>
    <n v="30177"/>
    <x v="0"/>
    <x v="0"/>
    <s v="USD"/>
    <n v="1249932360"/>
    <n v="1242532513"/>
    <b v="1"/>
    <n v="79"/>
    <b v="1"/>
    <s v="film &amp; video/documentary"/>
    <n v="104"/>
    <n v="381.99"/>
    <x v="0"/>
    <x v="4"/>
  </r>
  <r>
    <n v="282"/>
    <s v="Greenlight the PATROL BASE JAKER Movie"/>
    <s v="See US Marines make counter-insurgency work in Helmand Province--the Taliban's stronghold in Afghanistan."/>
    <n v="130000"/>
    <n v="30112"/>
    <x v="0"/>
    <x v="0"/>
    <s v="USD"/>
    <n v="1266876000"/>
    <n v="1263679492"/>
    <b v="1"/>
    <n v="179"/>
    <b v="1"/>
    <s v="film &amp; video/documentary"/>
    <n v="23"/>
    <n v="168.22"/>
    <x v="0"/>
    <x v="4"/>
  </r>
  <r>
    <n v="283"/>
    <s v="SOLE SURVIVOR"/>
    <s v="What is the impact of survivorship on the human condition?"/>
    <n v="10000"/>
    <n v="30047.64"/>
    <x v="0"/>
    <x v="0"/>
    <s v="USD"/>
    <n v="1306904340"/>
    <n v="1305219744"/>
    <b v="1"/>
    <n v="202"/>
    <b v="1"/>
    <s v="film &amp; video/documentary"/>
    <n v="300"/>
    <n v="148.75"/>
    <x v="0"/>
    <x v="4"/>
  </r>
  <r>
    <n v="284"/>
    <s v="Wisconsin Rising"/>
    <s v="A film documenting WI Gov.Scott Walker's attack on working families and how it is reanimating the American labor movement."/>
    <n v="12000"/>
    <n v="30037.01"/>
    <x v="0"/>
    <x v="0"/>
    <s v="USD"/>
    <n v="1327167780"/>
    <n v="1325007780"/>
    <b v="1"/>
    <n v="760"/>
    <b v="1"/>
    <s v="film &amp; video/documentary"/>
    <n v="250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25000"/>
    <n v="30026"/>
    <x v="0"/>
    <x v="0"/>
    <s v="USD"/>
    <n v="1379614128"/>
    <n v="1377022128"/>
    <b v="1"/>
    <n v="563"/>
    <b v="1"/>
    <s v="film &amp; video/documentary"/>
    <n v="120"/>
    <n v="53.33"/>
    <x v="0"/>
    <x v="4"/>
  </r>
  <r>
    <n v="286"/>
    <s v="George Tice: Seeing Beyond the Moment"/>
    <s v="A documentary film on the life of legendary photographer George Tice by Peter Bosco, Bruce Wodder and Douglas Underdahl."/>
    <n v="25000"/>
    <n v="29939"/>
    <x v="0"/>
    <x v="0"/>
    <s v="USD"/>
    <n v="1364236524"/>
    <n v="1360352124"/>
    <b v="1"/>
    <n v="135"/>
    <b v="1"/>
    <s v="film &amp; video/documentary"/>
    <n v="120"/>
    <n v="221.77"/>
    <x v="0"/>
    <x v="4"/>
  </r>
  <r>
    <n v="287"/>
    <s v="In Country: A Documentary Film (POSTPRODUCTION)"/>
    <s v="War is hell. Why would anyone want to spend their weekends there?"/>
    <n v="25000"/>
    <n v="29681.55"/>
    <x v="0"/>
    <x v="0"/>
    <s v="USD"/>
    <n v="1351828800"/>
    <n v="1349160018"/>
    <b v="1"/>
    <n v="290"/>
    <b v="1"/>
    <s v="film &amp; video/documentary"/>
    <n v="119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25000"/>
    <n v="29531"/>
    <x v="0"/>
    <x v="0"/>
    <s v="USD"/>
    <n v="1340683393"/>
    <n v="1337659393"/>
    <b v="1"/>
    <n v="447"/>
    <b v="1"/>
    <s v="film &amp; video/documentary"/>
    <n v="118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25000"/>
    <n v="29520.27"/>
    <x v="0"/>
    <x v="1"/>
    <s v="GBP"/>
    <n v="1383389834"/>
    <n v="1380797834"/>
    <b v="1"/>
    <n v="232"/>
    <b v="1"/>
    <s v="film &amp; video/documentary"/>
    <n v="118"/>
    <n v="127.24"/>
    <x v="0"/>
    <x v="4"/>
  </r>
  <r>
    <n v="290"/>
    <s v="INTOTHEWOODS.TV â€“ Music Media from the Pacific Northwest"/>
    <s v="Help INTOTHEWOODS.TV purchase audio and video gear, lighting and BACK UP HARD DRIVES"/>
    <n v="25000"/>
    <n v="29209.78"/>
    <x v="0"/>
    <x v="0"/>
    <s v="USD"/>
    <n v="1296633540"/>
    <n v="1292316697"/>
    <b v="1"/>
    <n v="168"/>
    <b v="1"/>
    <s v="film &amp; video/documentary"/>
    <n v="117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25000"/>
    <n v="29089"/>
    <x v="0"/>
    <x v="0"/>
    <s v="USD"/>
    <n v="1367366460"/>
    <n v="1365791246"/>
    <b v="1"/>
    <n v="128"/>
    <b v="1"/>
    <s v="film &amp; video/documentary"/>
    <n v="116"/>
    <n v="227.26"/>
    <x v="0"/>
    <x v="4"/>
  </r>
  <r>
    <n v="292"/>
    <s v="The Undocumented"/>
    <s v="THE UNDOCUMENTED is a 90 cinema verite documentary that exposes a little known consequence of current U. S. immigration policy."/>
    <n v="35000"/>
    <n v="28986.16"/>
    <x v="0"/>
    <x v="0"/>
    <s v="USD"/>
    <n v="1319860740"/>
    <n v="1317064599"/>
    <b v="1"/>
    <n v="493"/>
    <b v="1"/>
    <s v="film &amp; video/documentary"/>
    <n v="83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10000"/>
    <n v="28817"/>
    <x v="0"/>
    <x v="0"/>
    <s v="USD"/>
    <n v="1398009714"/>
    <n v="1395417714"/>
    <b v="1"/>
    <n v="131"/>
    <b v="1"/>
    <s v="film &amp; video/documentary"/>
    <n v="288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28000"/>
    <n v="28728"/>
    <x v="0"/>
    <x v="0"/>
    <s v="USD"/>
    <n v="1279555200"/>
    <n v="1276480894"/>
    <b v="1"/>
    <n v="50"/>
    <b v="1"/>
    <s v="film &amp; video/documentary"/>
    <n v="103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25000"/>
    <n v="28690"/>
    <x v="0"/>
    <x v="0"/>
    <s v="USD"/>
    <n v="1383264000"/>
    <n v="1378080409"/>
    <b v="1"/>
    <n v="665"/>
    <b v="1"/>
    <s v="film &amp; video/documentary"/>
    <n v="115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8450"/>
    <n v="28520"/>
    <x v="0"/>
    <x v="0"/>
    <s v="USD"/>
    <n v="1430452740"/>
    <n v="1427390901"/>
    <b v="1"/>
    <n v="142"/>
    <b v="1"/>
    <s v="film &amp; video/documentary"/>
    <n v="100"/>
    <n v="200.85"/>
    <x v="0"/>
    <x v="4"/>
  </r>
  <r>
    <n v="298"/>
    <s v="DisHonesty - A Documentary Feature Film"/>
    <s v="The truth is, we all lie - and by &quot;we,&quot; we mean everyone!"/>
    <n v="10000"/>
    <n v="28474"/>
    <x v="0"/>
    <x v="0"/>
    <s v="USD"/>
    <n v="1399669200"/>
    <n v="1394536048"/>
    <b v="1"/>
    <n v="2436"/>
    <b v="1"/>
    <s v="film &amp; video/documentary"/>
    <n v="285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5000"/>
    <n v="28300.45"/>
    <x v="0"/>
    <x v="0"/>
    <s v="USD"/>
    <n v="1289975060"/>
    <n v="1287379460"/>
    <b v="1"/>
    <n v="244"/>
    <b v="1"/>
    <s v="film &amp; video/documentary"/>
    <n v="189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4000"/>
    <n v="28167.25"/>
    <x v="0"/>
    <x v="0"/>
    <s v="USD"/>
    <n v="1363711335"/>
    <n v="1360258935"/>
    <b v="1"/>
    <n v="251"/>
    <b v="1"/>
    <s v="film &amp; video/documentary"/>
    <n v="704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8000"/>
    <n v="28067.57"/>
    <x v="0"/>
    <x v="0"/>
    <s v="USD"/>
    <n v="1330115638"/>
    <n v="1327523638"/>
    <b v="1"/>
    <n v="108"/>
    <b v="1"/>
    <s v="film &amp; video/documentary"/>
    <n v="351"/>
    <n v="259.88"/>
    <x v="0"/>
    <x v="4"/>
  </r>
  <r>
    <n v="303"/>
    <s v="The Forest for the Trees"/>
    <s v="The story of Jadab Payeng, an Indian man who single handedly planted nearly 1400 acres of forest to save his island, Majuli."/>
    <n v="24000"/>
    <n v="28067.34"/>
    <x v="0"/>
    <x v="0"/>
    <s v="USD"/>
    <n v="1338601346"/>
    <n v="1336009346"/>
    <b v="1"/>
    <n v="82"/>
    <b v="1"/>
    <s v="film &amp; video/documentary"/>
    <n v="117"/>
    <n v="342.28"/>
    <x v="0"/>
    <x v="4"/>
  </r>
  <r>
    <n v="304"/>
    <s v="Beyond Iconic: Distribution for film on Dennis Stock"/>
    <s v="A portrait of a life fully realized and a look at what it takes to make great photography."/>
    <n v="50000"/>
    <n v="27849.22"/>
    <x v="0"/>
    <x v="0"/>
    <s v="USD"/>
    <n v="1346464800"/>
    <n v="1343096197"/>
    <b v="1"/>
    <n v="74"/>
    <b v="1"/>
    <s v="film &amp; video/documentary"/>
    <n v="56"/>
    <n v="376.34"/>
    <x v="0"/>
    <x v="4"/>
  </r>
  <r>
    <n v="305"/>
    <s v="My Friend Mott-ly"/>
    <s v="A documentary that I am making about the difficult, but inspiring, life of a late friend of mine."/>
    <n v="23000"/>
    <n v="27675"/>
    <x v="0"/>
    <x v="0"/>
    <s v="USD"/>
    <n v="1331392049"/>
    <n v="1328800049"/>
    <b v="1"/>
    <n v="189"/>
    <b v="1"/>
    <s v="film &amp; video/documentary"/>
    <n v="120"/>
    <n v="146.43"/>
    <x v="0"/>
    <x v="4"/>
  </r>
  <r>
    <n v="306"/>
    <s v="Escape/Artist: The Jason Escape Documentary"/>
    <s v="A feature-length documentary on the life of Boston escape artist Jason Escape."/>
    <n v="25000"/>
    <n v="27600.2"/>
    <x v="0"/>
    <x v="0"/>
    <s v="USD"/>
    <n v="1363806333"/>
    <n v="1362081933"/>
    <b v="1"/>
    <n v="80"/>
    <b v="1"/>
    <s v="film &amp; video/documentary"/>
    <n v="110"/>
    <n v="345"/>
    <x v="0"/>
    <x v="4"/>
  </r>
  <r>
    <n v="307"/>
    <s v="Grammar Revolution"/>
    <s v="Why is grammar important?"/>
    <n v="23000"/>
    <n v="27541"/>
    <x v="0"/>
    <x v="0"/>
    <s v="USD"/>
    <n v="1360276801"/>
    <n v="1357684801"/>
    <b v="1"/>
    <n v="576"/>
    <b v="1"/>
    <s v="film &amp; video/documentary"/>
    <n v="120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20000"/>
    <n v="27197.22"/>
    <x v="0"/>
    <x v="0"/>
    <s v="USD"/>
    <n v="1299775210"/>
    <n v="1295887210"/>
    <b v="1"/>
    <n v="202"/>
    <b v="1"/>
    <s v="film &amp; video/documentary"/>
    <n v="136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25000"/>
    <n v="27196.71"/>
    <x v="0"/>
    <x v="0"/>
    <s v="USD"/>
    <n v="1346695334"/>
    <n v="1344880934"/>
    <b v="1"/>
    <n v="238"/>
    <b v="1"/>
    <s v="film &amp; video/documentary"/>
    <n v="109"/>
    <n v="114.27"/>
    <x v="0"/>
    <x v="4"/>
  </r>
  <r>
    <n v="310"/>
    <s v="Feels Like Coming Home Tour"/>
    <s v="30 day tour to release a compilation CD with 16 original songs about hometowns.  Webisodes and documentary to follow."/>
    <n v="26500"/>
    <n v="27189"/>
    <x v="0"/>
    <x v="0"/>
    <s v="USD"/>
    <n v="1319076000"/>
    <n v="1317788623"/>
    <b v="1"/>
    <n v="36"/>
    <b v="1"/>
    <s v="film &amp; video/documentary"/>
    <n v="103"/>
    <n v="755.25"/>
    <x v="0"/>
    <x v="4"/>
  </r>
  <r>
    <n v="311"/>
    <s v="The Sticking Place Interactive Documentary"/>
    <s v="An imaginative interactive documentary about Leah Callahan, a freestyle wrestler and Olympic hopeful."/>
    <n v="25000"/>
    <n v="26978"/>
    <x v="0"/>
    <x v="0"/>
    <s v="USD"/>
    <n v="1325404740"/>
    <n v="1321852592"/>
    <b v="1"/>
    <n v="150"/>
    <b v="1"/>
    <s v="film &amp; video/documentary"/>
    <n v="108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17000"/>
    <n v="26744.11"/>
    <x v="0"/>
    <x v="0"/>
    <s v="USD"/>
    <n v="1365973432"/>
    <n v="1363381432"/>
    <b v="1"/>
    <n v="146"/>
    <b v="1"/>
    <s v="film &amp; video/documentary"/>
    <n v="157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25000"/>
    <n v="26619"/>
    <x v="0"/>
    <x v="0"/>
    <s v="USD"/>
    <n v="1281542340"/>
    <n v="1277702894"/>
    <b v="1"/>
    <n v="222"/>
    <b v="1"/>
    <s v="film &amp; video/documentary"/>
    <n v="106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25000"/>
    <n v="26577"/>
    <x v="0"/>
    <x v="0"/>
    <s v="USD"/>
    <n v="1362167988"/>
    <n v="1359575988"/>
    <b v="1"/>
    <n v="120"/>
    <b v="1"/>
    <s v="film &amp; video/documentary"/>
    <n v="106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25000"/>
    <n v="26480"/>
    <x v="0"/>
    <x v="5"/>
    <s v="CAD"/>
    <n v="1418273940"/>
    <n v="1415398197"/>
    <b v="1"/>
    <n v="158"/>
    <b v="1"/>
    <s v="film &amp; video/documentary"/>
    <n v="106"/>
    <n v="167.59"/>
    <x v="0"/>
    <x v="4"/>
  </r>
  <r>
    <n v="317"/>
    <s v="Good Men, Bad Men, and a Few Rowdy Ladies"/>
    <s v="The story of a cowboy town with a prison problem, and the colorful characters who call it home."/>
    <n v="25000"/>
    <n v="26452"/>
    <x v="0"/>
    <x v="0"/>
    <s v="USD"/>
    <n v="1386778483"/>
    <n v="1384186483"/>
    <b v="1"/>
    <n v="316"/>
    <b v="1"/>
    <s v="film &amp; video/documentary"/>
    <n v="106"/>
    <n v="83.71"/>
    <x v="0"/>
    <x v="4"/>
  </r>
  <r>
    <n v="318"/>
    <s v="Friend Request: Accepted"/>
    <s v="Photographer, Ty Morin, pays a visit to every single one of his Facebook friends to take their portrait...all 788 of them."/>
    <n v="15000"/>
    <n v="26445"/>
    <x v="0"/>
    <x v="0"/>
    <s v="USD"/>
    <n v="1364342151"/>
    <n v="1361753751"/>
    <b v="1"/>
    <n v="284"/>
    <b v="1"/>
    <s v="film &amp; video/documentary"/>
    <n v="176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20000"/>
    <n v="26438"/>
    <x v="0"/>
    <x v="0"/>
    <s v="USD"/>
    <n v="1265097540"/>
    <n v="1257538029"/>
    <b v="1"/>
    <n v="51"/>
    <b v="1"/>
    <s v="film &amp; video/documentary"/>
    <n v="132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6000"/>
    <n v="26360"/>
    <x v="0"/>
    <x v="1"/>
    <s v="GBP"/>
    <n v="1450825200"/>
    <n v="1448284433"/>
    <b v="1"/>
    <n v="158"/>
    <b v="1"/>
    <s v="film &amp; video/documentary"/>
    <n v="101"/>
    <n v="166.84"/>
    <x v="0"/>
    <x v="4"/>
  </r>
  <r>
    <n v="321"/>
    <s v="An Impossible Project"/>
    <s v="The more digital the world, the more analog our dreams._x000a_A feature documentary shot on 35mm film."/>
    <n v="90000"/>
    <n v="26349"/>
    <x v="0"/>
    <x v="12"/>
    <s v="EUR"/>
    <n v="1478605386"/>
    <n v="1475577786"/>
    <b v="1"/>
    <n v="337"/>
    <b v="1"/>
    <s v="film &amp; video/documentary"/>
    <n v="29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20000"/>
    <n v="26241"/>
    <x v="0"/>
    <x v="0"/>
    <s v="USD"/>
    <n v="1482307140"/>
    <n v="1479886966"/>
    <b v="1"/>
    <n v="58"/>
    <b v="1"/>
    <s v="film &amp; video/documentary"/>
    <n v="131"/>
    <n v="452.43"/>
    <x v="0"/>
    <x v="4"/>
  </r>
  <r>
    <n v="324"/>
    <s v="KEEP MOVING FORWARD - Documentary Film"/>
    <s v="A documentary about a Vietnam veteran who finds peace from his PTSD through Disney, rather than medication."/>
    <n v="25000"/>
    <n v="26233.45"/>
    <x v="0"/>
    <x v="0"/>
    <s v="USD"/>
    <n v="1438441308"/>
    <n v="1435590108"/>
    <b v="1"/>
    <n v="82"/>
    <b v="1"/>
    <s v="film &amp; video/documentary"/>
    <n v="105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25000"/>
    <n v="26182.5"/>
    <x v="0"/>
    <x v="0"/>
    <s v="USD"/>
    <n v="1482208233"/>
    <n v="1479184233"/>
    <b v="1"/>
    <n v="736"/>
    <b v="1"/>
    <s v="film &amp; video/documentary"/>
    <n v="105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"/>
    <n v="26100"/>
    <x v="0"/>
    <x v="0"/>
    <s v="USD"/>
    <n v="1489532220"/>
    <n v="1486625606"/>
    <b v="1"/>
    <n v="1151"/>
    <b v="1"/>
    <s v="film &amp; video/documentary"/>
    <n v="174"/>
    <n v="22.68"/>
    <x v="0"/>
    <x v="4"/>
  </r>
  <r>
    <n v="327"/>
    <s v="Finding Beauty In the Rubble"/>
    <s v="A short film documenting the inspirational life of Mrs. Fukuoka, a tsunami survivor helping to bring hope back to her community."/>
    <n v="16350"/>
    <n v="26024"/>
    <x v="0"/>
    <x v="0"/>
    <s v="USD"/>
    <n v="1427011200"/>
    <n v="1424669929"/>
    <b v="1"/>
    <n v="34"/>
    <b v="1"/>
    <s v="film &amp; video/documentary"/>
    <n v="159"/>
    <n v="765.41"/>
    <x v="0"/>
    <x v="4"/>
  </r>
  <r>
    <n v="328"/>
    <s v="Edgar Allan Poe: Buried Alive"/>
    <s v="A documentary that tells the real story of the misunderstood author, and explores the iconic status he still commands today."/>
    <n v="25000"/>
    <n v="25800"/>
    <x v="0"/>
    <x v="0"/>
    <s v="USD"/>
    <n v="1446350400"/>
    <n v="1443739388"/>
    <b v="1"/>
    <n v="498"/>
    <b v="1"/>
    <s v="film &amp; video/documentary"/>
    <n v="103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20000"/>
    <n v="25740"/>
    <x v="0"/>
    <x v="0"/>
    <s v="USD"/>
    <n v="1446868800"/>
    <n v="1444821127"/>
    <b v="1"/>
    <n v="167"/>
    <b v="1"/>
    <s v="film &amp; video/documentary"/>
    <n v="129"/>
    <n v="154.13"/>
    <x v="0"/>
    <x v="4"/>
  </r>
  <r>
    <n v="330"/>
    <s v="The Power of Place"/>
    <s v="A film project that will compel decision makers to conserve iconic NH landscapes at risk due to an electricity transmission project."/>
    <n v="55650"/>
    <n v="25655"/>
    <x v="0"/>
    <x v="0"/>
    <s v="USD"/>
    <n v="1368763140"/>
    <n v="1366028563"/>
    <b v="1"/>
    <n v="340"/>
    <b v="1"/>
    <s v="film &amp; video/documentary"/>
    <n v="46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25000"/>
    <n v="25648"/>
    <x v="0"/>
    <x v="0"/>
    <s v="USD"/>
    <n v="1466171834"/>
    <n v="1463493434"/>
    <b v="1"/>
    <n v="438"/>
    <b v="1"/>
    <s v="film &amp; video/documentary"/>
    <n v="103"/>
    <n v="58.56"/>
    <x v="0"/>
    <x v="4"/>
  </r>
  <r>
    <n v="332"/>
    <s v="Changing of the Gods"/>
    <s v="A groundbreaking new film by Kenny Ausubel &amp; Louie Schwartzberg, featuring John Cleese, based on the work of Richard Tarnas."/>
    <n v="12000"/>
    <n v="25577.56"/>
    <x v="0"/>
    <x v="0"/>
    <s v="USD"/>
    <n v="1446019200"/>
    <n v="1442420377"/>
    <b v="1"/>
    <n v="555"/>
    <b v="1"/>
    <s v="film &amp; video/documentary"/>
    <n v="213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25000"/>
    <n v="25568"/>
    <x v="0"/>
    <x v="0"/>
    <s v="USD"/>
    <n v="1460038591"/>
    <n v="1457450191"/>
    <b v="1"/>
    <n v="266"/>
    <b v="1"/>
    <s v="film &amp; video/documentary"/>
    <n v="102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25000"/>
    <n v="25430.66"/>
    <x v="0"/>
    <x v="0"/>
    <s v="USD"/>
    <n v="1431122400"/>
    <n v="1428428515"/>
    <b v="1"/>
    <n v="80"/>
    <b v="1"/>
    <s v="film &amp; video/documentary"/>
    <n v="102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24200"/>
    <n v="25375"/>
    <x v="0"/>
    <x v="0"/>
    <s v="USD"/>
    <n v="1426298708"/>
    <n v="1423710308"/>
    <b v="1"/>
    <n v="31"/>
    <b v="1"/>
    <s v="film &amp; video/documentary"/>
    <n v="105"/>
    <n v="818.55"/>
    <x v="0"/>
    <x v="4"/>
  </r>
  <r>
    <n v="338"/>
    <s v="Queer Genius"/>
    <s v="&quot;Queer Genius&quot; explores the lives of four visionary queer artists: Eileen Myles, Barbara Hammer, Jibz Cameron and Shannon Funchess"/>
    <n v="25000"/>
    <n v="25312"/>
    <x v="0"/>
    <x v="0"/>
    <s v="USD"/>
    <n v="1472864400"/>
    <n v="1468001290"/>
    <b v="1"/>
    <n v="236"/>
    <b v="1"/>
    <s v="film &amp; video/documentary"/>
    <n v="101"/>
    <n v="107.25"/>
    <x v="0"/>
    <x v="4"/>
  </r>
  <r>
    <n v="339"/>
    <s v="A Man, A Plan, A Palindrome (Feature)"/>
    <s v="A documentary film following the world's greatest palindromists leading up to the 2017 World Palindrome Championship."/>
    <n v="500000"/>
    <n v="25174"/>
    <x v="0"/>
    <x v="0"/>
    <s v="USD"/>
    <n v="1430331268"/>
    <n v="1427739268"/>
    <b v="1"/>
    <n v="89"/>
    <b v="1"/>
    <s v="film &amp; video/documentary"/>
    <n v="5"/>
    <n v="282.85000000000002"/>
    <x v="0"/>
    <x v="4"/>
  </r>
  <r>
    <n v="340"/>
    <s v="Somaliland: The Abaarso Story"/>
    <s v="Feature-length documentary about five Somali Muslim students pursuing dreams of education in America"/>
    <n v="25000"/>
    <n v="25132"/>
    <x v="0"/>
    <x v="0"/>
    <s v="USD"/>
    <n v="1489006800"/>
    <n v="1486397007"/>
    <b v="1"/>
    <n v="299"/>
    <b v="1"/>
    <s v="film &amp; video/documentary"/>
    <n v="101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25000"/>
    <n v="25088"/>
    <x v="0"/>
    <x v="0"/>
    <s v="USD"/>
    <n v="1412135940"/>
    <n v="1410555998"/>
    <b v="1"/>
    <n v="55"/>
    <b v="1"/>
    <s v="film &amp; video/documentary"/>
    <n v="100"/>
    <n v="456.15"/>
    <x v="0"/>
    <x v="4"/>
  </r>
  <r>
    <n v="342"/>
    <s v="BREAKING A MONSTER a film about the band Unlocking The Truth"/>
    <s v="BREAKING A MONSTER needs your help to play in THEATERS!"/>
    <n v="5000"/>
    <n v="24790"/>
    <x v="0"/>
    <x v="0"/>
    <s v="USD"/>
    <n v="1461955465"/>
    <n v="1459363465"/>
    <b v="1"/>
    <n v="325"/>
    <b v="1"/>
    <s v="film &amp; video/documentary"/>
    <n v="496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50000"/>
    <n v="24691"/>
    <x v="0"/>
    <x v="0"/>
    <s v="USD"/>
    <n v="1415934000"/>
    <n v="1413308545"/>
    <b v="1"/>
    <n v="524"/>
    <b v="1"/>
    <s v="film &amp; video/documentary"/>
    <n v="49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97000"/>
    <n v="24651"/>
    <x v="0"/>
    <x v="0"/>
    <s v="USD"/>
    <n v="1433125200"/>
    <n v="1429312694"/>
    <b v="1"/>
    <n v="285"/>
    <b v="1"/>
    <s v="film &amp; video/documentary"/>
    <n v="25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9000"/>
    <n v="24505"/>
    <x v="0"/>
    <x v="0"/>
    <s v="USD"/>
    <n v="1432161590"/>
    <n v="1429569590"/>
    <b v="1"/>
    <n v="179"/>
    <b v="1"/>
    <s v="film &amp; video/documentary"/>
    <n v="272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22000"/>
    <n v="24490"/>
    <x v="0"/>
    <x v="0"/>
    <s v="USD"/>
    <n v="1444824021"/>
    <n v="1442232021"/>
    <b v="1"/>
    <n v="188"/>
    <b v="1"/>
    <s v="film &amp; video/documentary"/>
    <n v="111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23000"/>
    <n v="24418.6"/>
    <x v="0"/>
    <x v="0"/>
    <s v="USD"/>
    <n v="1447505609"/>
    <n v="1444910009"/>
    <b v="1"/>
    <n v="379"/>
    <b v="1"/>
    <s v="film &amp; video/documentary"/>
    <n v="106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5000"/>
    <n v="24321.1"/>
    <x v="0"/>
    <x v="0"/>
    <s v="USD"/>
    <n v="1440165916"/>
    <n v="1437573916"/>
    <b v="1"/>
    <n v="119"/>
    <b v="1"/>
    <s v="film &amp; video/documentary"/>
    <n v="162"/>
    <n v="204.38"/>
    <x v="0"/>
    <x v="4"/>
  </r>
  <r>
    <n v="349"/>
    <s v="Strangers To Peace: A Documentary"/>
    <s v="After 52 years of war, FARC guerrilla soldiers rejoin Colombian society to forge new lives of peace."/>
    <n v="10000"/>
    <n v="24315"/>
    <x v="0"/>
    <x v="0"/>
    <s v="USD"/>
    <n v="1487937508"/>
    <n v="1485345508"/>
    <b v="1"/>
    <n v="167"/>
    <b v="1"/>
    <s v="film &amp; video/documentary"/>
    <n v="243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15000"/>
    <n v="24297"/>
    <x v="0"/>
    <x v="0"/>
    <s v="USD"/>
    <n v="1473566340"/>
    <n v="1470274509"/>
    <b v="1"/>
    <n v="221"/>
    <b v="1"/>
    <s v="film &amp; video/documentary"/>
    <n v="162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5000"/>
    <n v="24201"/>
    <x v="0"/>
    <x v="3"/>
    <s v="EUR"/>
    <n v="1460066954"/>
    <n v="1456614554"/>
    <b v="1"/>
    <n v="964"/>
    <b v="1"/>
    <s v="film &amp; video/documentary"/>
    <n v="484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9000"/>
    <n v="24108"/>
    <x v="0"/>
    <x v="0"/>
    <s v="USD"/>
    <n v="1412740868"/>
    <n v="1410148868"/>
    <b v="1"/>
    <n v="286"/>
    <b v="1"/>
    <s v="film &amp; video/documentary"/>
    <n v="127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320000"/>
    <n v="23948"/>
    <x v="0"/>
    <x v="0"/>
    <s v="USD"/>
    <n v="1447963219"/>
    <n v="1445367619"/>
    <b v="1"/>
    <n v="613"/>
    <b v="1"/>
    <s v="film &amp; video/documentary"/>
    <n v="7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20000"/>
    <n v="23727.55"/>
    <x v="0"/>
    <x v="0"/>
    <s v="USD"/>
    <n v="1460141521"/>
    <n v="1457553121"/>
    <b v="1"/>
    <n v="29"/>
    <b v="1"/>
    <s v="film &amp; video/documentary"/>
    <n v="119"/>
    <n v="818.19"/>
    <x v="0"/>
    <x v="4"/>
  </r>
  <r>
    <n v="355"/>
    <s v="REZA ABDOH -Theatre Visionary"/>
    <s v="A documentary film about the late REZA ABDOH and his performance company DAR A LUZ."/>
    <n v="23000"/>
    <n v="23530"/>
    <x v="0"/>
    <x v="0"/>
    <s v="USD"/>
    <n v="1417420994"/>
    <n v="1414738994"/>
    <b v="1"/>
    <n v="165"/>
    <b v="1"/>
    <s v="film &amp; video/documentary"/>
    <n v="102"/>
    <n v="142.61000000000001"/>
    <x v="0"/>
    <x v="4"/>
  </r>
  <r>
    <n v="356"/>
    <s v="43 and 80"/>
    <s v="A documentary about halibut conservation and how it impacts communities of Southeast Alaska."/>
    <n v="20000"/>
    <n v="23505"/>
    <x v="0"/>
    <x v="0"/>
    <s v="USD"/>
    <n v="1458152193"/>
    <n v="1455563793"/>
    <b v="1"/>
    <n v="97"/>
    <b v="1"/>
    <s v="film &amp; video/documentary"/>
    <n v="118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4000"/>
    <n v="23414"/>
    <x v="0"/>
    <x v="0"/>
    <s v="USD"/>
    <n v="1429852797"/>
    <n v="1426396797"/>
    <b v="1"/>
    <n v="303"/>
    <b v="1"/>
    <s v="film &amp; video/documentary"/>
    <n v="585"/>
    <n v="77.27"/>
    <x v="0"/>
    <x v="4"/>
  </r>
  <r>
    <n v="358"/>
    <s v="Nobody Knows Anything (except William Goldman)"/>
    <s v="Screenwriter. Novelist. Playwright. The inside story of famed writer William Goldman. As only he can tell it."/>
    <n v="22000"/>
    <n v="23285"/>
    <x v="0"/>
    <x v="0"/>
    <s v="USD"/>
    <n v="1466002800"/>
    <n v="1463517521"/>
    <b v="1"/>
    <n v="267"/>
    <b v="1"/>
    <s v="film &amp; video/documentary"/>
    <n v="106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18500"/>
    <n v="23096"/>
    <x v="0"/>
    <x v="0"/>
    <s v="USD"/>
    <n v="1415941920"/>
    <n v="1414028490"/>
    <b v="1"/>
    <n v="302"/>
    <b v="1"/>
    <s v="film &amp; video/documentary"/>
    <n v="125"/>
    <n v="76.48"/>
    <x v="0"/>
    <x v="4"/>
  </r>
  <r>
    <n v="360"/>
    <s v="Faith: A Documentary"/>
    <s v="A brave woman takes her wife and son from New York to visit her hometown in Kenya, where she was persecuted for being a lesbian."/>
    <n v="22000"/>
    <n v="23086"/>
    <x v="0"/>
    <x v="0"/>
    <s v="USD"/>
    <n v="1437621060"/>
    <n v="1433799180"/>
    <b v="0"/>
    <n v="87"/>
    <b v="1"/>
    <s v="film &amp; video/documentary"/>
    <n v="105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7214"/>
    <n v="22991.01"/>
    <x v="0"/>
    <x v="0"/>
    <s v="USD"/>
    <n v="1416704506"/>
    <n v="1414108906"/>
    <b v="0"/>
    <n v="354"/>
    <b v="1"/>
    <s v="film &amp; video/documentary"/>
    <n v="319"/>
    <n v="64.95"/>
    <x v="0"/>
    <x v="4"/>
  </r>
  <r>
    <n v="362"/>
    <s v="THE RIDGE: TEN FOR THIRTY"/>
    <s v="A SHORT FILM celebrating ONE RACE: the Bridger Ridge Run. TEN RUNNERS: the movie-stars. THIRTY YEARS: running wild in the mountains."/>
    <n v="20000"/>
    <n v="22933.05"/>
    <x v="0"/>
    <x v="0"/>
    <s v="USD"/>
    <n v="1407456000"/>
    <n v="1405573391"/>
    <b v="0"/>
    <n v="86"/>
    <b v="1"/>
    <s v="film &amp; video/documentary"/>
    <n v="115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5494"/>
    <n v="22645"/>
    <x v="0"/>
    <x v="0"/>
    <s v="USD"/>
    <n v="1272828120"/>
    <n v="1268934736"/>
    <b v="0"/>
    <n v="26"/>
    <b v="1"/>
    <s v="film &amp; video/documentary"/>
    <n v="412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1"/>
    <n v="22603"/>
    <x v="0"/>
    <x v="0"/>
    <s v="USD"/>
    <n v="1403323140"/>
    <n v="1400704672"/>
    <b v="0"/>
    <n v="113"/>
    <b v="1"/>
    <s v="film &amp; video/documentary"/>
    <n v="2260300"/>
    <n v="200.03"/>
    <x v="0"/>
    <x v="4"/>
  </r>
  <r>
    <n v="365"/>
    <s v="A QUEER COUNTRY"/>
    <s v="Please help us finish this documentary about how Tel Aviv in Israel became a gay friendly liberal hub in a religious state"/>
    <n v="22400"/>
    <n v="22542"/>
    <x v="0"/>
    <x v="1"/>
    <s v="GBP"/>
    <n v="1393597999"/>
    <n v="1391005999"/>
    <b v="0"/>
    <n v="65"/>
    <b v="1"/>
    <s v="film &amp; video/documentary"/>
    <n v="101"/>
    <n v="346.8"/>
    <x v="0"/>
    <x v="4"/>
  </r>
  <r>
    <n v="366"/>
    <s v="A BUSHMAN ODYSSEY"/>
    <s v="One Bushman familyâ€™s struggle to survive genocide, dispossession and post-apartheid freedom in South Africa."/>
    <n v="20000"/>
    <n v="22421"/>
    <x v="0"/>
    <x v="0"/>
    <s v="USD"/>
    <n v="1337540518"/>
    <n v="1334948518"/>
    <b v="0"/>
    <n v="134"/>
    <b v="1"/>
    <s v="film &amp; video/documentary"/>
    <n v="112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22000"/>
    <n v="22396"/>
    <x v="0"/>
    <x v="0"/>
    <s v="USD"/>
    <n v="1367384340"/>
    <n v="1363960278"/>
    <b v="0"/>
    <n v="119"/>
    <b v="1"/>
    <s v="film &amp; video/documentary"/>
    <n v="102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20000"/>
    <n v="22345"/>
    <x v="0"/>
    <x v="0"/>
    <s v="USD"/>
    <n v="1426426322"/>
    <n v="1423405922"/>
    <b v="0"/>
    <n v="159"/>
    <b v="1"/>
    <s v="film &amp; video/documentary"/>
    <n v="112"/>
    <n v="140.53"/>
    <x v="0"/>
    <x v="4"/>
  </r>
  <r>
    <n v="369"/>
    <s v="Alpine Zone"/>
    <s v="A documentary of one woman's attempt at solo hiking 2,000 miles, in an effort to understand herself and societal expectations."/>
    <n v="22000"/>
    <n v="22318"/>
    <x v="0"/>
    <x v="0"/>
    <s v="USD"/>
    <n v="1326633269"/>
    <n v="1324041269"/>
    <b v="0"/>
    <n v="167"/>
    <b v="1"/>
    <s v="film &amp; video/documentary"/>
    <n v="101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15000"/>
    <n v="22215"/>
    <x v="0"/>
    <x v="0"/>
    <s v="USD"/>
    <n v="1483729500"/>
    <n v="1481137500"/>
    <b v="0"/>
    <n v="43"/>
    <b v="1"/>
    <s v="film &amp; video/documentary"/>
    <n v="148"/>
    <n v="516.63"/>
    <x v="0"/>
    <x v="4"/>
  </r>
  <r>
    <n v="371"/>
    <s v="Unbranded"/>
    <s v="3,000 Miles. 18 Wild Horses. 6 Months. 5 States. 4 men. A documentary about Conservation, Exploration, and Wild Mustangs."/>
    <n v="19800"/>
    <n v="22197"/>
    <x v="0"/>
    <x v="0"/>
    <s v="USD"/>
    <n v="1359743139"/>
    <n v="1355855139"/>
    <b v="0"/>
    <n v="1062"/>
    <b v="1"/>
    <s v="film &amp; video/documentary"/>
    <n v="112"/>
    <n v="20.9"/>
    <x v="0"/>
    <x v="4"/>
  </r>
  <r>
    <n v="372"/>
    <s v="Wild Equus"/>
    <s v="A short documentary exploring the uses of 'Natural Horsemanship' across Europe"/>
    <n v="35000"/>
    <n v="21994"/>
    <x v="0"/>
    <x v="1"/>
    <s v="GBP"/>
    <n v="1459872000"/>
    <n v="1456408244"/>
    <b v="0"/>
    <n v="9"/>
    <b v="1"/>
    <s v="film &amp; video/documentary"/>
    <n v="63"/>
    <n v="2443.7800000000002"/>
    <x v="0"/>
    <x v="4"/>
  </r>
  <r>
    <n v="373"/>
    <s v="The Boing Heard 'Round the World"/>
    <s v="A feature documentary about UPA Pictures, the little studio that changed the course of animation around the world"/>
    <n v="20000"/>
    <n v="21935"/>
    <x v="0"/>
    <x v="0"/>
    <s v="USD"/>
    <n v="1342648398"/>
    <n v="1340056398"/>
    <b v="0"/>
    <n v="89"/>
    <b v="1"/>
    <s v="film &amp; video/documentary"/>
    <n v="110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20000"/>
    <n v="21905"/>
    <x v="0"/>
    <x v="0"/>
    <s v="USD"/>
    <n v="1316208031"/>
    <n v="1312320031"/>
    <b v="0"/>
    <n v="174"/>
    <b v="1"/>
    <s v="film &amp; video/documentary"/>
    <n v="110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21000"/>
    <n v="21904"/>
    <x v="0"/>
    <x v="0"/>
    <s v="USD"/>
    <n v="1393694280"/>
    <n v="1390088311"/>
    <b v="0"/>
    <n v="14"/>
    <b v="1"/>
    <s v="film &amp; video/documentary"/>
    <n v="104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18000"/>
    <n v="21884.69"/>
    <x v="0"/>
    <x v="1"/>
    <s v="GBP"/>
    <n v="1472122316"/>
    <n v="1469443916"/>
    <b v="0"/>
    <n v="48"/>
    <b v="1"/>
    <s v="film &amp; video/documentary"/>
    <n v="122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5000"/>
    <n v="21882"/>
    <x v="0"/>
    <x v="0"/>
    <s v="USD"/>
    <n v="1447484460"/>
    <n v="1444888868"/>
    <b v="0"/>
    <n v="133"/>
    <b v="1"/>
    <s v="film &amp; video/documentary"/>
    <n v="146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21000"/>
    <n v="21831"/>
    <x v="0"/>
    <x v="5"/>
    <s v="CAD"/>
    <n v="1453765920"/>
    <n v="1451655808"/>
    <b v="0"/>
    <n v="83"/>
    <b v="1"/>
    <s v="film &amp; video/documentary"/>
    <n v="104"/>
    <n v="263.02"/>
    <x v="0"/>
    <x v="4"/>
  </r>
  <r>
    <n v="379"/>
    <s v="The Unknowns"/>
    <s v="The U.S. Army has granted us permission to film a documentary at America's most sacred shrine: The Tomb of the Unknown Soldier."/>
    <n v="20000"/>
    <n v="21742.78"/>
    <x v="0"/>
    <x v="0"/>
    <s v="USD"/>
    <n v="1336062672"/>
    <n v="1332174672"/>
    <b v="0"/>
    <n v="149"/>
    <b v="1"/>
    <s v="film &amp; video/documentary"/>
    <n v="109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18000"/>
    <n v="21684.2"/>
    <x v="0"/>
    <x v="0"/>
    <s v="USD"/>
    <n v="1453569392"/>
    <n v="1451409392"/>
    <b v="0"/>
    <n v="49"/>
    <b v="1"/>
    <s v="film &amp; video/documentary"/>
    <n v="120"/>
    <n v="442.53"/>
    <x v="0"/>
    <x v="4"/>
  </r>
  <r>
    <n v="381"/>
    <s v="Clearwater"/>
    <s v="Set in the ancient waters of the Puget Sound, Clearwater is a universal story about the need to adapt to change."/>
    <n v="20000"/>
    <n v="21679"/>
    <x v="0"/>
    <x v="0"/>
    <s v="USD"/>
    <n v="1343624400"/>
    <n v="1340642717"/>
    <b v="0"/>
    <n v="251"/>
    <b v="1"/>
    <s v="film &amp; video/documentary"/>
    <n v="108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17500"/>
    <n v="21637.22"/>
    <x v="0"/>
    <x v="0"/>
    <s v="USD"/>
    <n v="1346950900"/>
    <n v="1345741300"/>
    <b v="0"/>
    <n v="22"/>
    <b v="1"/>
    <s v="film &amp; video/documentary"/>
    <n v="124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12000"/>
    <n v="21588"/>
    <x v="0"/>
    <x v="0"/>
    <s v="USD"/>
    <n v="1400467759"/>
    <n v="1398480559"/>
    <b v="0"/>
    <n v="48"/>
    <b v="1"/>
    <s v="film &amp; video/documentary"/>
    <n v="180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0000"/>
    <n v="21480"/>
    <x v="0"/>
    <x v="0"/>
    <s v="USD"/>
    <n v="1416582101"/>
    <n v="1413986501"/>
    <b v="0"/>
    <n v="237"/>
    <b v="1"/>
    <s v="film &amp; video/documentary"/>
    <n v="107"/>
    <n v="90.63"/>
    <x v="0"/>
    <x v="4"/>
  </r>
  <r>
    <n v="386"/>
    <s v="Submarine: Diving Away From Adulthood"/>
    <s v="Eight friends reunite to achieve their childhood dream of designing, constructing, and launching a homemade submarine."/>
    <n v="18000"/>
    <n v="21410"/>
    <x v="0"/>
    <x v="0"/>
    <s v="USD"/>
    <n v="1439246991"/>
    <n v="1437950991"/>
    <b v="0"/>
    <n v="13"/>
    <b v="1"/>
    <s v="film &amp; video/documentary"/>
    <n v="119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50000"/>
    <n v="21380"/>
    <x v="0"/>
    <x v="0"/>
    <s v="USD"/>
    <n v="1439618400"/>
    <n v="1436976858"/>
    <b v="0"/>
    <n v="562"/>
    <b v="1"/>
    <s v="film &amp; video/documentary"/>
    <n v="43"/>
    <n v="38.04"/>
    <x v="0"/>
    <x v="4"/>
  </r>
  <r>
    <n v="388"/>
    <s v="Another Man's Treasure documentary"/>
    <s v="A documentary film featuring the World's Largest Rummage Sale and rumination on the Power and Pleasures of Possessions."/>
    <n v="20000"/>
    <n v="21361"/>
    <x v="0"/>
    <x v="0"/>
    <s v="USD"/>
    <n v="1469670580"/>
    <n v="1467078580"/>
    <b v="0"/>
    <n v="71"/>
    <b v="1"/>
    <s v="film &amp; video/documentary"/>
    <n v="107"/>
    <n v="300.86"/>
    <x v="0"/>
    <x v="4"/>
  </r>
  <r>
    <n v="389"/>
    <s v="The Food Cure"/>
    <s v="What difference can food really make? A documentary film about six people who make the radical choice to face cancer with their plates."/>
    <n v="20000"/>
    <n v="21360"/>
    <x v="0"/>
    <x v="0"/>
    <s v="USD"/>
    <n v="1394233140"/>
    <n v="1391477450"/>
    <b v="0"/>
    <n v="1510"/>
    <b v="1"/>
    <s v="film &amp; video/documentary"/>
    <n v="107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20000"/>
    <n v="21316"/>
    <x v="0"/>
    <x v="0"/>
    <s v="USD"/>
    <n v="1431046372"/>
    <n v="1429318372"/>
    <b v="0"/>
    <n v="14"/>
    <b v="1"/>
    <s v="film &amp; video/documentary"/>
    <n v="107"/>
    <n v="1522.57"/>
    <x v="0"/>
    <x v="4"/>
  </r>
  <r>
    <n v="391"/>
    <s v="Science, Sex and the Ladies"/>
    <s v="Too many women feel confused about their orgasm and shame about their desire. This movie aims to change that."/>
    <n v="45000"/>
    <n v="21300"/>
    <x v="0"/>
    <x v="0"/>
    <s v="USD"/>
    <n v="1324169940"/>
    <n v="1321578051"/>
    <b v="0"/>
    <n v="193"/>
    <b v="1"/>
    <s v="film &amp; video/documentary"/>
    <n v="4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32500"/>
    <n v="21158"/>
    <x v="0"/>
    <x v="0"/>
    <s v="USD"/>
    <n v="1315450800"/>
    <n v="1312823571"/>
    <b v="0"/>
    <n v="206"/>
    <b v="1"/>
    <s v="film &amp; video/documentary"/>
    <n v="65"/>
    <n v="102.71"/>
    <x v="0"/>
    <x v="4"/>
  </r>
  <r>
    <n v="393"/>
    <s v="THE PENGUIN COUNTERS Documentary Film"/>
    <s v="This is a story thatâ€™s never been told, about tackling climate change one penguin at a timeâ€¦"/>
    <n v="75000"/>
    <n v="21144"/>
    <x v="0"/>
    <x v="0"/>
    <s v="USD"/>
    <n v="1381424452"/>
    <n v="1378746052"/>
    <b v="0"/>
    <n v="351"/>
    <b v="1"/>
    <s v="film &amp; video/documentary"/>
    <n v="28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20000"/>
    <n v="20919.25"/>
    <x v="0"/>
    <x v="3"/>
    <s v="EUR"/>
    <n v="1460918282"/>
    <n v="1455737882"/>
    <b v="0"/>
    <n v="50"/>
    <b v="1"/>
    <s v="film &amp; video/documentary"/>
    <n v="10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20000"/>
    <n v="20843.599999999999"/>
    <x v="0"/>
    <x v="0"/>
    <s v="USD"/>
    <n v="1335562320"/>
    <n v="1332452960"/>
    <b v="0"/>
    <n v="184"/>
    <b v="1"/>
    <s v="film &amp; video/documentary"/>
    <n v="104"/>
    <n v="113.28"/>
    <x v="0"/>
    <x v="4"/>
  </r>
  <r>
    <n v="396"/>
    <s v="No Act of Ours Film"/>
    <s v="Loyalty and morality are questioned as we follow the struggles of Penn State students in wake of the child sexual abuse scandal."/>
    <n v="20000"/>
    <n v="20820.330000000002"/>
    <x v="0"/>
    <x v="0"/>
    <s v="USD"/>
    <n v="1341668006"/>
    <n v="1340372006"/>
    <b v="0"/>
    <n v="196"/>
    <b v="1"/>
    <s v="film &amp; video/documentary"/>
    <n v="104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20000"/>
    <n v="20755"/>
    <x v="0"/>
    <x v="0"/>
    <s v="USD"/>
    <n v="1283312640"/>
    <n v="1279651084"/>
    <b v="0"/>
    <n v="229"/>
    <b v="1"/>
    <s v="film &amp; video/documentary"/>
    <n v="104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15000"/>
    <n v="20689"/>
    <x v="0"/>
    <x v="0"/>
    <s v="USD"/>
    <n v="1430334126"/>
    <n v="1426446126"/>
    <b v="0"/>
    <n v="67"/>
    <b v="1"/>
    <s v="film &amp; video/documentary"/>
    <n v="138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19500"/>
    <n v="20631"/>
    <x v="0"/>
    <x v="1"/>
    <s v="GBP"/>
    <n v="1481716800"/>
    <n v="1479070867"/>
    <b v="0"/>
    <n v="95"/>
    <b v="1"/>
    <s v="film &amp; video/documentary"/>
    <n v="106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8000"/>
    <n v="20569.05"/>
    <x v="0"/>
    <x v="0"/>
    <s v="USD"/>
    <n v="1400297400"/>
    <n v="1397661347"/>
    <b v="0"/>
    <n v="62"/>
    <b v="1"/>
    <s v="film &amp; video/documentary"/>
    <n v="114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25000"/>
    <n v="20552"/>
    <x v="0"/>
    <x v="0"/>
    <s v="USD"/>
    <n v="1312747970"/>
    <n v="1310155970"/>
    <b v="0"/>
    <n v="73"/>
    <b v="1"/>
    <s v="film &amp; video/documentary"/>
    <n v="82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18500"/>
    <n v="20491"/>
    <x v="0"/>
    <x v="0"/>
    <s v="USD"/>
    <n v="1446731817"/>
    <n v="1444913817"/>
    <b v="0"/>
    <n v="43"/>
    <b v="1"/>
    <s v="film &amp; video/documentary"/>
    <n v="111"/>
    <n v="476.53"/>
    <x v="0"/>
    <x v="4"/>
  </r>
  <r>
    <n v="403"/>
    <s v="MONDO BANANA"/>
    <s v="A documentary adventure about bananas - and people. Your round-trip ticket into the heart of banana-cultures!!"/>
    <n v="13000"/>
    <n v="20459"/>
    <x v="0"/>
    <x v="0"/>
    <s v="USD"/>
    <n v="1312960080"/>
    <n v="1308900441"/>
    <b v="0"/>
    <n v="70"/>
    <b v="1"/>
    <s v="film &amp; video/documentary"/>
    <n v="157"/>
    <n v="292.27"/>
    <x v="0"/>
    <x v="4"/>
  </r>
  <r>
    <n v="404"/>
    <s v="The Last One: Unfolding the AIDS MEMORIAL QUILT"/>
    <s v="A feature length documentary, exploring the many lives memorialized by the iconic AIDS Memorial Quilt."/>
    <n v="18800"/>
    <n v="20426"/>
    <x v="0"/>
    <x v="0"/>
    <s v="USD"/>
    <n v="1391641440"/>
    <n v="1389107062"/>
    <b v="0"/>
    <n v="271"/>
    <b v="1"/>
    <s v="film &amp; video/documentary"/>
    <n v="109"/>
    <n v="75.37"/>
    <x v="0"/>
    <x v="4"/>
  </r>
  <r>
    <n v="405"/>
    <s v="The Healing Effect Movie"/>
    <s v="Come, join our movie movement.  A new documentary about the healing power of food."/>
    <n v="14000"/>
    <n v="20398"/>
    <x v="0"/>
    <x v="0"/>
    <s v="USD"/>
    <n v="1394071339"/>
    <n v="1391479339"/>
    <b v="0"/>
    <n v="55"/>
    <b v="1"/>
    <s v="film &amp; video/documentary"/>
    <n v="146"/>
    <n v="370.87"/>
    <x v="0"/>
    <x v="4"/>
  </r>
  <r>
    <n v="406"/>
    <s v="The Desert River Bends"/>
    <s v="The Desert River Bends is a short documentary following the alternative lifestyles of three middle-age river guides in Moab UT."/>
    <n v="20000"/>
    <n v="20365"/>
    <x v="0"/>
    <x v="0"/>
    <s v="USD"/>
    <n v="1304920740"/>
    <n v="1301975637"/>
    <b v="0"/>
    <n v="35"/>
    <b v="1"/>
    <s v="film &amp; video/documentary"/>
    <n v="102"/>
    <n v="581.86"/>
    <x v="0"/>
    <x v="4"/>
  </r>
  <r>
    <n v="407"/>
    <s v="Haymarket Documentary"/>
    <s v="The story of the 1886 Haymarket Riot explored through the history of the Haymarket Police Memorial Statue."/>
    <n v="18000"/>
    <n v="20343.169999999998"/>
    <x v="0"/>
    <x v="0"/>
    <s v="USD"/>
    <n v="1321739650"/>
    <n v="1316552050"/>
    <b v="0"/>
    <n v="22"/>
    <b v="1"/>
    <s v="film &amp; video/documentary"/>
    <n v="113"/>
    <n v="924.69"/>
    <x v="0"/>
    <x v="4"/>
  </r>
  <r>
    <n v="408"/>
    <s v="Reverence: A Documentary Short on Branded Yarmulkes"/>
    <s v="A documentary exploring the phenomenon of custom and branded yarmulkes in Jewish-American communities."/>
    <n v="20000"/>
    <n v="20253"/>
    <x v="0"/>
    <x v="0"/>
    <s v="USD"/>
    <n v="1383676790"/>
    <n v="1380217190"/>
    <b v="0"/>
    <n v="38"/>
    <b v="1"/>
    <s v="film &amp; video/documentary"/>
    <n v="101"/>
    <n v="532.97"/>
    <x v="0"/>
    <x v="4"/>
  </r>
  <r>
    <n v="409"/>
    <s v="The Lost Generation"/>
    <s v="I am working on a project that explores the relationship between education to work for youth within the European Union."/>
    <n v="18500"/>
    <n v="20190"/>
    <x v="0"/>
    <x v="1"/>
    <s v="GBP"/>
    <n v="1469220144"/>
    <n v="1466628144"/>
    <b v="0"/>
    <n v="15"/>
    <b v="1"/>
    <s v="film &amp; video/documentary"/>
    <n v="109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20000"/>
    <n v="20128"/>
    <x v="0"/>
    <x v="5"/>
    <s v="CAD"/>
    <n v="1434670397"/>
    <n v="1429486397"/>
    <b v="0"/>
    <n v="7"/>
    <b v="1"/>
    <s v="film &amp; video/documentary"/>
    <n v="101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20000"/>
    <n v="20122"/>
    <x v="0"/>
    <x v="0"/>
    <s v="USD"/>
    <n v="1387688400"/>
    <n v="1384920804"/>
    <b v="0"/>
    <n v="241"/>
    <b v="1"/>
    <s v="film &amp; video/documentary"/>
    <n v="101"/>
    <n v="83.49"/>
    <x v="0"/>
    <x v="4"/>
  </r>
  <r>
    <n v="412"/>
    <s v="Southern Oregon VS. LNG"/>
    <s v="A short film about property rights, salmon, and ratepayers in the controversy over exporting natural gas through southern Oregon"/>
    <n v="20000"/>
    <n v="20120"/>
    <x v="0"/>
    <x v="0"/>
    <s v="USD"/>
    <n v="1343238578"/>
    <n v="1341856178"/>
    <b v="0"/>
    <n v="55"/>
    <b v="1"/>
    <s v="film &amp; video/documentary"/>
    <n v="101"/>
    <n v="365.82"/>
    <x v="0"/>
    <x v="4"/>
  </r>
  <r>
    <n v="413"/>
    <s v="Through the Fire: Rebuilding Somalia"/>
    <s v="A journey to discover how Somalis are rebuilding their shattered nation, with a focus on the role that women are playing."/>
    <n v="20000"/>
    <n v="20070"/>
    <x v="0"/>
    <x v="0"/>
    <s v="USD"/>
    <n v="1342731811"/>
    <n v="1340139811"/>
    <b v="0"/>
    <n v="171"/>
    <b v="1"/>
    <s v="film &amp; video/documentary"/>
    <n v="100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20000"/>
    <n v="20032"/>
    <x v="0"/>
    <x v="0"/>
    <s v="USD"/>
    <n v="1381541465"/>
    <n v="1378949465"/>
    <b v="0"/>
    <n v="208"/>
    <b v="1"/>
    <s v="film &amp; video/documentary"/>
    <n v="100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20000"/>
    <n v="20025.14"/>
    <x v="0"/>
    <x v="5"/>
    <s v="CAD"/>
    <n v="1413547200"/>
    <n v="1411417602"/>
    <b v="0"/>
    <n v="21"/>
    <b v="1"/>
    <s v="film &amp; video/documentary"/>
    <n v="100"/>
    <n v="953.58"/>
    <x v="0"/>
    <x v="4"/>
  </r>
  <r>
    <n v="416"/>
    <s v="Fire in the Heart of the City"/>
    <s v="35,000 pounds of food to a city. Highlighting the &quot;Convoy New Britain&quot; event from birth to beyond."/>
    <n v="20000"/>
    <n v="20022"/>
    <x v="0"/>
    <x v="0"/>
    <s v="USD"/>
    <n v="1391851831"/>
    <n v="1389259831"/>
    <b v="0"/>
    <n v="25"/>
    <b v="1"/>
    <s v="film &amp; video/documentary"/>
    <n v="100"/>
    <n v="800.88"/>
    <x v="0"/>
    <x v="4"/>
  </r>
  <r>
    <n v="417"/>
    <s v="Cycle of Life"/>
    <s v="An unexpected kidney donor acts on faith in order to rescue a fellow cyclist from his failing body. The true story of Pete and Kelly."/>
    <n v="13000"/>
    <n v="19931"/>
    <x v="0"/>
    <x v="0"/>
    <s v="USD"/>
    <n v="1365395580"/>
    <n v="1364426260"/>
    <b v="0"/>
    <n v="52"/>
    <b v="1"/>
    <s v="film &amp; video/documentary"/>
    <n v="153"/>
    <n v="383.29"/>
    <x v="0"/>
    <x v="4"/>
  </r>
  <r>
    <n v="418"/>
    <s v="Swim for the Reef"/>
    <s v="A Texas grandfather's extraordinary quest to protect the coral reefs and his challenge to humanity to take care of the things we love."/>
    <n v="14000"/>
    <n v="19860"/>
    <x v="0"/>
    <x v="0"/>
    <s v="USD"/>
    <n v="1437633997"/>
    <n v="1435041997"/>
    <b v="0"/>
    <n v="104"/>
    <b v="1"/>
    <s v="film &amp; video/documentary"/>
    <n v="142"/>
    <n v="190.96"/>
    <x v="0"/>
    <x v="4"/>
  </r>
  <r>
    <n v="419"/>
    <s v="BEYOND LOCAL"/>
    <s v="Beyond Local is a personal journey through an art-centric and musically talented community that fosters creativity."/>
    <n v="894700"/>
    <n v="19824"/>
    <x v="0"/>
    <x v="0"/>
    <s v="USD"/>
    <n v="1372536787"/>
    <n v="1367352787"/>
    <b v="0"/>
    <n v="73"/>
    <b v="1"/>
    <s v="film &amp; video/documentary"/>
    <n v="2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00000"/>
    <n v="19770.11"/>
    <x v="2"/>
    <x v="0"/>
    <s v="USD"/>
    <n v="1394772031"/>
    <n v="1392183631"/>
    <b v="0"/>
    <n v="3"/>
    <b v="0"/>
    <s v="film &amp; video/animation"/>
    <n v="7"/>
    <n v="6590.04"/>
    <x v="0"/>
    <x v="5"/>
  </r>
  <r>
    <n v="421"/>
    <s v="The monster Inside"/>
    <s v="An artistic project that will act as my final animation project and first feature film written, directed, animated, and produced by me"/>
    <n v="49000"/>
    <n v="19572"/>
    <x v="2"/>
    <x v="0"/>
    <s v="USD"/>
    <n v="1440157656"/>
    <n v="1434973656"/>
    <b v="0"/>
    <n v="6"/>
    <b v="0"/>
    <s v="film &amp; video/animation"/>
    <n v="4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3500"/>
    <n v="19557"/>
    <x v="2"/>
    <x v="0"/>
    <s v="USD"/>
    <n v="1410416097"/>
    <n v="1407824097"/>
    <b v="0"/>
    <n v="12"/>
    <b v="0"/>
    <s v="film &amp; video/animation"/>
    <n v="55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18000"/>
    <n v="19523.310000000001"/>
    <x v="2"/>
    <x v="0"/>
    <s v="USD"/>
    <n v="1370470430"/>
    <n v="1367878430"/>
    <b v="0"/>
    <n v="13"/>
    <b v="0"/>
    <s v="film &amp; video/animation"/>
    <n v="10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75000"/>
    <n v="19434"/>
    <x v="2"/>
    <x v="0"/>
    <s v="USD"/>
    <n v="1332748899"/>
    <n v="1327568499"/>
    <b v="0"/>
    <n v="5"/>
    <b v="0"/>
    <s v="film &amp; video/animation"/>
    <n v="26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8500"/>
    <n v="19324"/>
    <x v="2"/>
    <x v="0"/>
    <s v="USD"/>
    <n v="1456851914"/>
    <n v="1454259914"/>
    <b v="0"/>
    <n v="8"/>
    <b v="0"/>
    <s v="film &amp; video/animation"/>
    <n v="104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10000"/>
    <n v="19292.5"/>
    <x v="2"/>
    <x v="0"/>
    <s v="USD"/>
    <n v="1445540340"/>
    <n v="1444340940"/>
    <b v="0"/>
    <n v="0"/>
    <b v="0"/>
    <s v="film &amp; video/animation"/>
    <n v="193"/>
    <n v="0"/>
    <x v="0"/>
    <x v="5"/>
  </r>
  <r>
    <n v="428"/>
    <s v="Little Clay Bible - Zacchaeus"/>
    <s v="Fresh, fun, entertaining Bible stories on YouTube, stop-motion style."/>
    <n v="50000"/>
    <n v="19195"/>
    <x v="2"/>
    <x v="0"/>
    <s v="USD"/>
    <n v="1402956000"/>
    <n v="1400523845"/>
    <b v="0"/>
    <n v="13"/>
    <b v="0"/>
    <s v="film &amp; video/animation"/>
    <n v="38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19000"/>
    <n v="19129"/>
    <x v="2"/>
    <x v="0"/>
    <s v="USD"/>
    <n v="1259297940"/>
    <n v="1252964282"/>
    <b v="0"/>
    <n v="0"/>
    <b v="0"/>
    <s v="film &amp; video/animation"/>
    <n v="101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8500"/>
    <n v="19028"/>
    <x v="2"/>
    <x v="0"/>
    <s v="USD"/>
    <n v="1378866867"/>
    <n v="1377570867"/>
    <b v="0"/>
    <n v="5"/>
    <b v="0"/>
    <s v="film &amp; video/animation"/>
    <n v="1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15000"/>
    <n v="18855"/>
    <x v="2"/>
    <x v="1"/>
    <s v="GBP"/>
    <n v="1467752083"/>
    <n v="1465160083"/>
    <b v="0"/>
    <n v="8"/>
    <b v="0"/>
    <s v="film &amp; video/animation"/>
    <n v="126"/>
    <n v="2356.88"/>
    <x v="0"/>
    <x v="5"/>
  </r>
  <r>
    <n v="432"/>
    <s v="The Zombie Next Door"/>
    <s v="A teenage zombie named Jeff and his mad scientist mother adapt to life in the town of Serendipity, where the supernatural occurs daily."/>
    <n v="5000"/>
    <n v="18851"/>
    <x v="2"/>
    <x v="0"/>
    <s v="USD"/>
    <n v="1445448381"/>
    <n v="1440264381"/>
    <b v="0"/>
    <n v="8"/>
    <b v="0"/>
    <s v="film &amp; video/animation"/>
    <n v="377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1000"/>
    <n v="18671"/>
    <x v="2"/>
    <x v="0"/>
    <s v="USD"/>
    <n v="1444576022"/>
    <n v="1439392022"/>
    <b v="0"/>
    <n v="0"/>
    <b v="0"/>
    <s v="film &amp; video/animation"/>
    <n v="1867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18500"/>
    <n v="18667"/>
    <x v="2"/>
    <x v="0"/>
    <s v="USD"/>
    <n v="1385931702"/>
    <n v="1383076902"/>
    <b v="0"/>
    <n v="2"/>
    <b v="0"/>
    <s v="film &amp; video/animation"/>
    <n v="101"/>
    <n v="9333.5"/>
    <x v="0"/>
    <x v="5"/>
  </r>
  <r>
    <n v="435"/>
    <s v="Planet Earth Superheroes"/>
    <s v="Be a part of the Planet Earth Superheroes legacy by supporting the project. Mike and friends gain powers to save endangered animals."/>
    <n v="18000"/>
    <n v="18645"/>
    <x v="2"/>
    <x v="0"/>
    <s v="USD"/>
    <n v="1379094980"/>
    <n v="1376502980"/>
    <b v="0"/>
    <n v="3"/>
    <b v="0"/>
    <s v="film &amp; video/animation"/>
    <n v="104"/>
    <n v="6215"/>
    <x v="0"/>
    <x v="5"/>
  </r>
  <r>
    <n v="436"/>
    <s v="Blinky"/>
    <s v="Blinky is the story of a naÃ¯ve simpleton who suddenly finds himself struggling to adapt to changes within his environment."/>
    <n v="18000"/>
    <n v="18625"/>
    <x v="2"/>
    <x v="0"/>
    <s v="USD"/>
    <n v="1375260113"/>
    <n v="1372668113"/>
    <b v="0"/>
    <n v="0"/>
    <b v="0"/>
    <s v="film &amp; video/animation"/>
    <n v="10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15000"/>
    <n v="18542"/>
    <x v="2"/>
    <x v="5"/>
    <s v="CAD"/>
    <n v="1475912326"/>
    <n v="1470728326"/>
    <b v="0"/>
    <n v="0"/>
    <b v="0"/>
    <s v="film &amp; video/animation"/>
    <n v="124"/>
    <n v="0"/>
    <x v="0"/>
    <x v="5"/>
  </r>
  <r>
    <n v="438"/>
    <s v="In Game: The Animated Series"/>
    <s v="As Smyton pushes himself to become respected, he unlocks secrets about himself and the world around him."/>
    <n v="17000"/>
    <n v="18472"/>
    <x v="2"/>
    <x v="0"/>
    <s v="USD"/>
    <n v="1447830958"/>
    <n v="1445235358"/>
    <b v="0"/>
    <n v="11"/>
    <b v="0"/>
    <s v="film &amp; video/animation"/>
    <n v="109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18000"/>
    <n v="18221"/>
    <x v="2"/>
    <x v="0"/>
    <s v="USD"/>
    <n v="1413569818"/>
    <n v="1412705818"/>
    <b v="0"/>
    <n v="0"/>
    <b v="0"/>
    <s v="film &amp; video/animation"/>
    <n v="101"/>
    <n v="0"/>
    <x v="0"/>
    <x v="5"/>
  </r>
  <r>
    <n v="440"/>
    <s v="Consumed"/>
    <s v="A stop-motion animation made by a one girl team, with a camera, creativity, and a lot of determination."/>
    <n v="15000"/>
    <n v="18185"/>
    <x v="2"/>
    <x v="0"/>
    <s v="USD"/>
    <n v="1458859153"/>
    <n v="1456270753"/>
    <b v="0"/>
    <n v="1"/>
    <b v="0"/>
    <s v="film &amp; video/animation"/>
    <n v="121"/>
    <n v="18185"/>
    <x v="0"/>
    <x v="5"/>
  </r>
  <r>
    <n v="441"/>
    <s v="Wolf Squad Lego Stop Motion"/>
    <s v="A group of specialist clones called Wolf Squad are the only clones left after order 66 and are searching the galaxy for survivors!"/>
    <n v="17500"/>
    <n v="18100"/>
    <x v="2"/>
    <x v="1"/>
    <s v="GBP"/>
    <n v="1383418996"/>
    <n v="1380826996"/>
    <b v="0"/>
    <n v="0"/>
    <b v="0"/>
    <s v="film &amp; video/animation"/>
    <n v="103"/>
    <n v="0"/>
    <x v="0"/>
    <x v="5"/>
  </r>
  <r>
    <n v="442"/>
    <s v="The Paranormal Idiot"/>
    <s v="Doomsday is here"/>
    <n v="13000"/>
    <n v="18083"/>
    <x v="2"/>
    <x v="0"/>
    <s v="USD"/>
    <n v="1424380783"/>
    <n v="1421788783"/>
    <b v="0"/>
    <n v="17"/>
    <b v="0"/>
    <s v="film &amp; video/animation"/>
    <n v="139"/>
    <n v="1063.71"/>
    <x v="0"/>
    <x v="5"/>
  </r>
  <r>
    <n v="443"/>
    <s v="Bad Teddy Studios"/>
    <s v="We love cartoons!! We want to make more but it costs money to so. Be apart of your daily dose of WTF!?! Pledge now!!"/>
    <n v="6500"/>
    <n v="18066"/>
    <x v="2"/>
    <x v="5"/>
    <s v="CAD"/>
    <n v="1391991701"/>
    <n v="1389399701"/>
    <b v="0"/>
    <n v="2"/>
    <b v="0"/>
    <s v="film &amp; video/animation"/>
    <n v="278"/>
    <n v="9033"/>
    <x v="0"/>
    <x v="5"/>
  </r>
  <r>
    <n v="444"/>
    <s v="Discovering the Other Woman"/>
    <s v="An upcoming animated web sitcom series centered around dealing with life, love, and relationships."/>
    <n v="8000"/>
    <n v="17914"/>
    <x v="2"/>
    <x v="0"/>
    <s v="USD"/>
    <n v="1329342361"/>
    <n v="1324158361"/>
    <b v="0"/>
    <n v="1"/>
    <b v="0"/>
    <s v="film &amp; video/animation"/>
    <n v="224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10000"/>
    <n v="17895.25"/>
    <x v="2"/>
    <x v="0"/>
    <s v="USD"/>
    <n v="1432195375"/>
    <n v="1430899375"/>
    <b v="0"/>
    <n v="2"/>
    <b v="0"/>
    <s v="film &amp; video/animation"/>
    <n v="179"/>
    <n v="8947.6299999999992"/>
    <x v="0"/>
    <x v="5"/>
  </r>
  <r>
    <n v="446"/>
    <s v="DisChord"/>
    <s v="A faith based animated short. (The same guy who said a picture is worth a thousand words also said a cartoon is worth two thousand.)"/>
    <n v="14500"/>
    <n v="17875"/>
    <x v="2"/>
    <x v="0"/>
    <s v="USD"/>
    <n v="1425434420"/>
    <n v="1422842420"/>
    <b v="0"/>
    <n v="16"/>
    <b v="0"/>
    <s v="film &amp; video/animation"/>
    <n v="123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17000"/>
    <n v="17805"/>
    <x v="2"/>
    <x v="1"/>
    <s v="GBP"/>
    <n v="1364041163"/>
    <n v="1361884763"/>
    <b v="0"/>
    <n v="1"/>
    <b v="0"/>
    <s v="film &amp; video/animation"/>
    <n v="105"/>
    <n v="17805"/>
    <x v="0"/>
    <x v="5"/>
  </r>
  <r>
    <n v="448"/>
    <s v="The Last Mice"/>
    <s v="Max is a pessimistic mouse, always fantasizing about the end of the world. In The Last Mice, Max's fantasy becomes a real nightmare."/>
    <n v="5000"/>
    <n v="17731"/>
    <x v="2"/>
    <x v="0"/>
    <s v="USD"/>
    <n v="1400091095"/>
    <n v="1398363095"/>
    <b v="0"/>
    <n v="4"/>
    <b v="0"/>
    <s v="film &amp; video/animation"/>
    <n v="355"/>
    <n v="4432.75"/>
    <x v="0"/>
    <x v="5"/>
  </r>
  <r>
    <n v="449"/>
    <s v="Shell &amp; Paddy"/>
    <s v="Shell &amp; Paddy is a 2D animation cartoon with 4 minutes of slapstick surreal humour staring two animal characters in weird, wacky world."/>
    <n v="15000"/>
    <n v="17680"/>
    <x v="2"/>
    <x v="1"/>
    <s v="GBP"/>
    <n v="1382017085"/>
    <n v="1379425085"/>
    <b v="0"/>
    <n v="5"/>
    <b v="0"/>
    <s v="film &amp; video/animation"/>
    <n v="118"/>
    <n v="3536"/>
    <x v="0"/>
    <x v="5"/>
  </r>
  <r>
    <n v="450"/>
    <s v="DreamAfrica"/>
    <s v="Why do the moon and stars receive their light from the sun? Africa has a story to tell. Ananse and Kweku appear in this great folktale."/>
    <n v="25000"/>
    <n v="17590"/>
    <x v="2"/>
    <x v="0"/>
    <s v="USD"/>
    <n v="1392417800"/>
    <n v="1389825800"/>
    <b v="0"/>
    <n v="7"/>
    <b v="0"/>
    <s v="film &amp; video/animation"/>
    <n v="70"/>
    <n v="2512.86"/>
    <x v="0"/>
    <x v="5"/>
  </r>
  <r>
    <n v="451"/>
    <s v="The Gangbangers"/>
    <s v="This comedy follows two devils who discover a magical boombox to become musicians after an 80s rapture enchants earth with fairy-tales."/>
    <n v="70000"/>
    <n v="17561"/>
    <x v="2"/>
    <x v="0"/>
    <s v="USD"/>
    <n v="1390669791"/>
    <n v="1388077791"/>
    <b v="0"/>
    <n v="0"/>
    <b v="0"/>
    <s v="film &amp; video/animation"/>
    <n v="25"/>
    <n v="0"/>
    <x v="0"/>
    <x v="5"/>
  </r>
  <r>
    <n v="452"/>
    <s v="Lost in the Shadows"/>
    <s v="A man must find his way out of the depths of the shadows by using the aid of a little girl."/>
    <n v="15000"/>
    <n v="17545"/>
    <x v="2"/>
    <x v="0"/>
    <s v="USD"/>
    <n v="1431536015"/>
    <n v="1428944015"/>
    <b v="0"/>
    <n v="12"/>
    <b v="0"/>
    <s v="film &amp; video/animation"/>
    <n v="117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17482"/>
    <n v="17482"/>
    <x v="2"/>
    <x v="0"/>
    <s v="USD"/>
    <n v="1424375279"/>
    <n v="1422992879"/>
    <b v="0"/>
    <n v="2"/>
    <b v="0"/>
    <s v="film &amp; video/animation"/>
    <n v="100"/>
    <n v="8741"/>
    <x v="0"/>
    <x v="5"/>
  </r>
  <r>
    <n v="454"/>
    <s v="Super Hi-Speed Road Strikers"/>
    <s v="Itâ€™s an Action/Adventure Anime for The Yuusha Brave series, G1 Transformer, and the Fast and the Furious Fans!"/>
    <n v="15000"/>
    <n v="17444"/>
    <x v="2"/>
    <x v="0"/>
    <s v="USD"/>
    <n v="1417007640"/>
    <n v="1414343571"/>
    <b v="0"/>
    <n v="5"/>
    <b v="0"/>
    <s v="film &amp; video/animation"/>
    <n v="116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15000"/>
    <n v="17412"/>
    <x v="2"/>
    <x v="0"/>
    <s v="USD"/>
    <n v="1334622660"/>
    <n v="1330733022"/>
    <b v="0"/>
    <n v="2"/>
    <b v="0"/>
    <s v="film &amp; video/animation"/>
    <n v="116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16700"/>
    <n v="17396"/>
    <x v="2"/>
    <x v="0"/>
    <s v="USD"/>
    <n v="1382414340"/>
    <n v="1380559201"/>
    <b v="0"/>
    <n v="3"/>
    <b v="0"/>
    <s v="film &amp; video/animation"/>
    <n v="104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15000"/>
    <n v="17390"/>
    <x v="2"/>
    <x v="5"/>
    <s v="CAD"/>
    <n v="1408213512"/>
    <n v="1405621512"/>
    <b v="0"/>
    <n v="0"/>
    <b v="0"/>
    <s v="film &amp; video/animation"/>
    <n v="116"/>
    <n v="0"/>
    <x v="0"/>
    <x v="5"/>
  </r>
  <r>
    <n v="458"/>
    <s v="DE_dust2: Hacker's Wrath"/>
    <s v="An animated parody of the game, Counter-Strike. The sequel to the very popular Counter-Strike: DE_dust2. Hacker is back!"/>
    <n v="12000"/>
    <n v="17350.13"/>
    <x v="2"/>
    <x v="1"/>
    <s v="GBP"/>
    <n v="1368550060"/>
    <n v="1365958060"/>
    <b v="0"/>
    <n v="49"/>
    <b v="0"/>
    <s v="film &amp; video/animation"/>
    <n v="145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9500"/>
    <n v="17277"/>
    <x v="2"/>
    <x v="0"/>
    <s v="USD"/>
    <n v="1321201327"/>
    <n v="1316013727"/>
    <b v="0"/>
    <n v="1"/>
    <b v="0"/>
    <s v="film &amp; video/animation"/>
    <n v="182"/>
    <n v="17277"/>
    <x v="0"/>
    <x v="5"/>
  </r>
  <r>
    <n v="460"/>
    <s v="Darwin's Kiss"/>
    <s v="An animated web series about biological evolution gone haywire."/>
    <n v="16000"/>
    <n v="17260.37"/>
    <x v="2"/>
    <x v="0"/>
    <s v="USD"/>
    <n v="1401595200"/>
    <n v="1398862875"/>
    <b v="0"/>
    <n v="2"/>
    <b v="0"/>
    <s v="film &amp; video/animation"/>
    <n v="108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10000"/>
    <n v="17176.13"/>
    <x v="2"/>
    <x v="1"/>
    <s v="GBP"/>
    <n v="1370204367"/>
    <n v="1368476367"/>
    <b v="0"/>
    <n v="0"/>
    <b v="0"/>
    <s v="film &amp; video/animation"/>
    <n v="172"/>
    <n v="0"/>
    <x v="0"/>
    <x v="5"/>
  </r>
  <r>
    <n v="462"/>
    <s v="THE FORGOTTEN LAND"/>
    <s v="A prince who becomes a slave, suffers of amnesia far away from his land. Slowly he recovers memory and returns where all started."/>
    <n v="16000"/>
    <n v="17170"/>
    <x v="2"/>
    <x v="0"/>
    <s v="USD"/>
    <n v="1312945341"/>
    <n v="1307761341"/>
    <b v="0"/>
    <n v="0"/>
    <b v="0"/>
    <s v="film &amp; video/animation"/>
    <n v="107"/>
    <n v="0"/>
    <x v="0"/>
    <x v="5"/>
  </r>
  <r>
    <n v="463"/>
    <s v="Tuskegee Redtails"/>
    <s v="Depicts the contribution the Tuskegee airmen made in certain historical events that helped turn the tide in World War II."/>
    <n v="150000"/>
    <n v="17155"/>
    <x v="2"/>
    <x v="0"/>
    <s v="USD"/>
    <n v="1316883753"/>
    <n v="1311699753"/>
    <b v="0"/>
    <n v="11"/>
    <b v="0"/>
    <s v="film &amp; video/animation"/>
    <n v="11"/>
    <n v="1559.55"/>
    <x v="0"/>
    <x v="5"/>
  </r>
  <r>
    <n v="464"/>
    <s v="PokÃ©Movie - A PokÃ©monâ„¢ school project"/>
    <s v="We are three students that want to make a short PokÃ©mon movie as a school project!"/>
    <n v="15000"/>
    <n v="17066"/>
    <x v="2"/>
    <x v="12"/>
    <s v="EUR"/>
    <n v="1463602935"/>
    <n v="1461874935"/>
    <b v="0"/>
    <n v="1"/>
    <b v="0"/>
    <s v="film &amp; video/animation"/>
    <n v="114"/>
    <n v="17066"/>
    <x v="0"/>
    <x v="5"/>
  </r>
  <r>
    <n v="465"/>
    <s v="&quot;Amp&quot; A Story About a Robot"/>
    <s v="&quot;Amp&quot; is a short film about a robot with needs."/>
    <n v="10000"/>
    <n v="17028.88"/>
    <x v="2"/>
    <x v="0"/>
    <s v="USD"/>
    <n v="1403837574"/>
    <n v="1402455174"/>
    <b v="0"/>
    <n v="8"/>
    <b v="0"/>
    <s v="film &amp; video/animation"/>
    <n v="170"/>
    <n v="2128.61"/>
    <x v="0"/>
    <x v="5"/>
  </r>
  <r>
    <n v="466"/>
    <s v="The Legend Of The Crimson Knight"/>
    <s v="(Working storyboard for animated project) A multi-generational Knight that wages war on criminals and corrupt governments"/>
    <n v="300000"/>
    <n v="16984"/>
    <x v="2"/>
    <x v="0"/>
    <s v="USD"/>
    <n v="1347057464"/>
    <n v="1344465464"/>
    <b v="0"/>
    <n v="5"/>
    <b v="0"/>
    <s v="film &amp; video/animation"/>
    <n v="6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500"/>
    <n v="16862"/>
    <x v="2"/>
    <x v="0"/>
    <s v="USD"/>
    <n v="1348849134"/>
    <n v="1344961134"/>
    <b v="0"/>
    <n v="39"/>
    <b v="0"/>
    <s v="film &amp; video/animation"/>
    <n v="67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12000"/>
    <n v="16806"/>
    <x v="2"/>
    <x v="0"/>
    <s v="USD"/>
    <n v="1341978665"/>
    <n v="1336795283"/>
    <b v="0"/>
    <n v="0"/>
    <b v="0"/>
    <s v="film &amp; video/animation"/>
    <n v="140"/>
    <n v="0"/>
    <x v="0"/>
    <x v="5"/>
  </r>
  <r>
    <n v="469"/>
    <s v="Dreamland PERSONALISED Animated Shorts Film"/>
    <s v="Create a personalised animation film using your child's name and photo."/>
    <n v="16300"/>
    <n v="16700"/>
    <x v="2"/>
    <x v="1"/>
    <s v="GBP"/>
    <n v="1409960724"/>
    <n v="1404776724"/>
    <b v="0"/>
    <n v="0"/>
    <b v="0"/>
    <s v="film &amp; video/animation"/>
    <n v="102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15000"/>
    <n v="16636.78"/>
    <x v="2"/>
    <x v="0"/>
    <s v="USD"/>
    <n v="1389844800"/>
    <n v="1385524889"/>
    <b v="0"/>
    <n v="2"/>
    <b v="0"/>
    <s v="film &amp; video/animation"/>
    <n v="111"/>
    <n v="8318.39"/>
    <x v="0"/>
    <x v="5"/>
  </r>
  <r>
    <n v="471"/>
    <s v="Red Origins"/>
    <s v="Three kids try to stop Mazi Mbe's plan to restore Africa to its original state where Tricksters &amp; Spirits ruled_x000a_and Juju was law."/>
    <n v="16000"/>
    <n v="16573"/>
    <x v="2"/>
    <x v="0"/>
    <s v="USD"/>
    <n v="1397924379"/>
    <n v="1394039979"/>
    <b v="0"/>
    <n v="170"/>
    <b v="0"/>
    <s v="film &amp; video/animation"/>
    <n v="104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15000"/>
    <n v="16520.04"/>
    <x v="2"/>
    <x v="0"/>
    <s v="USD"/>
    <n v="1408831718"/>
    <n v="1406239718"/>
    <b v="0"/>
    <n v="5"/>
    <b v="0"/>
    <s v="film &amp; video/animation"/>
    <n v="110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15000"/>
    <n v="16501"/>
    <x v="2"/>
    <x v="0"/>
    <s v="USD"/>
    <n v="1410972319"/>
    <n v="1408380319"/>
    <b v="0"/>
    <n v="14"/>
    <b v="0"/>
    <s v="film &amp; video/animation"/>
    <n v="110"/>
    <n v="1178.6400000000001"/>
    <x v="0"/>
    <x v="5"/>
  </r>
  <r>
    <n v="474"/>
    <s v="TAO Mr. Fantastic!!"/>
    <s v="Time travel the light Mr. Fantastic!  Spin the dimensions toward other continuums and worlds.  Hold onto your panties."/>
    <n v="15000"/>
    <n v="16465"/>
    <x v="2"/>
    <x v="0"/>
    <s v="USD"/>
    <n v="1487318029"/>
    <n v="1484726029"/>
    <b v="0"/>
    <n v="1"/>
    <b v="0"/>
    <s v="film &amp; video/animation"/>
    <n v="110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15000"/>
    <n v="16373"/>
    <x v="2"/>
    <x v="0"/>
    <s v="USD"/>
    <n v="1430877843"/>
    <n v="1428285843"/>
    <b v="0"/>
    <n v="0"/>
    <b v="0"/>
    <s v="film &amp; video/animation"/>
    <n v="109"/>
    <n v="0"/>
    <x v="0"/>
    <x v="5"/>
  </r>
  <r>
    <n v="476"/>
    <s v="Sight Word Music Videos"/>
    <s v="Animated Music Videos that teach kids how to read."/>
    <n v="15000"/>
    <n v="16291"/>
    <x v="2"/>
    <x v="0"/>
    <s v="USD"/>
    <n v="1401767940"/>
    <n v="1398727441"/>
    <b v="0"/>
    <n v="124"/>
    <b v="0"/>
    <s v="film &amp; video/animation"/>
    <n v="109"/>
    <n v="131.38"/>
    <x v="0"/>
    <x v="5"/>
  </r>
  <r>
    <n v="477"/>
    <s v="Hymn of Unity"/>
    <s v="A Comedy-drama animation revolving around a man who finds a problematic pair of headphones that literally take over his whole life."/>
    <n v="15000"/>
    <n v="16232"/>
    <x v="2"/>
    <x v="0"/>
    <s v="USD"/>
    <n v="1337371334"/>
    <n v="1332187334"/>
    <b v="0"/>
    <n v="0"/>
    <b v="0"/>
    <s v="film &amp; video/animation"/>
    <n v="108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5500"/>
    <n v="16210"/>
    <x v="2"/>
    <x v="0"/>
    <s v="USD"/>
    <n v="1427921509"/>
    <n v="1425333109"/>
    <b v="0"/>
    <n v="0"/>
    <b v="0"/>
    <s v="film &amp; video/animation"/>
    <n v="295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16000"/>
    <n v="16165.6"/>
    <x v="2"/>
    <x v="0"/>
    <s v="USD"/>
    <n v="1376049615"/>
    <n v="1373457615"/>
    <b v="0"/>
    <n v="140"/>
    <b v="0"/>
    <s v="film &amp; video/animation"/>
    <n v="101"/>
    <n v="115.47"/>
    <x v="0"/>
    <x v="5"/>
  </r>
  <r>
    <n v="481"/>
    <s v="ERA"/>
    <s v="The year is 2043. Test subject David Beck has been augmented with psychokinetic abilities. He uses his newfound gifts to thwart evil."/>
    <n v="15000"/>
    <n v="16145.12"/>
    <x v="2"/>
    <x v="0"/>
    <s v="USD"/>
    <n v="1349885289"/>
    <n v="1347293289"/>
    <b v="0"/>
    <n v="21"/>
    <b v="0"/>
    <s v="film &amp; video/animation"/>
    <n v="108"/>
    <n v="768.82"/>
    <x v="0"/>
    <x v="5"/>
  </r>
  <r>
    <n v="482"/>
    <s v="Animated Stand-up Routines Shenanigans"/>
    <s v="Help me quit my day job and also create animated Stand-up routines from local up and coming comedians."/>
    <n v="15000"/>
    <n v="16000"/>
    <x v="2"/>
    <x v="0"/>
    <s v="USD"/>
    <n v="1460644440"/>
    <n v="1458336690"/>
    <b v="0"/>
    <n v="1"/>
    <b v="0"/>
    <s v="film &amp; video/animation"/>
    <n v="107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4000"/>
    <n v="15937"/>
    <x v="2"/>
    <x v="1"/>
    <s v="GBP"/>
    <n v="1359434672"/>
    <n v="1354250672"/>
    <b v="0"/>
    <n v="147"/>
    <b v="0"/>
    <s v="film &amp; video/animation"/>
    <n v="114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10000"/>
    <n v="15929.51"/>
    <x v="2"/>
    <x v="1"/>
    <s v="GBP"/>
    <n v="1446766372"/>
    <n v="1443220372"/>
    <b v="0"/>
    <n v="11"/>
    <b v="0"/>
    <s v="film &amp; video/animation"/>
    <n v="159"/>
    <n v="1448.14"/>
    <x v="0"/>
    <x v="5"/>
  </r>
  <r>
    <n v="485"/>
    <s v="The Lighthouse and the Lock cartoon - funny stuff for kids."/>
    <s v="Last few days to make this toon a reality! 5 funny toons for YOU! See the pilot episode here!"/>
    <n v="15000"/>
    <n v="15918.65"/>
    <x v="2"/>
    <x v="1"/>
    <s v="GBP"/>
    <n v="1368792499"/>
    <n v="1366200499"/>
    <b v="0"/>
    <n v="125"/>
    <b v="0"/>
    <s v="film &amp; video/animation"/>
    <n v="106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2500"/>
    <n v="15903.5"/>
    <x v="2"/>
    <x v="2"/>
    <s v="AUD"/>
    <n v="1401662239"/>
    <n v="1399070239"/>
    <b v="0"/>
    <n v="1"/>
    <b v="0"/>
    <s v="film &amp; video/animation"/>
    <n v="636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40000"/>
    <n v="15851"/>
    <x v="2"/>
    <x v="5"/>
    <s v="CAD"/>
    <n v="1482678994"/>
    <n v="1477491394"/>
    <b v="0"/>
    <n v="0"/>
    <b v="0"/>
    <s v="film &amp; video/animation"/>
    <n v="40"/>
    <n v="0"/>
    <x v="0"/>
    <x v="5"/>
  </r>
  <r>
    <n v="488"/>
    <s v="City Animals independent cartoon series"/>
    <s v="When humans left the earth, the animals took over the city. What could go wrong? Well...everything!"/>
    <n v="15000"/>
    <n v="15808"/>
    <x v="2"/>
    <x v="0"/>
    <s v="USD"/>
    <n v="1483924700"/>
    <n v="1481332700"/>
    <b v="0"/>
    <n v="0"/>
    <b v="0"/>
    <s v="film &amp; video/animation"/>
    <n v="105"/>
    <n v="0"/>
    <x v="0"/>
    <x v="5"/>
  </r>
  <r>
    <n v="489"/>
    <s v="THE GUINEAS SHOW"/>
    <s v="Help America's favorite dysfunctional immigrant family THE GUINEAS launch the first season of their animated web series."/>
    <n v="15000"/>
    <n v="15744"/>
    <x v="2"/>
    <x v="0"/>
    <s v="USD"/>
    <n v="1325763180"/>
    <n v="1323084816"/>
    <b v="0"/>
    <n v="3"/>
    <b v="0"/>
    <s v="film &amp; video/animation"/>
    <n v="105"/>
    <n v="5248"/>
    <x v="0"/>
    <x v="5"/>
  </r>
  <r>
    <n v="490"/>
    <s v="PROJECT IS CANCELLED"/>
    <s v="Cancelled"/>
    <n v="3000"/>
    <n v="15725"/>
    <x v="2"/>
    <x v="0"/>
    <s v="USD"/>
    <n v="1345677285"/>
    <n v="1343085285"/>
    <b v="0"/>
    <n v="0"/>
    <b v="0"/>
    <s v="film &amp; video/animation"/>
    <n v="524"/>
    <n v="0"/>
    <x v="0"/>
    <x v="5"/>
  </r>
  <r>
    <n v="491"/>
    <s v="Guess What? Gus"/>
    <s v="&quot;Guess What? Gus&quot; is a magical animated comedy that follow a new kid who playful antics for attention make the news."/>
    <n v="15000"/>
    <n v="15723"/>
    <x v="2"/>
    <x v="0"/>
    <s v="USD"/>
    <n v="1453937699"/>
    <n v="1451345699"/>
    <b v="0"/>
    <n v="0"/>
    <b v="0"/>
    <s v="film &amp; video/animation"/>
    <n v="105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5500"/>
    <n v="15705"/>
    <x v="2"/>
    <x v="11"/>
    <s v="SEK"/>
    <n v="1476319830"/>
    <n v="1471135830"/>
    <b v="0"/>
    <n v="0"/>
    <b v="0"/>
    <s v="film &amp; video/animation"/>
    <n v="101"/>
    <n v="0"/>
    <x v="0"/>
    <x v="5"/>
  </r>
  <r>
    <n v="493"/>
    <s v="Joc Barrera The Chupacabra Hunter"/>
    <s v="The Chupacabra is not a myth and one man is on a mission to prove its existence no matter what, his name is Joc Barrera."/>
    <n v="15000"/>
    <n v="15700"/>
    <x v="2"/>
    <x v="1"/>
    <s v="GBP"/>
    <n v="1432142738"/>
    <n v="1429550738"/>
    <b v="0"/>
    <n v="0"/>
    <b v="0"/>
    <s v="film &amp; video/animation"/>
    <n v="105"/>
    <n v="0"/>
    <x v="0"/>
    <x v="5"/>
  </r>
  <r>
    <n v="494"/>
    <s v="The Grigori"/>
    <s v="Angels come to Earth in human disguise to deceive mankind, rule the Earth as gods, create a hybrid army &amp; destroy all who oppose them."/>
    <n v="10000"/>
    <n v="15696"/>
    <x v="2"/>
    <x v="0"/>
    <s v="USD"/>
    <n v="1404356400"/>
    <n v="1402343765"/>
    <b v="0"/>
    <n v="3"/>
    <b v="0"/>
    <s v="film &amp; video/animation"/>
    <n v="157"/>
    <n v="5232"/>
    <x v="0"/>
    <x v="5"/>
  </r>
  <r>
    <n v="495"/>
    <s v="Average Heroes pilot"/>
    <s v="two friends set out to conquer and reach the level cap of the quest watch, how will they do it when they're 2 teenage idiots"/>
    <n v="15000"/>
    <n v="15677.5"/>
    <x v="2"/>
    <x v="0"/>
    <s v="USD"/>
    <n v="1437076305"/>
    <n v="1434484305"/>
    <b v="0"/>
    <n v="0"/>
    <b v="0"/>
    <s v="film &amp; video/animation"/>
    <n v="105"/>
    <n v="0"/>
    <x v="0"/>
    <x v="5"/>
  </r>
  <r>
    <n v="496"/>
    <s v="Airships and Anatasia: The Movie"/>
    <s v="The movie is about the adventures of Ethan, Danna, The mysterious inventor and more."/>
    <n v="10000"/>
    <n v="15673.44"/>
    <x v="2"/>
    <x v="0"/>
    <s v="USD"/>
    <n v="1392070874"/>
    <n v="1386886874"/>
    <b v="0"/>
    <n v="1"/>
    <b v="0"/>
    <s v="film &amp; video/animation"/>
    <n v="157"/>
    <n v="15673.44"/>
    <x v="0"/>
    <x v="5"/>
  </r>
  <r>
    <n v="497"/>
    <s v="Galaxy Probe Kids"/>
    <s v="live-action/animated series pilot."/>
    <n v="14000"/>
    <n v="15651"/>
    <x v="2"/>
    <x v="0"/>
    <s v="USD"/>
    <n v="1419483600"/>
    <n v="1414889665"/>
    <b v="0"/>
    <n v="3"/>
    <b v="0"/>
    <s v="film &amp; video/animation"/>
    <n v="112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14000"/>
    <n v="15650"/>
    <x v="2"/>
    <x v="0"/>
    <s v="USD"/>
    <n v="1324664249"/>
    <n v="1321035449"/>
    <b v="0"/>
    <n v="22"/>
    <b v="0"/>
    <s v="film &amp; video/animation"/>
    <n v="112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15000"/>
    <n v="15606.4"/>
    <x v="2"/>
    <x v="0"/>
    <s v="USD"/>
    <n v="1255381140"/>
    <n v="1250630968"/>
    <b v="0"/>
    <n v="26"/>
    <b v="0"/>
    <s v="film &amp; video/animation"/>
    <n v="104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15000"/>
    <n v="15597"/>
    <x v="2"/>
    <x v="0"/>
    <s v="USD"/>
    <n v="1273356960"/>
    <n v="1268255751"/>
    <b v="0"/>
    <n v="4"/>
    <b v="0"/>
    <s v="film &amp; video/animation"/>
    <n v="104"/>
    <n v="3899.25"/>
    <x v="0"/>
    <x v="5"/>
  </r>
  <r>
    <n v="501"/>
    <s v="World War 4"/>
    <s v="Based on the invention portfolio of a patented inventor World War Four is a look into the future of warfare and humanity as a whole"/>
    <n v="15000"/>
    <n v="15596"/>
    <x v="2"/>
    <x v="0"/>
    <s v="USD"/>
    <n v="1310189851"/>
    <n v="1307597851"/>
    <b v="0"/>
    <n v="0"/>
    <b v="0"/>
    <s v="film &amp; video/animation"/>
    <n v="104"/>
    <n v="0"/>
    <x v="0"/>
    <x v="5"/>
  </r>
  <r>
    <n v="502"/>
    <s v="Strawberry Bowl"/>
    <s v="This Strawberry Bowl concept is the 1st of many episodes.  These episodes will be released in accordance with the harvest of the month."/>
    <n v="10000"/>
    <n v="15591"/>
    <x v="2"/>
    <x v="0"/>
    <s v="USD"/>
    <n v="1332073025"/>
    <n v="1329484625"/>
    <b v="0"/>
    <n v="4"/>
    <b v="0"/>
    <s v="film &amp; video/animation"/>
    <n v="156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15000"/>
    <n v="15565"/>
    <x v="2"/>
    <x v="1"/>
    <s v="GBP"/>
    <n v="1421498303"/>
    <n v="1418906303"/>
    <b v="0"/>
    <n v="9"/>
    <b v="0"/>
    <s v="film &amp; video/animation"/>
    <n v="104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15000"/>
    <n v="15535"/>
    <x v="2"/>
    <x v="0"/>
    <s v="USD"/>
    <n v="1334097387"/>
    <n v="1328916987"/>
    <b v="0"/>
    <n v="5"/>
    <b v="0"/>
    <s v="film &amp; video/animation"/>
    <n v="104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0000"/>
    <n v="15530"/>
    <x v="2"/>
    <x v="0"/>
    <s v="USD"/>
    <n v="1451010086"/>
    <n v="1447122086"/>
    <b v="0"/>
    <n v="14"/>
    <b v="0"/>
    <s v="film &amp; video/animation"/>
    <n v="155"/>
    <n v="1109.29"/>
    <x v="0"/>
    <x v="5"/>
  </r>
  <r>
    <n v="506"/>
    <s v="Age of Spirit: The Battle in Heaven"/>
    <s v="A feature-length 3D animation that depicts what happened when the Son of the Morning rebelled against God."/>
    <n v="9000"/>
    <n v="15505"/>
    <x v="2"/>
    <x v="0"/>
    <s v="USD"/>
    <n v="1376140520"/>
    <n v="1373548520"/>
    <b v="0"/>
    <n v="1"/>
    <b v="0"/>
    <s v="film &amp; video/animation"/>
    <n v="172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15000"/>
    <n v="15481"/>
    <x v="2"/>
    <x v="0"/>
    <s v="USD"/>
    <n v="1350687657"/>
    <n v="1346799657"/>
    <b v="0"/>
    <n v="10"/>
    <b v="0"/>
    <s v="film &amp; video/animation"/>
    <n v="103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10000"/>
    <n v="15443"/>
    <x v="2"/>
    <x v="0"/>
    <s v="USD"/>
    <n v="1337955240"/>
    <n v="1332808501"/>
    <b v="0"/>
    <n v="3"/>
    <b v="0"/>
    <s v="film &amp; video/animation"/>
    <n v="154"/>
    <n v="5147.67"/>
    <x v="0"/>
    <x v="5"/>
  </r>
  <r>
    <n v="509"/>
    <s v="Indian in Chelsea - Web Animated series"/>
    <s v="A hilarious comedy podcast being turned into an animated series  about an indian servant and his boss."/>
    <n v="13000"/>
    <n v="15435.55"/>
    <x v="2"/>
    <x v="1"/>
    <s v="GBP"/>
    <n v="1435504170"/>
    <n v="1432912170"/>
    <b v="0"/>
    <n v="1"/>
    <b v="0"/>
    <s v="film &amp; video/animation"/>
    <n v="119"/>
    <n v="15435.55"/>
    <x v="0"/>
    <x v="5"/>
  </r>
  <r>
    <n v="510"/>
    <s v="TPI Episode 2: Doomsday Dean"/>
    <s v="A mile below the Franco-Swiss border Dean manages to break the Large Hadron Collider and triggers the end of the world."/>
    <n v="100000"/>
    <n v="15390"/>
    <x v="2"/>
    <x v="0"/>
    <s v="USD"/>
    <n v="1456805639"/>
    <n v="1454213639"/>
    <b v="0"/>
    <n v="0"/>
    <b v="0"/>
    <s v="film &amp; video/animation"/>
    <n v="15"/>
    <n v="0"/>
    <x v="0"/>
    <x v="5"/>
  </r>
  <r>
    <n v="511"/>
    <s v="Stuck On An Eyeland"/>
    <s v="A project that incorporates animation and comic art into a relevant story. 4 boys, 1 eyeland, and a whole lot of drama!!!"/>
    <n v="15000"/>
    <n v="15335"/>
    <x v="2"/>
    <x v="0"/>
    <s v="USD"/>
    <n v="1365228982"/>
    <n v="1362640582"/>
    <b v="0"/>
    <n v="5"/>
    <b v="0"/>
    <s v="film &amp; video/animation"/>
    <n v="102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15000"/>
    <n v="15327"/>
    <x v="2"/>
    <x v="0"/>
    <s v="USD"/>
    <n v="1479667727"/>
    <n v="1475776127"/>
    <b v="0"/>
    <n v="2"/>
    <b v="0"/>
    <s v="film &amp; video/animation"/>
    <n v="102"/>
    <n v="7663.5"/>
    <x v="0"/>
    <x v="5"/>
  </r>
  <r>
    <n v="513"/>
    <s v="Paradigm Spiral - The Animated Series"/>
    <s v="A sci-fi fantasy 2.5D anime styled series about some guys trying to save the world, probably..."/>
    <n v="15000"/>
    <n v="15318.55"/>
    <x v="2"/>
    <x v="0"/>
    <s v="USD"/>
    <n v="1471244400"/>
    <n v="1467387705"/>
    <b v="0"/>
    <n v="68"/>
    <b v="0"/>
    <s v="film &amp; video/animation"/>
    <n v="102"/>
    <n v="225.27"/>
    <x v="0"/>
    <x v="5"/>
  </r>
  <r>
    <n v="514"/>
    <s v="I'm Sticking With You."/>
    <s v="A film created entirely out of paper, visual effects and found objects depicts how one man created a new life for himself."/>
    <n v="15000"/>
    <n v="15315"/>
    <x v="2"/>
    <x v="5"/>
    <s v="CAD"/>
    <n v="1407595447"/>
    <n v="1405003447"/>
    <b v="0"/>
    <n v="3"/>
    <b v="0"/>
    <s v="film &amp; video/animation"/>
    <n v="102"/>
    <n v="5105"/>
    <x v="0"/>
    <x v="5"/>
  </r>
  <r>
    <n v="515"/>
    <s v="A Tale of Faith - An Animated Short Film"/>
    <s v="A Tale of Faith is an animated short film based on the heartwarming tale by Rebbe Nachman of Breslov."/>
    <n v="15000"/>
    <n v="15285"/>
    <x v="2"/>
    <x v="0"/>
    <s v="USD"/>
    <n v="1451389601"/>
    <n v="1447933601"/>
    <b v="0"/>
    <n v="34"/>
    <b v="0"/>
    <s v="film &amp; video/animation"/>
    <n v="102"/>
    <n v="449.56"/>
    <x v="0"/>
    <x v="5"/>
  </r>
  <r>
    <n v="516"/>
    <s v="Shipmates"/>
    <s v="A big brother style comedy animation series starring famous seafarers"/>
    <n v="25000"/>
    <n v="15281"/>
    <x v="2"/>
    <x v="1"/>
    <s v="GBP"/>
    <n v="1432752080"/>
    <n v="1427568080"/>
    <b v="0"/>
    <n v="0"/>
    <b v="0"/>
    <s v="film &amp; video/animation"/>
    <n v="61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5000"/>
    <n v="15273"/>
    <x v="2"/>
    <x v="0"/>
    <s v="USD"/>
    <n v="1486046761"/>
    <n v="1483454761"/>
    <b v="0"/>
    <n v="3"/>
    <b v="0"/>
    <s v="film &amp; video/animation"/>
    <n v="305"/>
    <n v="5091"/>
    <x v="0"/>
    <x v="5"/>
  </r>
  <r>
    <n v="518"/>
    <s v="Somorrah"/>
    <s v="The community of Somorrah is peaceful and unblemished until &quot;The Boss&quot; power and money starts to diminish &amp; plans to gain it all back!"/>
    <n v="15000"/>
    <n v="15265"/>
    <x v="2"/>
    <x v="0"/>
    <s v="USD"/>
    <n v="1441550760"/>
    <n v="1438958824"/>
    <b v="0"/>
    <n v="0"/>
    <b v="0"/>
    <s v="film &amp; video/animation"/>
    <n v="102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5000"/>
    <n v="15230.03"/>
    <x v="2"/>
    <x v="0"/>
    <s v="USD"/>
    <n v="1354699421"/>
    <n v="1352107421"/>
    <b v="0"/>
    <n v="70"/>
    <b v="0"/>
    <s v="film &amp; video/animation"/>
    <n v="102"/>
    <n v="217.57"/>
    <x v="0"/>
    <x v="5"/>
  </r>
  <r>
    <n v="520"/>
    <s v="Darktales The Play"/>
    <s v="Tim Arthur's 21st anniversary sell-out production of his 'chilling' and 'sinister' ghostly thriller returns to the Edinburgh Fringe!"/>
    <n v="15000"/>
    <n v="15230"/>
    <x v="0"/>
    <x v="1"/>
    <s v="GBP"/>
    <n v="1449766261"/>
    <n v="1447174261"/>
    <b v="0"/>
    <n v="34"/>
    <b v="1"/>
    <s v="theater/plays"/>
    <n v="102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15000"/>
    <n v="15186.69"/>
    <x v="0"/>
    <x v="0"/>
    <s v="USD"/>
    <n v="1477976340"/>
    <n v="1475460819"/>
    <b v="0"/>
    <n v="56"/>
    <b v="1"/>
    <s v="theater/plays"/>
    <n v="101"/>
    <n v="271.19"/>
    <x v="1"/>
    <x v="6"/>
  </r>
  <r>
    <n v="522"/>
    <s v="COMPASS PLAYERS"/>
    <s v="*** TO MAKE DONATIONS IN THE FUTURE                                   GO TO OUR WEBSITE: www.compassplayers.com ***"/>
    <n v="15000"/>
    <n v="15171.5"/>
    <x v="0"/>
    <x v="0"/>
    <s v="USD"/>
    <n v="1458518325"/>
    <n v="1456793925"/>
    <b v="0"/>
    <n v="31"/>
    <b v="1"/>
    <s v="theater/plays"/>
    <n v="101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15000"/>
    <n v="15126"/>
    <x v="0"/>
    <x v="0"/>
    <s v="USD"/>
    <n v="1442805076"/>
    <n v="1440213076"/>
    <b v="0"/>
    <n v="84"/>
    <b v="1"/>
    <s v="theater/plays"/>
    <n v="101"/>
    <n v="180.07"/>
    <x v="1"/>
    <x v="6"/>
  </r>
  <r>
    <n v="524"/>
    <s v="Zero Down"/>
    <s v="Angel on the Corner need YOUR help to raise Â£3,500 to take Zero Down by Sarah Hehir to the Edinburgh Fringe Festival this August!"/>
    <n v="5000"/>
    <n v="15121"/>
    <x v="0"/>
    <x v="1"/>
    <s v="GBP"/>
    <n v="1464801169"/>
    <n v="1462209169"/>
    <b v="0"/>
    <n v="130"/>
    <b v="1"/>
    <s v="theater/plays"/>
    <n v="30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5000"/>
    <n v="15091.06"/>
    <x v="0"/>
    <x v="0"/>
    <s v="USD"/>
    <n v="1410601041"/>
    <n v="1406713041"/>
    <b v="0"/>
    <n v="12"/>
    <b v="1"/>
    <s v="theater/plays"/>
    <n v="101"/>
    <n v="1257.5899999999999"/>
    <x v="1"/>
    <x v="6"/>
  </r>
  <r>
    <n v="526"/>
    <s v="Victory by Madicken Malm"/>
    <s v="We have a brand new play. We urgently need your help to fund our production, which opens at Theatre503 on August 18th."/>
    <n v="7900"/>
    <n v="15077"/>
    <x v="0"/>
    <x v="1"/>
    <s v="GBP"/>
    <n v="1438966800"/>
    <n v="1436278344"/>
    <b v="0"/>
    <n v="23"/>
    <b v="1"/>
    <s v="theater/plays"/>
    <n v="191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2800"/>
    <n v="15039"/>
    <x v="0"/>
    <x v="0"/>
    <s v="USD"/>
    <n v="1487347500"/>
    <n v="1484715366"/>
    <b v="0"/>
    <n v="158"/>
    <b v="1"/>
    <s v="theater/plays"/>
    <n v="537"/>
    <n v="95.18"/>
    <x v="1"/>
    <x v="6"/>
  </r>
  <r>
    <n v="528"/>
    <s v="Devastated No Matter What"/>
    <s v="A Festival Backed Production of a Full-Length Play."/>
    <n v="13000"/>
    <n v="14750"/>
    <x v="0"/>
    <x v="0"/>
    <s v="USD"/>
    <n v="1434921600"/>
    <n v="1433109907"/>
    <b v="0"/>
    <n v="30"/>
    <b v="1"/>
    <s v="theater/plays"/>
    <n v="11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0275"/>
    <n v="14653"/>
    <x v="0"/>
    <x v="5"/>
    <s v="CAD"/>
    <n v="1484110800"/>
    <n v="1482281094"/>
    <b v="0"/>
    <n v="18"/>
    <b v="1"/>
    <s v="theater/plays"/>
    <n v="143"/>
    <n v="814.06"/>
    <x v="1"/>
    <x v="6"/>
  </r>
  <r>
    <n v="530"/>
    <s v="Corners Grove"/>
    <s v="Corners Grove is a coming-of-age play about leaving home, gender identity and the death of Whitney Houston; will benefit Win NYC."/>
    <n v="20000"/>
    <n v="14598"/>
    <x v="0"/>
    <x v="0"/>
    <s v="USD"/>
    <n v="1435111200"/>
    <n v="1433254268"/>
    <b v="0"/>
    <n v="29"/>
    <b v="1"/>
    <s v="theater/plays"/>
    <n v="73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10000"/>
    <n v="14511"/>
    <x v="0"/>
    <x v="0"/>
    <s v="USD"/>
    <n v="1481957940"/>
    <n v="1478050429"/>
    <b v="0"/>
    <n v="31"/>
    <b v="1"/>
    <s v="theater/plays"/>
    <n v="145"/>
    <n v="468.1"/>
    <x v="1"/>
    <x v="6"/>
  </r>
  <r>
    <n v="532"/>
    <s v="Walken On Sunshine"/>
    <s v="A fast paced, comedic play about an anxiety-ridden filmmaker who lies to investors about having Christopher Walken in his film."/>
    <n v="13000"/>
    <n v="14450"/>
    <x v="0"/>
    <x v="0"/>
    <s v="USD"/>
    <n v="1463098208"/>
    <n v="1460506208"/>
    <b v="0"/>
    <n v="173"/>
    <b v="1"/>
    <s v="theater/plays"/>
    <n v="111"/>
    <n v="83.53"/>
    <x v="1"/>
    <x v="6"/>
  </r>
  <r>
    <n v="533"/>
    <s v="Foresight"/>
    <s v="New writing â€¢ Twisty-turny magical realist retro sci-fi â€¢ Human lives â€¢ Storytelling â€¢ The slope our society slips down..."/>
    <n v="10000"/>
    <n v="14437.46"/>
    <x v="0"/>
    <x v="1"/>
    <s v="GBP"/>
    <n v="1463394365"/>
    <n v="1461320765"/>
    <b v="0"/>
    <n v="17"/>
    <b v="1"/>
    <s v="theater/plays"/>
    <n v="144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33000"/>
    <n v="14303"/>
    <x v="0"/>
    <x v="10"/>
    <s v="NOK"/>
    <n v="1446418800"/>
    <n v="1443036470"/>
    <b v="0"/>
    <n v="48"/>
    <b v="1"/>
    <s v="theater/plays"/>
    <n v="11"/>
    <n v="297.98"/>
    <x v="1"/>
    <x v="6"/>
  </r>
  <r>
    <n v="535"/>
    <s v="Astronauts of Hartlepool: a Brexit sci-fi for VAULT 2017"/>
    <s v="Weâ€™re producing a Northern Brexit sci-fi play for VAULT festival 2017 and we need your help!"/>
    <n v="50000"/>
    <n v="14203"/>
    <x v="0"/>
    <x v="1"/>
    <s v="GBP"/>
    <n v="1483707905"/>
    <n v="1481115905"/>
    <b v="0"/>
    <n v="59"/>
    <b v="1"/>
    <s v="theater/plays"/>
    <n v="28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12000"/>
    <n v="14190"/>
    <x v="0"/>
    <x v="1"/>
    <s v="GBP"/>
    <n v="1438624800"/>
    <n v="1435133807"/>
    <b v="0"/>
    <n v="39"/>
    <b v="1"/>
    <s v="theater/plays"/>
    <n v="118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5000"/>
    <n v="14166"/>
    <x v="0"/>
    <x v="0"/>
    <s v="USD"/>
    <n v="1446665191"/>
    <n v="1444069591"/>
    <b v="0"/>
    <n v="59"/>
    <b v="1"/>
    <s v="theater/plays"/>
    <n v="283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11000"/>
    <n v="14082"/>
    <x v="0"/>
    <x v="0"/>
    <s v="USD"/>
    <n v="1463166263"/>
    <n v="1460574263"/>
    <b v="0"/>
    <n v="60"/>
    <b v="1"/>
    <s v="theater/plays"/>
    <n v="128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0"/>
    <n v="14055"/>
    <x v="0"/>
    <x v="1"/>
    <s v="GBP"/>
    <n v="1467681107"/>
    <n v="1465866707"/>
    <b v="0"/>
    <n v="20"/>
    <b v="1"/>
    <s v="theater/plays"/>
    <n v="28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30000"/>
    <n v="14000"/>
    <x v="2"/>
    <x v="0"/>
    <s v="USD"/>
    <n v="1423078606"/>
    <n v="1420486606"/>
    <b v="0"/>
    <n v="1"/>
    <b v="0"/>
    <s v="technology/web"/>
    <n v="47"/>
    <n v="14000"/>
    <x v="2"/>
    <x v="7"/>
  </r>
  <r>
    <n v="541"/>
    <s v="Deviations"/>
    <s v="A website dedicated to local Kink Communities; to find others with matching interests and bring them together."/>
    <n v="12000"/>
    <n v="14000"/>
    <x v="2"/>
    <x v="0"/>
    <s v="USD"/>
    <n v="1446080834"/>
    <n v="1443488834"/>
    <b v="0"/>
    <n v="1"/>
    <b v="0"/>
    <s v="technology/web"/>
    <n v="117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12516"/>
    <n v="13864.17"/>
    <x v="2"/>
    <x v="0"/>
    <s v="USD"/>
    <n v="1462293716"/>
    <n v="1457113316"/>
    <b v="0"/>
    <n v="1"/>
    <b v="0"/>
    <s v="technology/web"/>
    <n v="111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4000"/>
    <n v="13864"/>
    <x v="2"/>
    <x v="2"/>
    <s v="AUD"/>
    <n v="1414807962"/>
    <n v="1412215962"/>
    <b v="0"/>
    <n v="2"/>
    <b v="0"/>
    <s v="technology/web"/>
    <n v="347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24500"/>
    <n v="13846"/>
    <x v="2"/>
    <x v="0"/>
    <s v="USD"/>
    <n v="1467647160"/>
    <n v="1465055160"/>
    <b v="0"/>
    <n v="2"/>
    <b v="0"/>
    <s v="technology/web"/>
    <n v="57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12000"/>
    <n v="13728"/>
    <x v="2"/>
    <x v="6"/>
    <s v="EUR"/>
    <n v="1447600389"/>
    <n v="1444140789"/>
    <b v="0"/>
    <n v="34"/>
    <b v="0"/>
    <s v="technology/web"/>
    <n v="114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8012"/>
    <n v="13704.33"/>
    <x v="2"/>
    <x v="0"/>
    <s v="USD"/>
    <n v="1445097715"/>
    <n v="1441209715"/>
    <b v="0"/>
    <n v="2"/>
    <b v="0"/>
    <s v="technology/web"/>
    <n v="171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50000"/>
    <n v="13692"/>
    <x v="2"/>
    <x v="1"/>
    <s v="GBP"/>
    <n v="1455122564"/>
    <n v="1452530564"/>
    <b v="0"/>
    <n v="0"/>
    <b v="0"/>
    <s v="technology/web"/>
    <n v="27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2500"/>
    <n v="13685.99"/>
    <x v="2"/>
    <x v="1"/>
    <s v="GBP"/>
    <n v="1446154848"/>
    <n v="1443562848"/>
    <b v="0"/>
    <n v="1"/>
    <b v="0"/>
    <s v="technology/web"/>
    <n v="109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10000"/>
    <n v="13614"/>
    <x v="2"/>
    <x v="1"/>
    <s v="GBP"/>
    <n v="1436368622"/>
    <n v="1433776622"/>
    <b v="0"/>
    <n v="8"/>
    <b v="0"/>
    <s v="technology/web"/>
    <n v="136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1000"/>
    <n v="13566"/>
    <x v="2"/>
    <x v="5"/>
    <s v="CAD"/>
    <n v="1485838800"/>
    <n v="1484756245"/>
    <b v="0"/>
    <n v="4"/>
    <b v="0"/>
    <s v="technology/web"/>
    <n v="1357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5000"/>
    <n v="13534"/>
    <x v="2"/>
    <x v="0"/>
    <s v="USD"/>
    <n v="1438451580"/>
    <n v="1434609424"/>
    <b v="0"/>
    <n v="28"/>
    <b v="0"/>
    <s v="technology/web"/>
    <n v="271"/>
    <n v="483.36"/>
    <x v="2"/>
    <x v="7"/>
  </r>
  <r>
    <n v="552"/>
    <s v="Spinnable Social Media"/>
    <s v="Axoral is a 3d interactive social media interface, with the potential to be so much more, but we need your help!"/>
    <n v="10000"/>
    <n v="13500"/>
    <x v="2"/>
    <x v="5"/>
    <s v="CAD"/>
    <n v="1452350896"/>
    <n v="1447166896"/>
    <b v="0"/>
    <n v="0"/>
    <b v="0"/>
    <s v="technology/web"/>
    <n v="135"/>
    <n v="0"/>
    <x v="2"/>
    <x v="7"/>
  </r>
  <r>
    <n v="553"/>
    <s v="sellorshopusa.com"/>
    <s v="Groundbreaking New Classifieds Website Grows Into Largest Nationwide Coverage By Turning Users Into Entrepreneurs"/>
    <n v="8750"/>
    <n v="13480.16"/>
    <x v="2"/>
    <x v="0"/>
    <s v="USD"/>
    <n v="1415988991"/>
    <n v="1413393391"/>
    <b v="0"/>
    <n v="6"/>
    <b v="0"/>
    <s v="technology/web"/>
    <n v="1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12800"/>
    <n v="13451"/>
    <x v="2"/>
    <x v="0"/>
    <s v="USD"/>
    <n v="1413735972"/>
    <n v="1411143972"/>
    <b v="0"/>
    <n v="22"/>
    <b v="0"/>
    <s v="technology/web"/>
    <n v="105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13000"/>
    <n v="13383"/>
    <x v="2"/>
    <x v="1"/>
    <s v="GBP"/>
    <n v="1465720143"/>
    <n v="1463128143"/>
    <b v="0"/>
    <n v="0"/>
    <b v="0"/>
    <s v="technology/web"/>
    <n v="103"/>
    <n v="0"/>
    <x v="2"/>
    <x v="7"/>
  </r>
  <r>
    <n v="556"/>
    <s v="Braille Academy"/>
    <s v="An educational platform for learning Unified English Braille Code"/>
    <n v="6700"/>
    <n v="13323"/>
    <x v="2"/>
    <x v="0"/>
    <s v="USD"/>
    <n v="1452112717"/>
    <n v="1449520717"/>
    <b v="0"/>
    <n v="1"/>
    <b v="0"/>
    <s v="technology/web"/>
    <n v="199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30000"/>
    <n v="13296"/>
    <x v="2"/>
    <x v="12"/>
    <s v="EUR"/>
    <n v="1480721803"/>
    <n v="1478126203"/>
    <b v="0"/>
    <n v="20"/>
    <b v="0"/>
    <s v="technology/web"/>
    <n v="44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13000"/>
    <n v="13293.8"/>
    <x v="2"/>
    <x v="0"/>
    <s v="USD"/>
    <n v="1427227905"/>
    <n v="1424639505"/>
    <b v="0"/>
    <n v="0"/>
    <b v="0"/>
    <s v="technology/web"/>
    <n v="102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12000"/>
    <n v="13279"/>
    <x v="2"/>
    <x v="0"/>
    <s v="USD"/>
    <n v="1449989260"/>
    <n v="1447397260"/>
    <b v="0"/>
    <n v="1"/>
    <b v="0"/>
    <s v="technology/web"/>
    <n v="111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9000"/>
    <n v="13228"/>
    <x v="2"/>
    <x v="5"/>
    <s v="CAD"/>
    <n v="1418841045"/>
    <n v="1416249045"/>
    <b v="0"/>
    <n v="3"/>
    <b v="0"/>
    <s v="technology/web"/>
    <n v="147"/>
    <n v="4409.33"/>
    <x v="2"/>
    <x v="7"/>
  </r>
  <r>
    <n v="561"/>
    <s v="CheckMate Careers"/>
    <s v="A marketplace for talent and employers to match. Using intuitive technology we match &amp; place talent with the best career position."/>
    <n v="12500"/>
    <n v="13180"/>
    <x v="2"/>
    <x v="0"/>
    <s v="USD"/>
    <n v="1445874513"/>
    <n v="1442850513"/>
    <b v="0"/>
    <n v="2"/>
    <b v="0"/>
    <s v="technology/web"/>
    <n v="105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13000"/>
    <n v="13163.5"/>
    <x v="2"/>
    <x v="9"/>
    <s v="EUR"/>
    <n v="1482052815"/>
    <n v="1479460815"/>
    <b v="0"/>
    <n v="0"/>
    <b v="0"/>
    <s v="technology/web"/>
    <n v="101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12000"/>
    <n v="13121"/>
    <x v="2"/>
    <x v="2"/>
    <s v="AUD"/>
    <n v="1424137247"/>
    <n v="1421545247"/>
    <b v="0"/>
    <n v="2"/>
    <b v="0"/>
    <s v="technology/web"/>
    <n v="109"/>
    <n v="6560.5"/>
    <x v="2"/>
    <x v="7"/>
  </r>
  <r>
    <n v="564"/>
    <s v="TOC TOC TROC"/>
    <s v="Plateforme de troc gratuit et d'Ã©changes en tous genres par nature. Mieux s'entraider, Ã©changer, de donner, louer ou vendre Ã  distance."/>
    <n v="5000"/>
    <n v="13114"/>
    <x v="2"/>
    <x v="6"/>
    <s v="EUR"/>
    <n v="1457822275"/>
    <n v="1455230275"/>
    <b v="0"/>
    <n v="1"/>
    <b v="0"/>
    <s v="technology/web"/>
    <n v="262"/>
    <n v="13114"/>
    <x v="2"/>
    <x v="7"/>
  </r>
  <r>
    <n v="565"/>
    <s v="EasyLearnings"/>
    <s v="Our objective is to provide a platform which helps teachers to provide courses to leaners in wide range of locations including Africa."/>
    <n v="13000"/>
    <n v="13112"/>
    <x v="2"/>
    <x v="1"/>
    <s v="GBP"/>
    <n v="1436554249"/>
    <n v="1433962249"/>
    <b v="0"/>
    <n v="0"/>
    <b v="0"/>
    <s v="technology/web"/>
    <n v="101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12500"/>
    <n v="13014"/>
    <x v="2"/>
    <x v="0"/>
    <s v="USD"/>
    <n v="1468513533"/>
    <n v="1465921533"/>
    <b v="0"/>
    <n v="1"/>
    <b v="0"/>
    <s v="technology/web"/>
    <n v="104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9850"/>
    <n v="12965.44"/>
    <x v="2"/>
    <x v="0"/>
    <s v="USD"/>
    <n v="1420143194"/>
    <n v="1417551194"/>
    <b v="0"/>
    <n v="0"/>
    <b v="0"/>
    <s v="technology/web"/>
    <n v="132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12444"/>
    <n v="12929.35"/>
    <x v="2"/>
    <x v="4"/>
    <s v="NZD"/>
    <n v="1452942000"/>
    <n v="1449785223"/>
    <b v="0"/>
    <n v="5"/>
    <b v="0"/>
    <s v="technology/web"/>
    <n v="104"/>
    <n v="2585.87"/>
    <x v="2"/>
    <x v="7"/>
  </r>
  <r>
    <n v="569"/>
    <s v="Mioti"/>
    <s v="Mioti is an indie game marketplace that doubles as a community for developers to join networks and discuss projects."/>
    <n v="11500"/>
    <n v="12879"/>
    <x v="2"/>
    <x v="5"/>
    <s v="CAD"/>
    <n v="1451679612"/>
    <n v="1449087612"/>
    <b v="0"/>
    <n v="1"/>
    <b v="0"/>
    <s v="technology/web"/>
    <n v="112"/>
    <n v="12879"/>
    <x v="2"/>
    <x v="7"/>
  </r>
  <r>
    <n v="570"/>
    <s v="Relaunching in May"/>
    <s v="Humans have AM/FM/Satellite radio, kids have radio Disney, pets have DogCatRadio."/>
    <n v="12000"/>
    <n v="12870"/>
    <x v="2"/>
    <x v="0"/>
    <s v="USD"/>
    <n v="1455822569"/>
    <n v="1453230569"/>
    <b v="0"/>
    <n v="1"/>
    <b v="0"/>
    <s v="technology/web"/>
    <n v="107"/>
    <n v="12870"/>
    <x v="2"/>
    <x v="7"/>
  </r>
  <r>
    <n v="571"/>
    <s v="Snag-A-Slip"/>
    <s v="Snag-A-Slip is an online platform that connects boaters with awesome marinas and available boat slips so that they can book with ease."/>
    <n v="60000"/>
    <n v="12818"/>
    <x v="2"/>
    <x v="0"/>
    <s v="USD"/>
    <n v="1437969540"/>
    <n v="1436297723"/>
    <b v="0"/>
    <n v="2"/>
    <b v="0"/>
    <s v="technology/web"/>
    <n v="2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10000"/>
    <n v="12806"/>
    <x v="2"/>
    <x v="0"/>
    <s v="USD"/>
    <n v="1446660688"/>
    <n v="1444065088"/>
    <b v="0"/>
    <n v="0"/>
    <b v="0"/>
    <s v="technology/web"/>
    <n v="128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10000"/>
    <n v="12800"/>
    <x v="2"/>
    <x v="0"/>
    <s v="USD"/>
    <n v="1421543520"/>
    <n v="1416445931"/>
    <b v="0"/>
    <n v="9"/>
    <b v="0"/>
    <s v="technology/web"/>
    <n v="128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0000"/>
    <n v="12795"/>
    <x v="2"/>
    <x v="1"/>
    <s v="GBP"/>
    <n v="1476873507"/>
    <n v="1474281507"/>
    <b v="0"/>
    <n v="4"/>
    <b v="0"/>
    <s v="technology/web"/>
    <n v="128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50000"/>
    <n v="12792"/>
    <x v="2"/>
    <x v="12"/>
    <s v="EUR"/>
    <n v="1434213443"/>
    <n v="1431621443"/>
    <b v="0"/>
    <n v="4"/>
    <b v="0"/>
    <s v="technology/web"/>
    <n v="26"/>
    <n v="3198"/>
    <x v="2"/>
    <x v="7"/>
  </r>
  <r>
    <n v="576"/>
    <s v="Uthtopia"/>
    <s v="UthTopia Is a social media organization that believes in positive online usage, youth mentorship, and youth empowerment."/>
    <n v="10600"/>
    <n v="12772.6"/>
    <x v="2"/>
    <x v="0"/>
    <s v="USD"/>
    <n v="1427537952"/>
    <n v="1422357552"/>
    <b v="0"/>
    <n v="1"/>
    <b v="0"/>
    <s v="technology/web"/>
    <n v="120"/>
    <n v="12772.6"/>
    <x v="2"/>
    <x v="7"/>
  </r>
  <r>
    <n v="577"/>
    <s v="everydayrelay"/>
    <s v="Emails are one of pervasively used mode of communication today. However, emails can be personal and sometimes discretion is needed."/>
    <n v="10000"/>
    <n v="12730.42"/>
    <x v="2"/>
    <x v="0"/>
    <s v="USD"/>
    <n v="1463753302"/>
    <n v="1458569302"/>
    <b v="0"/>
    <n v="1"/>
    <b v="0"/>
    <s v="technology/web"/>
    <n v="127"/>
    <n v="12730.42"/>
    <x v="2"/>
    <x v="7"/>
  </r>
  <r>
    <n v="578"/>
    <s v="weBuy Crowdsourced Shopping"/>
    <s v="weBuy trade built on technology and Crowd Sourced Power"/>
    <n v="12000"/>
    <n v="12668"/>
    <x v="2"/>
    <x v="1"/>
    <s v="GBP"/>
    <n v="1441633993"/>
    <n v="1439560393"/>
    <b v="0"/>
    <n v="7"/>
    <b v="0"/>
    <s v="technology/web"/>
    <n v="106"/>
    <n v="1809.71"/>
    <x v="2"/>
    <x v="7"/>
  </r>
  <r>
    <n v="579"/>
    <s v="Course: Learn Cryptography"/>
    <s v="Learn classic and public key cryptography with a full proof-of-concept system in JavaScript."/>
    <n v="5000"/>
    <n v="12627"/>
    <x v="2"/>
    <x v="0"/>
    <s v="USD"/>
    <n v="1419539223"/>
    <n v="1416947223"/>
    <b v="0"/>
    <n v="5"/>
    <b v="0"/>
    <s v="technology/web"/>
    <n v="253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12200"/>
    <n v="12571"/>
    <x v="2"/>
    <x v="0"/>
    <s v="USD"/>
    <n v="1474580867"/>
    <n v="1471988867"/>
    <b v="0"/>
    <n v="1"/>
    <b v="0"/>
    <s v="technology/web"/>
    <n v="103"/>
    <n v="12571"/>
    <x v="2"/>
    <x v="7"/>
  </r>
  <r>
    <n v="581"/>
    <s v="A Poets Domain"/>
    <s v="Help me raise funds so that I can be able to give passionate young poets a chance to earn money weekly for their writing &amp; spoken word."/>
    <n v="12500"/>
    <n v="12554"/>
    <x v="2"/>
    <x v="0"/>
    <s v="USD"/>
    <n v="1438474704"/>
    <n v="1435882704"/>
    <b v="0"/>
    <n v="0"/>
    <b v="0"/>
    <s v="technology/web"/>
    <n v="10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8000"/>
    <n v="12521"/>
    <x v="2"/>
    <x v="0"/>
    <s v="USD"/>
    <n v="1426442400"/>
    <n v="1424454319"/>
    <b v="0"/>
    <n v="0"/>
    <b v="0"/>
    <s v="technology/web"/>
    <n v="70"/>
    <n v="0"/>
    <x v="2"/>
    <x v="7"/>
  </r>
  <r>
    <n v="583"/>
    <s v="HackersArchive.com"/>
    <s v="HackersArchive.com will help rid the web of viruses and scams found everywhere else you look!"/>
    <n v="40000"/>
    <n v="12446"/>
    <x v="2"/>
    <x v="0"/>
    <s v="USD"/>
    <n v="1426800687"/>
    <n v="1424212287"/>
    <b v="0"/>
    <n v="1"/>
    <b v="0"/>
    <s v="technology/web"/>
    <n v="31"/>
    <n v="12446"/>
    <x v="2"/>
    <x v="7"/>
  </r>
  <r>
    <n v="584"/>
    <s v="scriptCall - The Personal Presentation Platform"/>
    <s v="Script Call takes your presentation from the wall to your audience; from your device to theirs."/>
    <n v="2500"/>
    <n v="12413"/>
    <x v="2"/>
    <x v="0"/>
    <s v="USD"/>
    <n v="1426522316"/>
    <n v="1423933916"/>
    <b v="0"/>
    <n v="2"/>
    <b v="0"/>
    <s v="technology/web"/>
    <n v="497"/>
    <n v="6206.5"/>
    <x v="2"/>
    <x v="7"/>
  </r>
  <r>
    <n v="585"/>
    <s v="Link Card"/>
    <s v="SAVE UP TO 40% WHEN YOU SPEND!_x000a__x000a_PRE-ORDER YOUR LINK CARD TODAY"/>
    <n v="10050"/>
    <n v="12410.5"/>
    <x v="2"/>
    <x v="1"/>
    <s v="GBP"/>
    <n v="1448928000"/>
    <n v="1444123377"/>
    <b v="0"/>
    <n v="0"/>
    <b v="0"/>
    <s v="technology/web"/>
    <n v="123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10000"/>
    <n v="12353"/>
    <x v="2"/>
    <x v="5"/>
    <s v="CAD"/>
    <n v="1429207833"/>
    <n v="1426615833"/>
    <b v="0"/>
    <n v="7"/>
    <b v="0"/>
    <s v="technology/web"/>
    <n v="124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12000"/>
    <n v="12348.5"/>
    <x v="2"/>
    <x v="13"/>
    <s v="EUR"/>
    <n v="1479410886"/>
    <n v="1474223286"/>
    <b v="0"/>
    <n v="2"/>
    <b v="0"/>
    <s v="technology/web"/>
    <n v="103"/>
    <n v="6174.25"/>
    <x v="2"/>
    <x v="7"/>
  </r>
  <r>
    <n v="589"/>
    <s v="Get Neighborly"/>
    <s v="Services closer than you think..."/>
    <n v="10000"/>
    <n v="12325"/>
    <x v="2"/>
    <x v="0"/>
    <s v="USD"/>
    <n v="1436366699"/>
    <n v="1435070699"/>
    <b v="0"/>
    <n v="1"/>
    <b v="0"/>
    <s v="technology/web"/>
    <n v="123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2000"/>
    <n v="12256"/>
    <x v="2"/>
    <x v="0"/>
    <s v="USD"/>
    <n v="1437570130"/>
    <n v="1434978130"/>
    <b v="0"/>
    <n v="2"/>
    <b v="0"/>
    <s v="technology/web"/>
    <n v="102"/>
    <n v="6128"/>
    <x v="2"/>
    <x v="7"/>
  </r>
  <r>
    <n v="592"/>
    <s v="Go Start A Biz"/>
    <s v="Together, we can build a FREE, business start-up system that will help aspiring entrepreneurs change their economic circumstances."/>
    <n v="12000"/>
    <n v="12252"/>
    <x v="2"/>
    <x v="0"/>
    <s v="USD"/>
    <n v="1417584860"/>
    <n v="1414992860"/>
    <b v="0"/>
    <n v="1"/>
    <b v="0"/>
    <s v="technology/web"/>
    <n v="102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12000"/>
    <n v="12229"/>
    <x v="2"/>
    <x v="1"/>
    <s v="GBP"/>
    <n v="1428333345"/>
    <n v="1425744945"/>
    <b v="0"/>
    <n v="7"/>
    <b v="0"/>
    <s v="technology/web"/>
    <n v="102"/>
    <n v="1747"/>
    <x v="2"/>
    <x v="7"/>
  </r>
  <r>
    <n v="594"/>
    <s v="Unleashed Fitness"/>
    <s v="Creating a fitness site that will change the fitness game forever!"/>
    <n v="10000"/>
    <n v="12178"/>
    <x v="2"/>
    <x v="0"/>
    <s v="USD"/>
    <n v="1460832206"/>
    <n v="1458240206"/>
    <b v="0"/>
    <n v="2"/>
    <b v="0"/>
    <s v="technology/web"/>
    <n v="122"/>
    <n v="6089"/>
    <x v="2"/>
    <x v="7"/>
  </r>
  <r>
    <n v="595"/>
    <s v="MyBestInterest.org"/>
    <s v="MyBestInterest.org elminates election research by quickly identifying the candidates that will best represent your interests."/>
    <n v="12000"/>
    <n v="12165"/>
    <x v="2"/>
    <x v="0"/>
    <s v="USD"/>
    <n v="1430703638"/>
    <n v="1426815638"/>
    <b v="0"/>
    <n v="8"/>
    <b v="0"/>
    <s v="technology/web"/>
    <n v="101"/>
    <n v="1520.63"/>
    <x v="2"/>
    <x v="7"/>
  </r>
  <r>
    <n v="596"/>
    <s v="DigitaliBook free library"/>
    <s v="We present digitaibook,com site which can become a free electronic library with your help,"/>
    <n v="10000"/>
    <n v="12165"/>
    <x v="2"/>
    <x v="0"/>
    <s v="USD"/>
    <n v="1478122292"/>
    <n v="1475530292"/>
    <b v="0"/>
    <n v="2"/>
    <b v="0"/>
    <s v="technology/web"/>
    <n v="122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10000"/>
    <n v="12110"/>
    <x v="2"/>
    <x v="0"/>
    <s v="USD"/>
    <n v="1469980800"/>
    <n v="1466787335"/>
    <b v="0"/>
    <n v="2"/>
    <b v="0"/>
    <s v="technology/web"/>
    <n v="121"/>
    <n v="6055"/>
    <x v="2"/>
    <x v="7"/>
  </r>
  <r>
    <n v="598"/>
    <s v="Goals not creeds"/>
    <s v="This is a project to create a crowd-funding site for Urantia Book readers worldwide."/>
    <n v="11000"/>
    <n v="12106"/>
    <x v="2"/>
    <x v="0"/>
    <s v="USD"/>
    <n v="1417737781"/>
    <n v="1415145781"/>
    <b v="0"/>
    <n v="7"/>
    <b v="0"/>
    <s v="technology/web"/>
    <n v="110"/>
    <n v="1729.43"/>
    <x v="2"/>
    <x v="7"/>
  </r>
  <r>
    <n v="599"/>
    <s v="Mail 4 Jail"/>
    <s v="We send care packages to incarcerated individuals throughout the country that include specific items hand picked by the sender."/>
    <n v="12000"/>
    <n v="12095"/>
    <x v="2"/>
    <x v="0"/>
    <s v="USD"/>
    <n v="1425827760"/>
    <n v="1423769402"/>
    <b v="0"/>
    <n v="2"/>
    <b v="0"/>
    <s v="technology/web"/>
    <n v="101"/>
    <n v="6047.5"/>
    <x v="2"/>
    <x v="7"/>
  </r>
  <r>
    <n v="600"/>
    <s v="Anaheim California here we come but we need your help."/>
    <s v="Science Technology Engineering and Math + youth = a brighter tomorrow."/>
    <n v="12000"/>
    <n v="12042"/>
    <x v="1"/>
    <x v="0"/>
    <s v="USD"/>
    <n v="1431198562"/>
    <n v="1426014562"/>
    <b v="0"/>
    <n v="1"/>
    <b v="0"/>
    <s v="technology/web"/>
    <n v="100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12000"/>
    <n v="12029"/>
    <x v="1"/>
    <x v="0"/>
    <s v="USD"/>
    <n v="1434654215"/>
    <n v="1432062215"/>
    <b v="0"/>
    <n v="0"/>
    <b v="0"/>
    <s v="technology/web"/>
    <n v="10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1260"/>
    <n v="12007.18"/>
    <x v="1"/>
    <x v="0"/>
    <s v="USD"/>
    <n v="1408029623"/>
    <n v="1405437623"/>
    <b v="0"/>
    <n v="13"/>
    <b v="0"/>
    <s v="technology/web"/>
    <n v="107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8000"/>
    <n v="12001.5"/>
    <x v="1"/>
    <x v="0"/>
    <s v="USD"/>
    <n v="1409187056"/>
    <n v="1406595056"/>
    <b v="0"/>
    <n v="0"/>
    <b v="0"/>
    <s v="technology/web"/>
    <n v="150"/>
    <n v="0"/>
    <x v="2"/>
    <x v="7"/>
  </r>
  <r>
    <n v="605"/>
    <s v="Teach Your Parents iPad (Canceled)"/>
    <s v="An iPad support care package for your parents / seniors."/>
    <n v="12000"/>
    <n v="12000"/>
    <x v="1"/>
    <x v="0"/>
    <s v="USD"/>
    <n v="1440318908"/>
    <n v="1436430908"/>
    <b v="0"/>
    <n v="8"/>
    <b v="0"/>
    <s v="technology/web"/>
    <n v="10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9665"/>
    <n v="12000"/>
    <x v="1"/>
    <x v="9"/>
    <s v="EUR"/>
    <n v="1432479600"/>
    <n v="1428507409"/>
    <b v="0"/>
    <n v="1"/>
    <b v="0"/>
    <s v="technology/web"/>
    <n v="124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12000"/>
    <n v="12000"/>
    <x v="1"/>
    <x v="0"/>
    <s v="USD"/>
    <n v="1448225336"/>
    <n v="1445629736"/>
    <b v="0"/>
    <n v="0"/>
    <b v="0"/>
    <s v="technology/web"/>
    <n v="1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0000"/>
    <n v="11998.01"/>
    <x v="1"/>
    <x v="0"/>
    <s v="USD"/>
    <n v="1434405980"/>
    <n v="1431813980"/>
    <b v="0"/>
    <n v="5"/>
    <b v="0"/>
    <s v="technology/web"/>
    <n v="120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8500"/>
    <n v="11992"/>
    <x v="1"/>
    <x v="1"/>
    <s v="GBP"/>
    <n v="1448761744"/>
    <n v="1446166144"/>
    <b v="0"/>
    <n v="1"/>
    <b v="0"/>
    <s v="technology/web"/>
    <n v="141"/>
    <n v="11992"/>
    <x v="2"/>
    <x v="7"/>
  </r>
  <r>
    <n v="610"/>
    <s v="UniteChrist (Canceled)"/>
    <s v="We are creating a Christian social network to empower, educate, and connect Christians all over the world."/>
    <n v="100000"/>
    <n v="11943"/>
    <x v="1"/>
    <x v="0"/>
    <s v="USD"/>
    <n v="1429732586"/>
    <n v="1427140586"/>
    <b v="0"/>
    <n v="0"/>
    <b v="0"/>
    <s v="technology/web"/>
    <n v="12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30000"/>
    <n v="11923"/>
    <x v="1"/>
    <x v="6"/>
    <s v="EUR"/>
    <n v="1453210037"/>
    <n v="1448026037"/>
    <b v="0"/>
    <n v="0"/>
    <b v="0"/>
    <s v="technology/web"/>
    <n v="40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30000"/>
    <n v="11828"/>
    <x v="1"/>
    <x v="0"/>
    <s v="USD"/>
    <n v="1443675540"/>
    <n v="1441022120"/>
    <b v="0"/>
    <n v="121"/>
    <b v="0"/>
    <s v="technology/web"/>
    <n v="39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8000"/>
    <n v="11751"/>
    <x v="1"/>
    <x v="4"/>
    <s v="NZD"/>
    <n v="1443149759"/>
    <n v="1440557759"/>
    <b v="0"/>
    <n v="0"/>
    <b v="0"/>
    <s v="technology/web"/>
    <n v="147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11737"/>
    <n v="11747.18"/>
    <x v="1"/>
    <x v="6"/>
    <s v="EUR"/>
    <n v="1488013307"/>
    <n v="1485421307"/>
    <b v="0"/>
    <n v="0"/>
    <b v="0"/>
    <s v="technology/web"/>
    <n v="10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5000"/>
    <n v="11745"/>
    <x v="1"/>
    <x v="1"/>
    <s v="GBP"/>
    <n v="1431072843"/>
    <n v="1427184843"/>
    <b v="0"/>
    <n v="3"/>
    <b v="0"/>
    <s v="technology/web"/>
    <n v="235"/>
    <n v="3915"/>
    <x v="2"/>
    <x v="7"/>
  </r>
  <r>
    <n v="618"/>
    <s v="Y2Y Tutors (Canceled)"/>
    <s v="With the cost of education seemingly always on the rise, Y2Y aims to ensure that no student will be left behind through peer tutoring."/>
    <n v="1000"/>
    <n v="11744.9"/>
    <x v="1"/>
    <x v="0"/>
    <s v="USD"/>
    <n v="1449689203"/>
    <n v="1447097203"/>
    <b v="0"/>
    <n v="0"/>
    <b v="0"/>
    <s v="technology/web"/>
    <n v="1174"/>
    <n v="0"/>
    <x v="2"/>
    <x v="7"/>
  </r>
  <r>
    <n v="619"/>
    <s v="Big Data (Canceled)"/>
    <s v="Big Data Sets for researchers interested in improving the quality of life."/>
    <n v="10000"/>
    <n v="11727"/>
    <x v="1"/>
    <x v="0"/>
    <s v="USD"/>
    <n v="1416933390"/>
    <n v="1411745790"/>
    <b v="0"/>
    <n v="1"/>
    <b v="0"/>
    <s v="technology/web"/>
    <n v="117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150000"/>
    <n v="11683"/>
    <x v="1"/>
    <x v="5"/>
    <s v="CAD"/>
    <n v="1408986738"/>
    <n v="1405098738"/>
    <b v="0"/>
    <n v="1"/>
    <b v="0"/>
    <s v="technology/web"/>
    <n v="8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10000"/>
    <n v="11656"/>
    <x v="1"/>
    <x v="0"/>
    <s v="USD"/>
    <n v="1467934937"/>
    <n v="1465342937"/>
    <b v="0"/>
    <n v="3"/>
    <b v="0"/>
    <s v="technology/web"/>
    <n v="11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7500"/>
    <n v="11650"/>
    <x v="1"/>
    <x v="0"/>
    <s v="USD"/>
    <n v="1467398138"/>
    <n v="1465670138"/>
    <b v="0"/>
    <n v="9"/>
    <b v="0"/>
    <s v="technology/web"/>
    <n v="155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8500"/>
    <n v="11633"/>
    <x v="1"/>
    <x v="2"/>
    <s v="AUD"/>
    <n v="1432771997"/>
    <n v="1430179997"/>
    <b v="0"/>
    <n v="0"/>
    <b v="0"/>
    <s v="technology/web"/>
    <n v="137"/>
    <n v="0"/>
    <x v="2"/>
    <x v="7"/>
  </r>
  <r>
    <n v="624"/>
    <s v="NeedSomeLoven.com (Canceled)"/>
    <s v="I am designing a fun, high tech dating website, with over 25 cool features. It is innovate as well as user friendly."/>
    <n v="10000"/>
    <n v="11621"/>
    <x v="1"/>
    <x v="0"/>
    <s v="USD"/>
    <n v="1431647041"/>
    <n v="1429055041"/>
    <b v="0"/>
    <n v="0"/>
    <b v="0"/>
    <s v="technology/web"/>
    <n v="116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8000"/>
    <n v="11594"/>
    <x v="1"/>
    <x v="5"/>
    <s v="CAD"/>
    <n v="1490560177"/>
    <n v="1487971777"/>
    <b v="0"/>
    <n v="0"/>
    <b v="0"/>
    <s v="technology/web"/>
    <n v="41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10000"/>
    <n v="11570.92"/>
    <x v="1"/>
    <x v="0"/>
    <s v="USD"/>
    <n v="1439644920"/>
    <n v="1436793939"/>
    <b v="0"/>
    <n v="39"/>
    <b v="0"/>
    <s v="technology/web"/>
    <n v="11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8000"/>
    <n v="11545.1"/>
    <x v="1"/>
    <x v="11"/>
    <s v="SEK"/>
    <n v="1457996400"/>
    <n v="1452842511"/>
    <b v="0"/>
    <n v="1"/>
    <b v="0"/>
    <s v="technology/web"/>
    <n v="144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10000"/>
    <n v="11545"/>
    <x v="1"/>
    <x v="0"/>
    <s v="USD"/>
    <n v="1405269457"/>
    <n v="1402677457"/>
    <b v="0"/>
    <n v="0"/>
    <b v="0"/>
    <s v="technology/web"/>
    <n v="115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7500"/>
    <n v="11530"/>
    <x v="1"/>
    <x v="2"/>
    <s v="AUD"/>
    <n v="1463239108"/>
    <n v="1460647108"/>
    <b v="0"/>
    <n v="3"/>
    <b v="0"/>
    <s v="technology/web"/>
    <n v="154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500"/>
    <n v="11500"/>
    <x v="1"/>
    <x v="0"/>
    <s v="USD"/>
    <n v="1441516200"/>
    <n v="1438959121"/>
    <b v="0"/>
    <n v="1"/>
    <b v="0"/>
    <s v="technology/web"/>
    <n v="100"/>
    <n v="11500"/>
    <x v="2"/>
    <x v="7"/>
  </r>
  <r>
    <n v="631"/>
    <s v="Brevity: A Powerful Online Publishing Software! (Canceled)"/>
    <s v="A Powerful Multimedia-Rich Software that aims at making online publishing very simple."/>
    <n v="10000"/>
    <n v="11472"/>
    <x v="1"/>
    <x v="5"/>
    <s v="CAD"/>
    <n v="1464460329"/>
    <n v="1461954729"/>
    <b v="0"/>
    <n v="9"/>
    <b v="0"/>
    <s v="technology/web"/>
    <n v="115"/>
    <n v="1274.67"/>
    <x v="2"/>
    <x v="7"/>
  </r>
  <r>
    <n v="632"/>
    <s v="UniWherse.com - Bring students future (Canceled)"/>
    <s v="Our goal is to create a system, students can find universities that best match their interests."/>
    <n v="200000"/>
    <n v="11467"/>
    <x v="1"/>
    <x v="9"/>
    <s v="EUR"/>
    <n v="1448470165"/>
    <n v="1445874565"/>
    <b v="0"/>
    <n v="0"/>
    <b v="0"/>
    <s v="technology/web"/>
    <n v="6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225000"/>
    <n v="11432"/>
    <x v="1"/>
    <x v="0"/>
    <s v="USD"/>
    <n v="1424989029"/>
    <n v="1422397029"/>
    <b v="0"/>
    <n v="1"/>
    <b v="0"/>
    <s v="technology/web"/>
    <n v="5"/>
    <n v="11432"/>
    <x v="2"/>
    <x v="7"/>
  </r>
  <r>
    <n v="635"/>
    <s v="Pleero, A Technology Team Building Website (Canceled)"/>
    <s v="Network used for building technology development teams."/>
    <n v="8500"/>
    <n v="11428.19"/>
    <x v="1"/>
    <x v="0"/>
    <s v="USD"/>
    <n v="1428804762"/>
    <n v="1426212762"/>
    <b v="0"/>
    <n v="1"/>
    <b v="0"/>
    <s v="technology/web"/>
    <n v="134"/>
    <n v="11428.19"/>
    <x v="2"/>
    <x v="7"/>
  </r>
  <r>
    <n v="636"/>
    <s v="Keto Advice (Canceled)"/>
    <s v="With no central location for keto knowledge, keto advice will be a community run knowledge base."/>
    <n v="10000"/>
    <n v="11385"/>
    <x v="1"/>
    <x v="1"/>
    <s v="GBP"/>
    <n v="1433587620"/>
    <n v="1430996150"/>
    <b v="0"/>
    <n v="1"/>
    <b v="0"/>
    <s v="technology/web"/>
    <n v="114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7777"/>
    <n v="11364"/>
    <x v="1"/>
    <x v="1"/>
    <s v="GBP"/>
    <n v="1488063840"/>
    <n v="1485558318"/>
    <b v="0"/>
    <n v="0"/>
    <b v="0"/>
    <s v="technology/web"/>
    <n v="146"/>
    <n v="0"/>
    <x v="2"/>
    <x v="7"/>
  </r>
  <r>
    <n v="638"/>
    <s v="W (Canceled)"/>
    <s v="O0"/>
    <n v="10000"/>
    <n v="11363"/>
    <x v="1"/>
    <x v="12"/>
    <s v="EUR"/>
    <n v="1490447662"/>
    <n v="1485267262"/>
    <b v="0"/>
    <n v="6"/>
    <b v="0"/>
    <s v="technology/web"/>
    <n v="114"/>
    <n v="1893.83"/>
    <x v="2"/>
    <x v="7"/>
  </r>
  <r>
    <n v="639"/>
    <s v="Kids Educational Social Media Site (Canceled)"/>
    <s v="Development of a Safe and Educational Social Media site for kids."/>
    <n v="9000"/>
    <n v="11353"/>
    <x v="1"/>
    <x v="0"/>
    <s v="USD"/>
    <n v="1413208795"/>
    <n v="1408024795"/>
    <b v="0"/>
    <n v="1"/>
    <b v="0"/>
    <s v="technology/web"/>
    <n v="126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3600"/>
    <n v="11345"/>
    <x v="0"/>
    <x v="6"/>
    <s v="EUR"/>
    <n v="1480028400"/>
    <n v="1478685915"/>
    <b v="0"/>
    <n v="2"/>
    <b v="1"/>
    <s v="technology/wearables"/>
    <n v="315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9500"/>
    <n v="11335.7"/>
    <x v="0"/>
    <x v="0"/>
    <s v="USD"/>
    <n v="1439473248"/>
    <n v="1436881248"/>
    <b v="0"/>
    <n v="315"/>
    <b v="1"/>
    <s v="technology/wearables"/>
    <n v="119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3950"/>
    <n v="11323"/>
    <x v="0"/>
    <x v="12"/>
    <s v="EUR"/>
    <n v="1439998674"/>
    <n v="1436888274"/>
    <b v="0"/>
    <n v="2174"/>
    <b v="1"/>
    <s v="technology/wearables"/>
    <n v="287"/>
    <n v="5.21"/>
    <x v="2"/>
    <x v="8"/>
  </r>
  <r>
    <n v="643"/>
    <s v="Phone Silks - The best way to carry your smart phone!"/>
    <s v="Stylish new phone carrier allows instant access to your smart phone while freeing up your hands."/>
    <n v="10000"/>
    <n v="11292"/>
    <x v="0"/>
    <x v="0"/>
    <s v="USD"/>
    <n v="1433085875"/>
    <n v="1428333875"/>
    <b v="0"/>
    <n v="152"/>
    <b v="1"/>
    <s v="technology/wearables"/>
    <n v="113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7500"/>
    <n v="11231"/>
    <x v="0"/>
    <x v="0"/>
    <s v="USD"/>
    <n v="1414544400"/>
    <n v="1410883139"/>
    <b v="0"/>
    <n v="1021"/>
    <b v="1"/>
    <s v="technology/wearables"/>
    <n v="150"/>
    <n v="11"/>
    <x v="2"/>
    <x v="8"/>
  </r>
  <r>
    <n v="645"/>
    <s v="Carbon Fiber Collar Stays"/>
    <s v="Ever wanted to own something made out of carbon fiber? Now you can!"/>
    <n v="10000"/>
    <n v="11230.25"/>
    <x v="0"/>
    <x v="0"/>
    <s v="USD"/>
    <n v="1470962274"/>
    <n v="1468370274"/>
    <b v="0"/>
    <n v="237"/>
    <b v="1"/>
    <s v="technology/wearables"/>
    <n v="11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1333666"/>
    <n v="11226"/>
    <x v="0"/>
    <x v="0"/>
    <s v="USD"/>
    <n v="1407788867"/>
    <n v="1405196867"/>
    <b v="0"/>
    <n v="27"/>
    <b v="1"/>
    <s v="technology/wearables"/>
    <n v="1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4000"/>
    <n v="11215"/>
    <x v="0"/>
    <x v="5"/>
    <s v="CAD"/>
    <n v="1458235549"/>
    <n v="1455647149"/>
    <b v="0"/>
    <n v="17"/>
    <b v="1"/>
    <s v="technology/wearables"/>
    <n v="280"/>
    <n v="659.71"/>
    <x v="2"/>
    <x v="8"/>
  </r>
  <r>
    <n v="648"/>
    <s v="Audio Jacket"/>
    <s v="Get ready for the next product that you canâ€™t live without"/>
    <n v="10000"/>
    <n v="11176"/>
    <x v="0"/>
    <x v="0"/>
    <s v="USD"/>
    <n v="1413304708"/>
    <n v="1410280708"/>
    <b v="0"/>
    <n v="27"/>
    <b v="1"/>
    <s v="technology/wearables"/>
    <n v="112"/>
    <n v="413.93"/>
    <x v="2"/>
    <x v="8"/>
  </r>
  <r>
    <n v="649"/>
    <s v="VIVO Solar Bag"/>
    <s v="A backpack with a built in solar panel to charge any USB device. Includes removable battery pack, USB cable, and 7 different adapters!"/>
    <n v="10000"/>
    <n v="11160"/>
    <x v="0"/>
    <x v="0"/>
    <s v="USD"/>
    <n v="1410904413"/>
    <n v="1409090013"/>
    <b v="0"/>
    <n v="82"/>
    <b v="1"/>
    <s v="technology/wearables"/>
    <n v="112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0000"/>
    <n v="11122"/>
    <x v="0"/>
    <x v="0"/>
    <s v="USD"/>
    <n v="1418953984"/>
    <n v="1413766384"/>
    <b v="0"/>
    <n v="48"/>
    <b v="1"/>
    <s v="technology/wearables"/>
    <n v="11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10000"/>
    <n v="11094.23"/>
    <x v="0"/>
    <x v="0"/>
    <s v="USD"/>
    <n v="1418430311"/>
    <n v="1415838311"/>
    <b v="0"/>
    <n v="105"/>
    <b v="1"/>
    <s v="technology/wearables"/>
    <n v="111"/>
    <n v="105.66"/>
    <x v="2"/>
    <x v="8"/>
  </r>
  <r>
    <n v="652"/>
    <s v="The Zossom Phone Case"/>
    <s v="Zossom is a smart phone case with a strap. Forget the days of shattered screens and scratches. The Zossom case keeps your phone safe."/>
    <n v="8600"/>
    <n v="11090"/>
    <x v="0"/>
    <x v="0"/>
    <s v="USD"/>
    <n v="1480613650"/>
    <n v="1478018050"/>
    <b v="0"/>
    <n v="28"/>
    <b v="1"/>
    <s v="technology/wearables"/>
    <n v="129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10000"/>
    <n v="11070"/>
    <x v="0"/>
    <x v="0"/>
    <s v="USD"/>
    <n v="1440082240"/>
    <n v="1436885440"/>
    <b v="0"/>
    <n v="1107"/>
    <b v="1"/>
    <s v="technology/wearables"/>
    <n v="111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0000"/>
    <n v="11056.75"/>
    <x v="0"/>
    <x v="0"/>
    <s v="USD"/>
    <n v="1436396313"/>
    <n v="1433804313"/>
    <b v="0"/>
    <n v="1013"/>
    <b v="1"/>
    <s v="technology/wearables"/>
    <n v="111"/>
    <n v="10.91"/>
    <x v="2"/>
    <x v="8"/>
  </r>
  <r>
    <n v="655"/>
    <s v="Spark: The Watch That Keeps You Awake"/>
    <s v="Meet Spark: The friendly companion that helps you stay awake during the day. Re-released with new features!"/>
    <n v="10500"/>
    <n v="11045"/>
    <x v="0"/>
    <x v="0"/>
    <s v="USD"/>
    <n v="1426197512"/>
    <n v="1423609112"/>
    <b v="0"/>
    <n v="274"/>
    <b v="1"/>
    <s v="technology/wearables"/>
    <n v="105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40000"/>
    <n v="11032"/>
    <x v="0"/>
    <x v="0"/>
    <s v="USD"/>
    <n v="1460917119"/>
    <n v="1455736719"/>
    <b v="0"/>
    <n v="87"/>
    <b v="1"/>
    <s v="technology/wearables"/>
    <n v="28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750"/>
    <n v="10965"/>
    <x v="0"/>
    <x v="0"/>
    <s v="USD"/>
    <n v="1450901872"/>
    <n v="1448309872"/>
    <b v="0"/>
    <n v="99"/>
    <b v="1"/>
    <s v="technology/wearables"/>
    <n v="1462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10000"/>
    <n v="10950"/>
    <x v="0"/>
    <x v="0"/>
    <s v="USD"/>
    <n v="1437933600"/>
    <n v="1435117889"/>
    <b v="0"/>
    <n v="276"/>
    <b v="1"/>
    <s v="technology/wearables"/>
    <n v="110"/>
    <n v="39.67"/>
    <x v="2"/>
    <x v="8"/>
  </r>
  <r>
    <n v="659"/>
    <s v="Lulu Watch Designs - Apple Watch"/>
    <s v="Sync up your lifestyle"/>
    <n v="28000"/>
    <n v="10846"/>
    <x v="0"/>
    <x v="0"/>
    <s v="USD"/>
    <n v="1440339295"/>
    <n v="1437747295"/>
    <b v="0"/>
    <n v="21"/>
    <b v="1"/>
    <s v="technology/wearables"/>
    <n v="39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2000"/>
    <n v="10843"/>
    <x v="2"/>
    <x v="0"/>
    <s v="USD"/>
    <n v="1415558879"/>
    <n v="1412963279"/>
    <b v="0"/>
    <n v="18"/>
    <b v="0"/>
    <s v="technology/wearables"/>
    <n v="542"/>
    <n v="602.39"/>
    <x v="2"/>
    <x v="8"/>
  </r>
  <r>
    <n v="661"/>
    <s v="AirString"/>
    <s v="AirString keeps your AirPods from getting lost by keeping the pair together with a  durable and premium quality string."/>
    <n v="50000"/>
    <n v="10814"/>
    <x v="2"/>
    <x v="0"/>
    <s v="USD"/>
    <n v="1477236559"/>
    <n v="1474644559"/>
    <b v="0"/>
    <n v="9"/>
    <b v="0"/>
    <s v="technology/wearables"/>
    <n v="22"/>
    <n v="1201.56"/>
    <x v="2"/>
    <x v="8"/>
  </r>
  <r>
    <n v="662"/>
    <s v="LW - the cool luminescent band with a watch"/>
    <s v="A stylish, durable safety light band on your wrist or ankle holds a watch or another modular accessory."/>
    <n v="10000"/>
    <n v="10804.45"/>
    <x v="2"/>
    <x v="0"/>
    <s v="USD"/>
    <n v="1421404247"/>
    <n v="1418812247"/>
    <b v="0"/>
    <n v="4"/>
    <b v="0"/>
    <s v="technology/wearables"/>
    <n v="10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6000"/>
    <n v="10802"/>
    <x v="2"/>
    <x v="8"/>
    <s v="DKK"/>
    <n v="1437250456"/>
    <n v="1434658456"/>
    <b v="0"/>
    <n v="7"/>
    <b v="0"/>
    <s v="technology/wearables"/>
    <n v="180"/>
    <n v="1543.14"/>
    <x v="2"/>
    <x v="8"/>
  </r>
  <r>
    <n v="664"/>
    <s v="Oregon Babyâ„¢ Diapers"/>
    <s v="Save Oregon Babyâ„¢ Diapers, a handmade business, run by awesome moms in Southern Oregon, from permanently closing!"/>
    <n v="10000"/>
    <n v="10800"/>
    <x v="2"/>
    <x v="0"/>
    <s v="USD"/>
    <n v="1428940775"/>
    <n v="1426348775"/>
    <b v="0"/>
    <n v="29"/>
    <b v="0"/>
    <s v="technology/wearables"/>
    <n v="108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50000"/>
    <n v="10775"/>
    <x v="2"/>
    <x v="0"/>
    <s v="USD"/>
    <n v="1484327061"/>
    <n v="1479143061"/>
    <b v="0"/>
    <n v="12"/>
    <b v="0"/>
    <s v="technology/wearables"/>
    <n v="22"/>
    <n v="897.92"/>
    <x v="2"/>
    <x v="8"/>
  </r>
  <r>
    <n v="666"/>
    <s v="Ducky Diapers"/>
    <s v="Have you ever dreamed of having a pet duckling, but concerned about all the pooping, here is a a solution to help solve that issue."/>
    <n v="10000"/>
    <n v="10740"/>
    <x v="2"/>
    <x v="0"/>
    <s v="USD"/>
    <n v="1408305498"/>
    <n v="1405713498"/>
    <b v="0"/>
    <n v="4"/>
    <b v="0"/>
    <s v="technology/wearables"/>
    <n v="107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10500"/>
    <n v="10710"/>
    <x v="2"/>
    <x v="13"/>
    <s v="EUR"/>
    <n v="1477731463"/>
    <n v="1474275463"/>
    <b v="0"/>
    <n v="28"/>
    <b v="0"/>
    <s v="technology/wearables"/>
    <n v="102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8500"/>
    <n v="10706"/>
    <x v="2"/>
    <x v="0"/>
    <s v="USD"/>
    <n v="1431374222"/>
    <n v="1427486222"/>
    <b v="0"/>
    <n v="25"/>
    <b v="0"/>
    <s v="technology/wearables"/>
    <n v="126"/>
    <n v="428.24"/>
    <x v="2"/>
    <x v="8"/>
  </r>
  <r>
    <n v="669"/>
    <s v="Christian DiLusso Watches"/>
    <s v="Beautiful automatic watches, made for every moment._x000a_Sports, business, casual.....it fits every moment of your life."/>
    <n v="10000"/>
    <n v="10685"/>
    <x v="2"/>
    <x v="11"/>
    <s v="SEK"/>
    <n v="1467817258"/>
    <n v="1465225258"/>
    <b v="0"/>
    <n v="28"/>
    <b v="0"/>
    <s v="technology/wearables"/>
    <n v="107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2500"/>
    <n v="10680"/>
    <x v="2"/>
    <x v="13"/>
    <s v="EUR"/>
    <n v="1466323800"/>
    <n v="1463418120"/>
    <b v="0"/>
    <n v="310"/>
    <b v="0"/>
    <s v="technology/wearables"/>
    <n v="427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5000"/>
    <n v="10678"/>
    <x v="2"/>
    <x v="0"/>
    <s v="USD"/>
    <n v="1421208000"/>
    <n v="1418315852"/>
    <b v="0"/>
    <n v="15"/>
    <b v="0"/>
    <s v="technology/wearables"/>
    <n v="214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8500"/>
    <n v="10670"/>
    <x v="2"/>
    <x v="0"/>
    <s v="USD"/>
    <n v="1420088340"/>
    <n v="1417410964"/>
    <b v="0"/>
    <n v="215"/>
    <b v="0"/>
    <s v="technology/wearables"/>
    <n v="126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"/>
    <n v="10640"/>
    <x v="2"/>
    <x v="0"/>
    <s v="USD"/>
    <n v="1409602217"/>
    <n v="1405714217"/>
    <b v="0"/>
    <n v="3"/>
    <b v="0"/>
    <s v="technology/wearables"/>
    <n v="106"/>
    <n v="3546.67"/>
    <x v="2"/>
    <x v="8"/>
  </r>
  <r>
    <n v="674"/>
    <s v="Something To Wear For Hearing Sounds By Feeling Vibrations"/>
    <s v="Listen to sounds by feeling an array of vibrational patterns against your body."/>
    <n v="4000"/>
    <n v="10610"/>
    <x v="2"/>
    <x v="0"/>
    <s v="USD"/>
    <n v="1407811627"/>
    <n v="1402627627"/>
    <b v="0"/>
    <n v="2"/>
    <b v="0"/>
    <s v="technology/wearables"/>
    <n v="265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10000"/>
    <n v="10603"/>
    <x v="2"/>
    <x v="0"/>
    <s v="USD"/>
    <n v="1420095540"/>
    <n v="1417558804"/>
    <b v="0"/>
    <n v="26"/>
    <b v="0"/>
    <s v="technology/wearables"/>
    <n v="106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"/>
    <n v="10556"/>
    <x v="2"/>
    <x v="5"/>
    <s v="CAD"/>
    <n v="1423333581"/>
    <n v="1420741581"/>
    <b v="0"/>
    <n v="24"/>
    <b v="0"/>
    <s v="technology/wearables"/>
    <n v="106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10000"/>
    <n v="10555"/>
    <x v="2"/>
    <x v="13"/>
    <s v="EUR"/>
    <n v="1467106895"/>
    <n v="1463218895"/>
    <b v="0"/>
    <n v="96"/>
    <b v="0"/>
    <s v="technology/wearables"/>
    <n v="106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10000"/>
    <n v="10555"/>
    <x v="2"/>
    <x v="0"/>
    <s v="USD"/>
    <n v="1463821338"/>
    <n v="1461229338"/>
    <b v="0"/>
    <n v="17"/>
    <b v="0"/>
    <s v="technology/wearables"/>
    <n v="10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3000"/>
    <n v="10554.11"/>
    <x v="2"/>
    <x v="0"/>
    <s v="USD"/>
    <n v="1472920909"/>
    <n v="1467736909"/>
    <b v="0"/>
    <n v="94"/>
    <b v="0"/>
    <s v="technology/wearables"/>
    <n v="352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10000"/>
    <n v="10550"/>
    <x v="2"/>
    <x v="0"/>
    <s v="USD"/>
    <n v="1410955331"/>
    <n v="1407931331"/>
    <b v="0"/>
    <n v="129"/>
    <b v="0"/>
    <s v="technology/wearables"/>
    <n v="106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10500"/>
    <n v="10526"/>
    <x v="2"/>
    <x v="0"/>
    <s v="USD"/>
    <n v="1477509604"/>
    <n v="1474917604"/>
    <b v="0"/>
    <n v="1"/>
    <b v="0"/>
    <s v="technology/wearables"/>
    <n v="100"/>
    <n v="10526"/>
    <x v="2"/>
    <x v="8"/>
  </r>
  <r>
    <n v="682"/>
    <s v="Deception Belt"/>
    <s v="The Deception Belt is an innovative belt with app capability, designed to assist any user gain control over their appetite."/>
    <n v="10000"/>
    <n v="10501"/>
    <x v="2"/>
    <x v="0"/>
    <s v="USD"/>
    <n v="1489512122"/>
    <n v="1486923722"/>
    <b v="0"/>
    <n v="4"/>
    <b v="0"/>
    <s v="technology/wearables"/>
    <n v="105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10000"/>
    <n v="10440"/>
    <x v="2"/>
    <x v="0"/>
    <s v="USD"/>
    <n v="1477949764"/>
    <n v="1474493764"/>
    <b v="0"/>
    <n v="3"/>
    <b v="0"/>
    <s v="technology/wearables"/>
    <n v="104"/>
    <n v="3480"/>
    <x v="2"/>
    <x v="8"/>
  </r>
  <r>
    <n v="684"/>
    <s v="Arcus Motion Analyzer | The Versatile Smart Ring"/>
    <s v="Arcus gives your fingers super powers."/>
    <n v="7000"/>
    <n v="10435"/>
    <x v="2"/>
    <x v="0"/>
    <s v="USD"/>
    <n v="1406257200"/>
    <n v="1403176891"/>
    <b v="0"/>
    <n v="135"/>
    <b v="0"/>
    <s v="technology/wearables"/>
    <n v="149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8000"/>
    <n v="10429"/>
    <x v="2"/>
    <x v="0"/>
    <s v="USD"/>
    <n v="1421095672"/>
    <n v="1417207672"/>
    <b v="0"/>
    <n v="10"/>
    <b v="0"/>
    <s v="technology/wearables"/>
    <n v="130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10000"/>
    <n v="10420"/>
    <x v="2"/>
    <x v="13"/>
    <s v="EUR"/>
    <n v="1438618170"/>
    <n v="1436026170"/>
    <b v="0"/>
    <n v="0"/>
    <b v="0"/>
    <s v="technology/wearables"/>
    <n v="104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"/>
    <n v="10390"/>
    <x v="2"/>
    <x v="14"/>
    <s v="MXN"/>
    <n v="1486317653"/>
    <n v="1481133653"/>
    <b v="0"/>
    <n v="6"/>
    <b v="0"/>
    <s v="technology/wearables"/>
    <n v="104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10000"/>
    <n v="10373"/>
    <x v="2"/>
    <x v="0"/>
    <s v="USD"/>
    <n v="1444876253"/>
    <n v="1442284253"/>
    <b v="0"/>
    <n v="36"/>
    <b v="0"/>
    <s v="technology/wearables"/>
    <n v="104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6000"/>
    <n v="10346"/>
    <x v="2"/>
    <x v="0"/>
    <s v="USD"/>
    <n v="1481173140"/>
    <n v="1478016097"/>
    <b v="0"/>
    <n v="336"/>
    <b v="0"/>
    <s v="technology/wearables"/>
    <n v="172"/>
    <n v="30.79"/>
    <x v="2"/>
    <x v="8"/>
  </r>
  <r>
    <n v="690"/>
    <s v="BLOXSHIELD"/>
    <s v="A radiation shield for your fitness tracker, smartwatch or other wearable smart device"/>
    <n v="10000"/>
    <n v="10338"/>
    <x v="2"/>
    <x v="0"/>
    <s v="USD"/>
    <n v="1473400800"/>
    <n v="1469718841"/>
    <b v="0"/>
    <n v="34"/>
    <b v="0"/>
    <s v="technology/wearables"/>
    <n v="103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10000"/>
    <n v="10335.01"/>
    <x v="2"/>
    <x v="0"/>
    <s v="USD"/>
    <n v="1435711246"/>
    <n v="1433292046"/>
    <b v="0"/>
    <n v="10"/>
    <b v="0"/>
    <s v="technology/wearables"/>
    <n v="103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10000"/>
    <n v="10300"/>
    <x v="2"/>
    <x v="1"/>
    <s v="GBP"/>
    <n v="1482397263"/>
    <n v="1479805263"/>
    <b v="0"/>
    <n v="201"/>
    <b v="0"/>
    <s v="technology/wearables"/>
    <n v="103"/>
    <n v="51.24"/>
    <x v="2"/>
    <x v="8"/>
  </r>
  <r>
    <n v="693"/>
    <s v="Prana: Wearable for Breathing and Posture"/>
    <s v="Prana is the first wearable combining breath and posture tracking to make your sitting time count."/>
    <n v="10000"/>
    <n v="10300"/>
    <x v="2"/>
    <x v="0"/>
    <s v="USD"/>
    <n v="1430421827"/>
    <n v="1427829827"/>
    <b v="0"/>
    <n v="296"/>
    <b v="0"/>
    <s v="technology/wearables"/>
    <n v="103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0000"/>
    <n v="10299"/>
    <x v="2"/>
    <x v="0"/>
    <s v="USD"/>
    <n v="1485964559"/>
    <n v="1483372559"/>
    <b v="0"/>
    <n v="7"/>
    <b v="0"/>
    <s v="technology/wearables"/>
    <n v="103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10000"/>
    <n v="10291"/>
    <x v="2"/>
    <x v="0"/>
    <s v="USD"/>
    <n v="1414758620"/>
    <n v="1412166620"/>
    <b v="0"/>
    <n v="7"/>
    <b v="0"/>
    <s v="technology/wearables"/>
    <n v="103"/>
    <n v="1470.14"/>
    <x v="2"/>
    <x v="8"/>
  </r>
  <r>
    <n v="696"/>
    <s v="trustee"/>
    <s v="Show your fidelity by wearing the Trustee rings! Show where you are (at)!"/>
    <n v="10000"/>
    <n v="10290"/>
    <x v="2"/>
    <x v="9"/>
    <s v="EUR"/>
    <n v="1406326502"/>
    <n v="1403734502"/>
    <b v="0"/>
    <n v="1"/>
    <b v="0"/>
    <s v="technology/wearables"/>
    <n v="103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10000"/>
    <n v="10265.01"/>
    <x v="2"/>
    <x v="12"/>
    <s v="EUR"/>
    <n v="1454502789"/>
    <n v="1453206789"/>
    <b v="0"/>
    <n v="114"/>
    <b v="0"/>
    <s v="technology/wearables"/>
    <n v="103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"/>
    <n v="10235"/>
    <x v="2"/>
    <x v="0"/>
    <s v="USD"/>
    <n v="1411005600"/>
    <n v="1408141245"/>
    <b v="0"/>
    <n v="29"/>
    <b v="0"/>
    <s v="technology/wearables"/>
    <n v="102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0000"/>
    <n v="10235"/>
    <x v="2"/>
    <x v="0"/>
    <s v="USD"/>
    <n v="1385136000"/>
    <n v="1381923548"/>
    <b v="0"/>
    <n v="890"/>
    <b v="0"/>
    <s v="technology/wearables"/>
    <n v="102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5000"/>
    <n v="10210"/>
    <x v="2"/>
    <x v="3"/>
    <s v="EUR"/>
    <n v="1484065881"/>
    <n v="1481473881"/>
    <b v="0"/>
    <n v="31"/>
    <b v="0"/>
    <s v="technology/wearables"/>
    <n v="204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7000"/>
    <n v="10210"/>
    <x v="2"/>
    <x v="1"/>
    <s v="GBP"/>
    <n v="1406130880"/>
    <n v="1403538880"/>
    <b v="0"/>
    <n v="21"/>
    <b v="0"/>
    <s v="technology/wearables"/>
    <n v="146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8000"/>
    <n v="10200"/>
    <x v="2"/>
    <x v="0"/>
    <s v="USD"/>
    <n v="1480011987"/>
    <n v="1477416387"/>
    <b v="0"/>
    <n v="37"/>
    <b v="0"/>
    <s v="technology/wearables"/>
    <n v="12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7500"/>
    <n v="10182.02"/>
    <x v="2"/>
    <x v="0"/>
    <s v="USD"/>
    <n v="1485905520"/>
    <n v="1481150949"/>
    <b v="0"/>
    <n v="7"/>
    <b v="0"/>
    <s v="technology/wearables"/>
    <n v="136"/>
    <n v="1454.57"/>
    <x v="2"/>
    <x v="8"/>
  </r>
  <r>
    <n v="704"/>
    <s v="ZNITCH- The Evolution in Helmet Safety"/>
    <s v="Turn you helmet into the safest helmet and don't worry about a thing,you will always have the right fit!!"/>
    <n v="10000"/>
    <n v="10173"/>
    <x v="2"/>
    <x v="5"/>
    <s v="CAD"/>
    <n v="1487565468"/>
    <n v="1482381468"/>
    <b v="0"/>
    <n v="4"/>
    <b v="0"/>
    <s v="technology/wearables"/>
    <n v="102"/>
    <n v="2543.25"/>
    <x v="2"/>
    <x v="8"/>
  </r>
  <r>
    <n v="705"/>
    <s v="SomnoScope"/>
    <s v="The closest thing ever to the Holy Grail of wearables technology"/>
    <n v="10000"/>
    <n v="10156"/>
    <x v="2"/>
    <x v="9"/>
    <s v="EUR"/>
    <n v="1484999278"/>
    <n v="1482407278"/>
    <b v="0"/>
    <n v="5"/>
    <b v="0"/>
    <s v="technology/wearables"/>
    <n v="102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"/>
    <n v="10135"/>
    <x v="2"/>
    <x v="3"/>
    <s v="EUR"/>
    <n v="1481740740"/>
    <n v="1478130783"/>
    <b v="0"/>
    <n v="0"/>
    <b v="0"/>
    <s v="technology/wearables"/>
    <n v="101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10000"/>
    <n v="10133"/>
    <x v="2"/>
    <x v="1"/>
    <s v="GBP"/>
    <n v="1483286127"/>
    <n v="1479830127"/>
    <b v="0"/>
    <n v="456"/>
    <b v="0"/>
    <s v="technology/wearables"/>
    <n v="101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10000"/>
    <n v="10119"/>
    <x v="2"/>
    <x v="1"/>
    <s v="GBP"/>
    <n v="1410616600"/>
    <n v="1405432600"/>
    <b v="0"/>
    <n v="369"/>
    <b v="0"/>
    <s v="technology/wearables"/>
    <n v="101"/>
    <n v="27.42"/>
    <x v="2"/>
    <x v="8"/>
  </r>
  <r>
    <n v="709"/>
    <s v="lumiglove"/>
    <s v="A &quot;handheld&quot; light, which eases the way you illuminate objects and/or paths."/>
    <n v="10000"/>
    <n v="10115"/>
    <x v="2"/>
    <x v="0"/>
    <s v="USD"/>
    <n v="1417741159"/>
    <n v="1415149159"/>
    <b v="0"/>
    <n v="2"/>
    <b v="0"/>
    <s v="technology/wearables"/>
    <n v="101"/>
    <n v="5057.5"/>
    <x v="2"/>
    <x v="8"/>
  </r>
  <r>
    <n v="710"/>
    <s v="Hate York Shirt 2.0"/>
    <s v="Shirts, so technologically advanced, they connect mentally to their audience upon sight."/>
    <n v="10000"/>
    <n v="10100"/>
    <x v="2"/>
    <x v="5"/>
    <s v="CAD"/>
    <n v="1408495440"/>
    <n v="1405640302"/>
    <b v="0"/>
    <n v="0"/>
    <b v="0"/>
    <s v="technology/wearables"/>
    <n v="101"/>
    <n v="0"/>
    <x v="2"/>
    <x v="8"/>
  </r>
  <r>
    <n v="711"/>
    <s v="Anti Snore Wearable"/>
    <s v="Our wearable and app automates the poke you normally get from your bedpartner to make you stop snoring and making you turn to the side."/>
    <n v="10000"/>
    <n v="10092"/>
    <x v="2"/>
    <x v="9"/>
    <s v="EUR"/>
    <n v="1481716868"/>
    <n v="1478257268"/>
    <b v="0"/>
    <n v="338"/>
    <b v="0"/>
    <s v="technology/wearables"/>
    <n v="101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10000"/>
    <n v="10088"/>
    <x v="2"/>
    <x v="0"/>
    <s v="USD"/>
    <n v="1455466832"/>
    <n v="1452874832"/>
    <b v="0"/>
    <n v="4"/>
    <b v="0"/>
    <s v="technology/wearables"/>
    <n v="10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10000"/>
    <n v="10085"/>
    <x v="2"/>
    <x v="13"/>
    <s v="EUR"/>
    <n v="1465130532"/>
    <n v="1462538532"/>
    <b v="0"/>
    <n v="1"/>
    <b v="0"/>
    <s v="technology/wearables"/>
    <n v="101"/>
    <n v="10085"/>
    <x v="2"/>
    <x v="8"/>
  </r>
  <r>
    <n v="714"/>
    <s v="Prep Packs Survival Belt"/>
    <s v="The Prep Packs Survival Belt allows you to carry all of the essentials for outdoor survival inside your belt buckle"/>
    <n v="5000"/>
    <n v="10085"/>
    <x v="2"/>
    <x v="0"/>
    <s v="USD"/>
    <n v="1488308082"/>
    <n v="1483124082"/>
    <b v="0"/>
    <n v="28"/>
    <b v="0"/>
    <s v="technology/wearables"/>
    <n v="202"/>
    <n v="360.18"/>
    <x v="2"/>
    <x v="8"/>
  </r>
  <r>
    <n v="715"/>
    <s v="Mouse^3"/>
    <s v="Mouse^3 is the next generation of input devices. With cursor control and customized gesture recognition, its applications are endless!"/>
    <n v="5000"/>
    <n v="10081"/>
    <x v="2"/>
    <x v="0"/>
    <s v="USD"/>
    <n v="1446693040"/>
    <n v="1443233440"/>
    <b v="0"/>
    <n v="12"/>
    <b v="0"/>
    <s v="technology/wearables"/>
    <n v="202"/>
    <n v="840.08"/>
    <x v="2"/>
    <x v="8"/>
  </r>
  <r>
    <n v="716"/>
    <s v="Pathfinder - Wearable Navigation for the Blind"/>
    <s v="Translate sight into touch with a wrist-mounted wearable. A revolution for visually impaired people everywhere."/>
    <n v="6500"/>
    <n v="10071"/>
    <x v="2"/>
    <x v="0"/>
    <s v="USD"/>
    <n v="1417392000"/>
    <n v="1414511307"/>
    <b v="0"/>
    <n v="16"/>
    <b v="0"/>
    <s v="technology/wearables"/>
    <n v="155"/>
    <n v="629.44000000000005"/>
    <x v="2"/>
    <x v="8"/>
  </r>
  <r>
    <n v="717"/>
    <s v="cool air belt"/>
    <s v="Cool air flowing under clothing keeps you cool."/>
    <n v="3000"/>
    <n v="10067.5"/>
    <x v="2"/>
    <x v="0"/>
    <s v="USD"/>
    <n v="1409949002"/>
    <n v="1407357002"/>
    <b v="0"/>
    <n v="4"/>
    <b v="0"/>
    <s v="technology/wearables"/>
    <n v="336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0000"/>
    <n v="10065"/>
    <x v="2"/>
    <x v="0"/>
    <s v="USD"/>
    <n v="1487397540"/>
    <n v="1484684247"/>
    <b v="0"/>
    <n v="4"/>
    <b v="0"/>
    <s v="technology/wearables"/>
    <n v="101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0000"/>
    <n v="10046"/>
    <x v="2"/>
    <x v="0"/>
    <s v="USD"/>
    <n v="1456189076"/>
    <n v="1454979476"/>
    <b v="0"/>
    <n v="10"/>
    <b v="0"/>
    <s v="technology/wearables"/>
    <n v="100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6000"/>
    <n v="10045"/>
    <x v="0"/>
    <x v="0"/>
    <s v="USD"/>
    <n v="1327851291"/>
    <n v="1325432091"/>
    <b v="0"/>
    <n v="41"/>
    <b v="1"/>
    <s v="publishing/nonfiction"/>
    <n v="167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30000"/>
    <n v="10042"/>
    <x v="0"/>
    <x v="0"/>
    <s v="USD"/>
    <n v="1406900607"/>
    <n v="1403012607"/>
    <b v="0"/>
    <n v="119"/>
    <b v="1"/>
    <s v="publishing/nonfiction"/>
    <n v="33"/>
    <n v="84.39"/>
    <x v="3"/>
    <x v="9"/>
  </r>
  <r>
    <n v="722"/>
    <s v="The BANGGAI Rescue Project"/>
    <s v="BANGGAI RESCUE is a beautiful, must-read book and a project setting out to answer some critical questions about the species' future."/>
    <n v="10000"/>
    <n v="10041"/>
    <x v="0"/>
    <x v="0"/>
    <s v="USD"/>
    <n v="1333909178"/>
    <n v="1331320778"/>
    <b v="0"/>
    <n v="153"/>
    <b v="1"/>
    <s v="publishing/nonfiction"/>
    <n v="100"/>
    <n v="65.63"/>
    <x v="3"/>
    <x v="9"/>
  </r>
  <r>
    <n v="723"/>
    <s v="The 2015 Pro Football Beast Book"/>
    <s v="The Definitive (and Slightly Ridiculous) Guide to Enjoying the 2015 Pro Football Season"/>
    <n v="10000"/>
    <n v="10031"/>
    <x v="0"/>
    <x v="0"/>
    <s v="USD"/>
    <n v="1438228740"/>
    <n v="1435606549"/>
    <b v="0"/>
    <n v="100"/>
    <b v="1"/>
    <s v="publishing/nonfiction"/>
    <n v="100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10000"/>
    <n v="10027"/>
    <x v="0"/>
    <x v="0"/>
    <s v="USD"/>
    <n v="1309447163"/>
    <n v="1306855163"/>
    <b v="0"/>
    <n v="143"/>
    <b v="1"/>
    <s v="publishing/nonfiction"/>
    <n v="100"/>
    <n v="70.12"/>
    <x v="3"/>
    <x v="9"/>
  </r>
  <r>
    <n v="725"/>
    <s v="The Year It All Made Sense"/>
    <s v="A true story about inspiration and survival - David Alfred George turns his powerful experience into a compelling vBook."/>
    <n v="10000"/>
    <n v="10026.49"/>
    <x v="0"/>
    <x v="0"/>
    <s v="USD"/>
    <n v="1450018912"/>
    <n v="1447426912"/>
    <b v="0"/>
    <n v="140"/>
    <b v="1"/>
    <s v="publishing/nonfiction"/>
    <n v="10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10000"/>
    <n v="10025"/>
    <x v="0"/>
    <x v="0"/>
    <s v="USD"/>
    <n v="1365728487"/>
    <n v="1363136487"/>
    <b v="0"/>
    <n v="35"/>
    <b v="1"/>
    <s v="publishing/nonfiction"/>
    <n v="100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5000"/>
    <n v="10017"/>
    <x v="0"/>
    <x v="0"/>
    <s v="USD"/>
    <n v="1358198400"/>
    <n v="1354580949"/>
    <b v="0"/>
    <n v="149"/>
    <b v="1"/>
    <s v="publishing/nonfiction"/>
    <n v="200"/>
    <n v="67.23"/>
    <x v="3"/>
    <x v="9"/>
  </r>
  <r>
    <n v="728"/>
    <s v="The Age of the Platform: My Fourth Book"/>
    <s v="A big idea non-fiction book by an impatient three-time author and insomniac willing to bet on himself."/>
    <n v="8200"/>
    <n v="10013"/>
    <x v="0"/>
    <x v="0"/>
    <s v="USD"/>
    <n v="1313957157"/>
    <n v="1310069157"/>
    <b v="0"/>
    <n v="130"/>
    <b v="1"/>
    <s v="publishing/nonfiction"/>
    <n v="122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10000"/>
    <n v="10000"/>
    <x v="0"/>
    <x v="0"/>
    <s v="USD"/>
    <n v="1348028861"/>
    <n v="1342844861"/>
    <b v="0"/>
    <n v="120"/>
    <b v="1"/>
    <s v="publishing/nonfiction"/>
    <n v="100"/>
    <n v="83.33"/>
    <x v="3"/>
    <x v="9"/>
  </r>
  <r>
    <n v="730"/>
    <s v="Encyclopedia of Surfing"/>
    <s v="A Massive but Cheerful Online Digital Archive of Surfing"/>
    <n v="10000"/>
    <n v="10000"/>
    <x v="0"/>
    <x v="0"/>
    <s v="USD"/>
    <n v="1323280391"/>
    <n v="1320688391"/>
    <b v="0"/>
    <n v="265"/>
    <b v="1"/>
    <s v="publishing/nonfiction"/>
    <n v="100"/>
    <n v="37.74"/>
    <x v="3"/>
    <x v="9"/>
  </r>
  <r>
    <n v="731"/>
    <s v="Portland Boat Tours:  From Dream to Business"/>
    <s v="Be part of the excitement by supporting our first season offering unique perspectives of Portland from the water."/>
    <n v="25000"/>
    <n v="9875"/>
    <x v="0"/>
    <x v="0"/>
    <s v="USD"/>
    <n v="1327212000"/>
    <n v="1322852747"/>
    <b v="0"/>
    <n v="71"/>
    <b v="1"/>
    <s v="publishing/nonfiction"/>
    <n v="40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8000"/>
    <n v="9832"/>
    <x v="0"/>
    <x v="1"/>
    <s v="GBP"/>
    <n v="1380449461"/>
    <n v="1375265461"/>
    <b v="0"/>
    <n v="13"/>
    <b v="1"/>
    <s v="publishing/nonfiction"/>
    <n v="123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8500"/>
    <n v="9801"/>
    <x v="0"/>
    <x v="1"/>
    <s v="GBP"/>
    <n v="1387533892"/>
    <n v="1384941892"/>
    <b v="0"/>
    <n v="169"/>
    <b v="1"/>
    <s v="publishing/nonfiction"/>
    <n v="115"/>
    <n v="57.99"/>
    <x v="3"/>
    <x v="9"/>
  </r>
  <r>
    <n v="734"/>
    <s v="Sideswiped"/>
    <s v="Sideswiped is my story of growing in and trusting God through the mess and mysteries of life."/>
    <n v="7500"/>
    <n v="9775"/>
    <x v="0"/>
    <x v="5"/>
    <s v="CAD"/>
    <n v="1431147600"/>
    <n v="1428465420"/>
    <b v="0"/>
    <n v="57"/>
    <b v="1"/>
    <s v="publishing/nonfiction"/>
    <n v="130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9500"/>
    <n v="9725"/>
    <x v="0"/>
    <x v="0"/>
    <s v="USD"/>
    <n v="1417653540"/>
    <n v="1414975346"/>
    <b v="0"/>
    <n v="229"/>
    <b v="1"/>
    <s v="publishing/nonfiction"/>
    <n v="102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9000"/>
    <n v="9700"/>
    <x v="0"/>
    <x v="0"/>
    <s v="USD"/>
    <n v="1385009940"/>
    <n v="1383327440"/>
    <b v="0"/>
    <n v="108"/>
    <b v="1"/>
    <s v="publishing/nonfiction"/>
    <n v="108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9500"/>
    <n v="9545"/>
    <x v="0"/>
    <x v="0"/>
    <s v="USD"/>
    <n v="1392408000"/>
    <n v="1390890987"/>
    <b v="0"/>
    <n v="108"/>
    <b v="1"/>
    <s v="publishing/nonfiction"/>
    <n v="100"/>
    <n v="88.38"/>
    <x v="3"/>
    <x v="9"/>
  </r>
  <r>
    <n v="738"/>
    <s v="Under the Sour Sun: Hunger through the Eyes of a Child"/>
    <s v="The true story of a child's struggle with hunger, poverty, and war in El Salvador."/>
    <n v="9500"/>
    <n v="9536"/>
    <x v="0"/>
    <x v="0"/>
    <s v="USD"/>
    <n v="1417409940"/>
    <n v="1414765794"/>
    <b v="0"/>
    <n v="41"/>
    <b v="1"/>
    <s v="publishing/nonfiction"/>
    <n v="100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9500"/>
    <n v="9525"/>
    <x v="0"/>
    <x v="0"/>
    <s v="USD"/>
    <n v="1407758629"/>
    <n v="1404907429"/>
    <b v="0"/>
    <n v="139"/>
    <b v="1"/>
    <s v="publishing/nonfiction"/>
    <n v="100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6000"/>
    <n v="9500"/>
    <x v="0"/>
    <x v="0"/>
    <s v="USD"/>
    <n v="1434857482"/>
    <n v="1433647882"/>
    <b v="0"/>
    <n v="19"/>
    <b v="1"/>
    <s v="publishing/nonfiction"/>
    <n v="158"/>
    <n v="500"/>
    <x v="3"/>
    <x v="9"/>
  </r>
  <r>
    <n v="741"/>
    <s v="reVILNA: the vilna ghetto project"/>
    <s v="A revolutionary digital mapping project of the Vilna Ghetto"/>
    <n v="7500"/>
    <n v="9486.69"/>
    <x v="0"/>
    <x v="0"/>
    <s v="USD"/>
    <n v="1370964806"/>
    <n v="1367940806"/>
    <b v="0"/>
    <n v="94"/>
    <b v="1"/>
    <s v="publishing/nonfiction"/>
    <n v="126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40000"/>
    <n v="9477"/>
    <x v="0"/>
    <x v="0"/>
    <s v="USD"/>
    <n v="1395435712"/>
    <n v="1392847312"/>
    <b v="0"/>
    <n v="23"/>
    <b v="1"/>
    <s v="publishing/nonfiction"/>
    <n v="24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46260"/>
    <n v="9460"/>
    <x v="0"/>
    <x v="0"/>
    <s v="USD"/>
    <n v="1334610000"/>
    <n v="1332435685"/>
    <b v="0"/>
    <n v="15"/>
    <b v="1"/>
    <s v="publishing/nonfiction"/>
    <n v="20"/>
    <n v="630.66999999999996"/>
    <x v="3"/>
    <x v="9"/>
  </r>
  <r>
    <n v="744"/>
    <s v="A Revolutionary Leadership Resource Book"/>
    <s v="Join others to help create a world that is possible -- in your workplace, community and society!"/>
    <n v="9000"/>
    <n v="9446"/>
    <x v="0"/>
    <x v="0"/>
    <s v="USD"/>
    <n v="1355439503"/>
    <n v="1352847503"/>
    <b v="0"/>
    <n v="62"/>
    <b v="1"/>
    <s v="publishing/nonfiction"/>
    <n v="105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5000"/>
    <n v="9425.23"/>
    <x v="0"/>
    <x v="0"/>
    <s v="USD"/>
    <n v="1367588645"/>
    <n v="1364996645"/>
    <b v="0"/>
    <n v="74"/>
    <b v="1"/>
    <s v="publishing/nonfiction"/>
    <n v="189"/>
    <n v="127.37"/>
    <x v="3"/>
    <x v="9"/>
  </r>
  <r>
    <n v="746"/>
    <s v="Attention: People With Body Parts"/>
    <s v="This is a book of letters. Letters to our body parts."/>
    <n v="18000"/>
    <n v="9419"/>
    <x v="0"/>
    <x v="0"/>
    <s v="USD"/>
    <n v="1348372740"/>
    <n v="1346806909"/>
    <b v="0"/>
    <n v="97"/>
    <b v="1"/>
    <s v="publishing/nonfiction"/>
    <n v="52"/>
    <n v="97.1"/>
    <x v="3"/>
    <x v="9"/>
  </r>
  <r>
    <n v="747"/>
    <s v="Trash is Treasure"/>
    <s v="My creations are born in different cultural environment around the globe with Â« what is already there Â» and act as a social impulse"/>
    <n v="8500"/>
    <n v="9395"/>
    <x v="0"/>
    <x v="9"/>
    <s v="EUR"/>
    <n v="1421319240"/>
    <n v="1418649019"/>
    <b v="0"/>
    <n v="55"/>
    <b v="1"/>
    <s v="publishing/nonfiction"/>
    <n v="111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7500"/>
    <n v="9387"/>
    <x v="0"/>
    <x v="0"/>
    <s v="USD"/>
    <n v="1407701966"/>
    <n v="1405109966"/>
    <b v="0"/>
    <n v="44"/>
    <b v="1"/>
    <s v="publishing/nonfiction"/>
    <n v="125"/>
    <n v="213.34"/>
    <x v="3"/>
    <x v="9"/>
  </r>
  <r>
    <n v="749"/>
    <s v="chartwellwest.com"/>
    <s v="A place for rational, fact and data based non-partisan political and societal commentary on things that matter to Americans."/>
    <n v="9000"/>
    <n v="9370"/>
    <x v="0"/>
    <x v="0"/>
    <s v="USD"/>
    <n v="1485642930"/>
    <n v="1483050930"/>
    <b v="0"/>
    <n v="110"/>
    <b v="1"/>
    <s v="publishing/nonfiction"/>
    <n v="10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3700"/>
    <n v="9342"/>
    <x v="0"/>
    <x v="0"/>
    <s v="USD"/>
    <n v="1361739872"/>
    <n v="1359147872"/>
    <b v="0"/>
    <n v="59"/>
    <b v="1"/>
    <s v="publishing/nonfiction"/>
    <n v="252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9000"/>
    <n v="9302.75"/>
    <x v="0"/>
    <x v="0"/>
    <s v="USD"/>
    <n v="1312470475"/>
    <n v="1308496075"/>
    <b v="0"/>
    <n v="62"/>
    <b v="1"/>
    <s v="publishing/nonfiction"/>
    <n v="103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1"/>
    <n v="9302.5"/>
    <x v="0"/>
    <x v="2"/>
    <s v="AUD"/>
    <n v="1476615600"/>
    <n v="1474884417"/>
    <b v="0"/>
    <n v="105"/>
    <b v="1"/>
    <s v="publishing/nonfiction"/>
    <n v="930250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5000"/>
    <n v="9228"/>
    <x v="0"/>
    <x v="0"/>
    <s v="USD"/>
    <n v="1423922991"/>
    <n v="1421330991"/>
    <b v="0"/>
    <n v="26"/>
    <b v="1"/>
    <s v="publishing/nonfiction"/>
    <n v="185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9072"/>
    <n v="9228"/>
    <x v="0"/>
    <x v="0"/>
    <s v="USD"/>
    <n v="1357408721"/>
    <n v="1354816721"/>
    <b v="0"/>
    <n v="49"/>
    <b v="1"/>
    <s v="publishing/nonfiction"/>
    <n v="102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8000"/>
    <n v="9203.23"/>
    <x v="0"/>
    <x v="0"/>
    <s v="USD"/>
    <n v="1369010460"/>
    <n v="1366381877"/>
    <b v="0"/>
    <n v="68"/>
    <b v="1"/>
    <s v="publishing/nonfiction"/>
    <n v="115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8300"/>
    <n v="9170"/>
    <x v="0"/>
    <x v="0"/>
    <s v="USD"/>
    <n v="1303147459"/>
    <n v="1297880659"/>
    <b v="0"/>
    <n v="22"/>
    <b v="1"/>
    <s v="publishing/nonfiction"/>
    <n v="1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9000"/>
    <n v="9137"/>
    <x v="0"/>
    <x v="0"/>
    <s v="USD"/>
    <n v="1354756714"/>
    <n v="1353547114"/>
    <b v="0"/>
    <n v="18"/>
    <b v="1"/>
    <s v="publishing/nonfiction"/>
    <n v="102"/>
    <n v="507.61"/>
    <x v="3"/>
    <x v="9"/>
  </r>
  <r>
    <n v="758"/>
    <s v="Publish Waiting On Humanity"/>
    <s v="I am publishing my book, Waiting on Humanity and need some finishing funds to do so."/>
    <n v="8000"/>
    <n v="9130"/>
    <x v="0"/>
    <x v="0"/>
    <s v="USD"/>
    <n v="1286568268"/>
    <n v="1283976268"/>
    <b v="0"/>
    <n v="19"/>
    <b v="1"/>
    <s v="publishing/nonfiction"/>
    <n v="114"/>
    <n v="480.53"/>
    <x v="3"/>
    <x v="9"/>
  </r>
  <r>
    <n v="759"/>
    <s v="Wild Ruins"/>
    <s v="Help me search for the lost ruins of the UK. A unique guide to  lesser known and somewhat known ruins of Britain."/>
    <n v="9000"/>
    <n v="9124"/>
    <x v="0"/>
    <x v="1"/>
    <s v="GBP"/>
    <n v="1404892539"/>
    <n v="1401436539"/>
    <b v="0"/>
    <n v="99"/>
    <b v="1"/>
    <s v="publishing/nonfiction"/>
    <n v="101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3500"/>
    <n v="9121"/>
    <x v="2"/>
    <x v="0"/>
    <s v="USD"/>
    <n v="1480188013"/>
    <n v="1477592413"/>
    <b v="0"/>
    <n v="0"/>
    <b v="0"/>
    <s v="publishing/fiction"/>
    <n v="261"/>
    <n v="0"/>
    <x v="3"/>
    <x v="10"/>
  </r>
  <r>
    <n v="761"/>
    <s v="DONE WITH DEATH"/>
    <s v="The day Chuck died was the day everything changed. Now he has to save the afterlife from extinction or die again trying."/>
    <n v="8750"/>
    <n v="9111"/>
    <x v="2"/>
    <x v="0"/>
    <s v="USD"/>
    <n v="1391364126"/>
    <n v="1388772126"/>
    <b v="0"/>
    <n v="6"/>
    <b v="0"/>
    <s v="publishing/fiction"/>
    <n v="104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9000"/>
    <n v="9110"/>
    <x v="2"/>
    <x v="14"/>
    <s v="MXN"/>
    <n v="1480831200"/>
    <n v="1479328570"/>
    <b v="0"/>
    <n v="0"/>
    <b v="0"/>
    <s v="publishing/fiction"/>
    <n v="101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8925"/>
    <n v="9044"/>
    <x v="2"/>
    <x v="1"/>
    <s v="GBP"/>
    <n v="1376563408"/>
    <n v="1373971408"/>
    <b v="0"/>
    <n v="1"/>
    <b v="0"/>
    <s v="publishing/fiction"/>
    <n v="101"/>
    <n v="9044"/>
    <x v="3"/>
    <x v="10"/>
  </r>
  <r>
    <n v="764"/>
    <s v="[JOE]KES"/>
    <s v="[JOE]KES is a book full of over 200 original, sometimes funny, pun-ish Joekes. If you hate the book, use it as a coster!"/>
    <n v="2500"/>
    <n v="9030"/>
    <x v="2"/>
    <x v="0"/>
    <s v="USD"/>
    <n v="1441858161"/>
    <n v="1439266161"/>
    <b v="0"/>
    <n v="0"/>
    <b v="0"/>
    <s v="publishing/fiction"/>
    <n v="361"/>
    <n v="0"/>
    <x v="3"/>
    <x v="10"/>
  </r>
  <r>
    <n v="765"/>
    <s v="Dirty Quiet Money"/>
    <s v="To survive, an American socialite must fight with a Mafia boss in the French Resistance, but will his underworld ruin her in the end?"/>
    <n v="8000"/>
    <n v="9015"/>
    <x v="2"/>
    <x v="0"/>
    <s v="USD"/>
    <n v="1413723684"/>
    <n v="1411131684"/>
    <b v="0"/>
    <n v="44"/>
    <b v="0"/>
    <s v="publishing/fiction"/>
    <n v="113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8000"/>
    <n v="8950"/>
    <x v="2"/>
    <x v="5"/>
    <s v="CAD"/>
    <n v="1424112483"/>
    <n v="1421520483"/>
    <b v="0"/>
    <n v="0"/>
    <b v="0"/>
    <s v="publishing/fiction"/>
    <n v="112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40000"/>
    <n v="8837"/>
    <x v="2"/>
    <x v="0"/>
    <s v="USD"/>
    <n v="1432178810"/>
    <n v="1429586810"/>
    <b v="0"/>
    <n v="3"/>
    <b v="0"/>
    <s v="publishing/fiction"/>
    <n v="22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8000"/>
    <n v="8832.49"/>
    <x v="2"/>
    <x v="0"/>
    <s v="USD"/>
    <n v="1387169890"/>
    <n v="1384577890"/>
    <b v="0"/>
    <n v="0"/>
    <b v="0"/>
    <s v="publishing/fiction"/>
    <n v="11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57000"/>
    <n v="8827"/>
    <x v="2"/>
    <x v="0"/>
    <s v="USD"/>
    <n v="1388102094"/>
    <n v="1385510094"/>
    <b v="0"/>
    <n v="52"/>
    <b v="0"/>
    <s v="publishing/fiction"/>
    <n v="15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50000"/>
    <n v="8815"/>
    <x v="2"/>
    <x v="0"/>
    <s v="USD"/>
    <n v="1361750369"/>
    <n v="1358294369"/>
    <b v="0"/>
    <n v="0"/>
    <b v="0"/>
    <s v="publishing/fiction"/>
    <n v="18"/>
    <n v="0"/>
    <x v="3"/>
    <x v="10"/>
  </r>
  <r>
    <n v="771"/>
    <s v="Donald Trump Presidential Stress Cube"/>
    <s v="A satire gift, the stress cube has original artwork, comes on a custom mahogany stand and has a funny exercise booklet."/>
    <n v="1800"/>
    <n v="8807"/>
    <x v="2"/>
    <x v="0"/>
    <s v="USD"/>
    <n v="1454183202"/>
    <n v="1449863202"/>
    <b v="0"/>
    <n v="1"/>
    <b v="0"/>
    <s v="publishing/fiction"/>
    <n v="489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5000"/>
    <n v="8792.02"/>
    <x v="2"/>
    <x v="0"/>
    <s v="USD"/>
    <n v="1257047940"/>
    <n v="1252718519"/>
    <b v="0"/>
    <n v="1"/>
    <b v="0"/>
    <s v="publishing/fiction"/>
    <n v="17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8500"/>
    <n v="8780"/>
    <x v="2"/>
    <x v="1"/>
    <s v="GBP"/>
    <n v="1431298860"/>
    <n v="1428341985"/>
    <b v="0"/>
    <n v="2"/>
    <b v="0"/>
    <s v="publishing/fiction"/>
    <n v="103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8400"/>
    <n v="8750"/>
    <x v="2"/>
    <x v="0"/>
    <s v="USD"/>
    <n v="1393181018"/>
    <n v="1390589018"/>
    <b v="0"/>
    <n v="9"/>
    <b v="0"/>
    <s v="publishing/fiction"/>
    <n v="104"/>
    <n v="972.22"/>
    <x v="3"/>
    <x v="10"/>
  </r>
  <r>
    <n v="775"/>
    <s v="Scorned: A LeKrista Scott, Vampire Hunted Novel"/>
    <s v="Scorned is the first in a series that I have been working on for two years and it's time to get it published."/>
    <n v="5000"/>
    <n v="8740"/>
    <x v="2"/>
    <x v="0"/>
    <s v="USD"/>
    <n v="1323998795"/>
    <n v="1321406795"/>
    <b v="0"/>
    <n v="5"/>
    <b v="0"/>
    <s v="publishing/fiction"/>
    <n v="175"/>
    <n v="1748"/>
    <x v="3"/>
    <x v="10"/>
  </r>
  <r>
    <n v="776"/>
    <s v="Run Ragged"/>
    <s v="Would anything change if women were in charge? Book Clubs, readers, and critics herald the latest by award-winning author, Aguila."/>
    <n v="7500"/>
    <n v="8739.01"/>
    <x v="2"/>
    <x v="0"/>
    <s v="USD"/>
    <n v="1444539600"/>
    <n v="1441297645"/>
    <b v="0"/>
    <n v="57"/>
    <b v="0"/>
    <s v="publishing/fiction"/>
    <n v="117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8500"/>
    <n v="8735"/>
    <x v="2"/>
    <x v="0"/>
    <s v="USD"/>
    <n v="1375313577"/>
    <n v="1372721577"/>
    <b v="0"/>
    <n v="3"/>
    <b v="0"/>
    <s v="publishing/fiction"/>
    <n v="103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8000"/>
    <n v="8730"/>
    <x v="2"/>
    <x v="0"/>
    <s v="USD"/>
    <n v="1398876680"/>
    <n v="1396284680"/>
    <b v="0"/>
    <n v="1"/>
    <b v="0"/>
    <s v="publishing/fiction"/>
    <n v="109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7100"/>
    <n v="8725"/>
    <x v="2"/>
    <x v="0"/>
    <s v="USD"/>
    <n v="1287115200"/>
    <n v="1284567905"/>
    <b v="0"/>
    <n v="6"/>
    <b v="0"/>
    <s v="publishing/fiction"/>
    <n v="51"/>
    <n v="1454.17"/>
    <x v="3"/>
    <x v="10"/>
  </r>
  <r>
    <n v="780"/>
    <s v="Wess Meets West - Press Our New Album on CD!"/>
    <s v="We are finishing up recording our new record and we would like help with its physical CD release."/>
    <n v="8500"/>
    <n v="8722"/>
    <x v="0"/>
    <x v="0"/>
    <s v="USD"/>
    <n v="1304439025"/>
    <n v="1301847025"/>
    <b v="0"/>
    <n v="27"/>
    <b v="1"/>
    <s v="music/rock"/>
    <n v="103"/>
    <n v="323.04000000000002"/>
    <x v="4"/>
    <x v="11"/>
  </r>
  <r>
    <n v="781"/>
    <s v="Touring the United States This July"/>
    <s v="&quot;WE ARE ON A MISSION TO TOUR THE UNITED STATES NON-STOP. TO DO SO WE NEED TO PURCHASE A NEW VAN.&quot;"/>
    <n v="5000"/>
    <n v="8711.52"/>
    <x v="0"/>
    <x v="0"/>
    <s v="USD"/>
    <n v="1370649674"/>
    <n v="1368057674"/>
    <b v="0"/>
    <n v="25"/>
    <b v="1"/>
    <s v="music/rock"/>
    <n v="174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8400"/>
    <n v="8685"/>
    <x v="0"/>
    <x v="0"/>
    <s v="USD"/>
    <n v="1345918302"/>
    <n v="1343326302"/>
    <b v="0"/>
    <n v="14"/>
    <b v="1"/>
    <s v="music/rock"/>
    <n v="103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7500"/>
    <n v="8666"/>
    <x v="0"/>
    <x v="0"/>
    <s v="USD"/>
    <n v="1335564000"/>
    <n v="1332182049"/>
    <b v="0"/>
    <n v="35"/>
    <b v="1"/>
    <s v="music/rock"/>
    <n v="116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5000"/>
    <n v="8640"/>
    <x v="0"/>
    <x v="0"/>
    <s v="USD"/>
    <n v="1395023719"/>
    <n v="1391571319"/>
    <b v="0"/>
    <n v="10"/>
    <b v="1"/>
    <s v="music/rock"/>
    <n v="173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8500"/>
    <n v="8636"/>
    <x v="0"/>
    <x v="0"/>
    <s v="USD"/>
    <n v="1362060915"/>
    <n v="1359468915"/>
    <b v="0"/>
    <n v="29"/>
    <b v="1"/>
    <s v="music/rock"/>
    <n v="102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25000"/>
    <n v="8632"/>
    <x v="0"/>
    <x v="0"/>
    <s v="USD"/>
    <n v="1336751220"/>
    <n v="1331774434"/>
    <b v="0"/>
    <n v="44"/>
    <b v="1"/>
    <s v="music/rock"/>
    <n v="35"/>
    <n v="196.18"/>
    <x v="4"/>
    <x v="11"/>
  </r>
  <r>
    <n v="787"/>
    <s v="Mahayla CD Pressing"/>
    <s v="We've made our goal with your help. Thanks so much! This is a great time to pre-purchase the album and get some extra perks."/>
    <n v="8000"/>
    <n v="8620"/>
    <x v="0"/>
    <x v="0"/>
    <s v="USD"/>
    <n v="1383318226"/>
    <n v="1380726226"/>
    <b v="0"/>
    <n v="17"/>
    <b v="1"/>
    <s v="music/rock"/>
    <n v="108"/>
    <n v="507.06"/>
    <x v="4"/>
    <x v="11"/>
  </r>
  <r>
    <n v="788"/>
    <s v="HELP UNRB GO ON TOUR!"/>
    <s v="With all of our money going towards our new full-length album and merch, we need your help so we don't end up stranded on tour."/>
    <n v="80000"/>
    <n v="8586"/>
    <x v="0"/>
    <x v="0"/>
    <s v="USD"/>
    <n v="1341633540"/>
    <n v="1338336588"/>
    <b v="0"/>
    <n v="34"/>
    <b v="1"/>
    <s v="music/rock"/>
    <n v="11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8000"/>
    <n v="8581"/>
    <x v="0"/>
    <x v="0"/>
    <s v="USD"/>
    <n v="1358755140"/>
    <n v="1357187280"/>
    <b v="0"/>
    <n v="14"/>
    <b v="1"/>
    <s v="music/rock"/>
    <n v="107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8500"/>
    <n v="8567"/>
    <x v="0"/>
    <x v="0"/>
    <s v="USD"/>
    <n v="1359680939"/>
    <n v="1357088939"/>
    <b v="0"/>
    <n v="156"/>
    <b v="1"/>
    <s v="music/rock"/>
    <n v="101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8000"/>
    <n v="8538.66"/>
    <x v="0"/>
    <x v="0"/>
    <s v="USD"/>
    <n v="1384322340"/>
    <n v="1381430646"/>
    <b v="0"/>
    <n v="128"/>
    <b v="1"/>
    <s v="music/rock"/>
    <n v="107"/>
    <n v="66.709999999999994"/>
    <x v="4"/>
    <x v="11"/>
  </r>
  <r>
    <n v="792"/>
    <s v="&quot;Believable Lies&quot; - The Album"/>
    <s v="Rock n' Roll about the intersection of lies and belief: the Believable Lie."/>
    <n v="100000"/>
    <n v="8537"/>
    <x v="0"/>
    <x v="0"/>
    <s v="USD"/>
    <n v="1383861483"/>
    <n v="1381265883"/>
    <b v="0"/>
    <n v="60"/>
    <b v="1"/>
    <s v="music/rock"/>
    <n v="9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8000"/>
    <n v="8537"/>
    <x v="0"/>
    <x v="0"/>
    <s v="USD"/>
    <n v="1372827540"/>
    <n v="1371491244"/>
    <b v="0"/>
    <n v="32"/>
    <b v="1"/>
    <s v="music/rock"/>
    <n v="107"/>
    <n v="266.77999999999997"/>
    <x v="4"/>
    <x v="11"/>
  </r>
  <r>
    <n v="794"/>
    <s v="Begins Again"/>
    <s v="The Brian Davis Band is a group of friends that want to share their lives and experiences through music that connects with people."/>
    <n v="6000"/>
    <n v="8529"/>
    <x v="0"/>
    <x v="0"/>
    <s v="USD"/>
    <n v="1315242360"/>
    <n v="1310438737"/>
    <b v="0"/>
    <n v="53"/>
    <b v="1"/>
    <s v="music/rock"/>
    <n v="142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8000"/>
    <n v="8519"/>
    <x v="0"/>
    <x v="0"/>
    <s v="USD"/>
    <n v="1333774740"/>
    <n v="1330094566"/>
    <b v="0"/>
    <n v="184"/>
    <b v="1"/>
    <s v="music/rock"/>
    <n v="106"/>
    <n v="46.3"/>
    <x v="4"/>
    <x v="11"/>
  </r>
  <r>
    <n v="796"/>
    <s v="Madrone: New Album for 2013"/>
    <s v="Madrone is an independent band creating melodic, emotional, _x000a_alternative-rock needing your help to finish their new album."/>
    <n v="75000"/>
    <n v="8471"/>
    <x v="0"/>
    <x v="0"/>
    <s v="USD"/>
    <n v="1379279400"/>
    <n v="1376687485"/>
    <b v="0"/>
    <n v="90"/>
    <b v="1"/>
    <s v="music/rock"/>
    <n v="11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8000"/>
    <n v="8425"/>
    <x v="0"/>
    <x v="0"/>
    <s v="USD"/>
    <n v="1412086187"/>
    <n v="1409494187"/>
    <b v="0"/>
    <n v="87"/>
    <b v="1"/>
    <s v="music/rock"/>
    <n v="105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5000"/>
    <n v="8399"/>
    <x v="0"/>
    <x v="1"/>
    <s v="GBP"/>
    <n v="1410431054"/>
    <n v="1407839054"/>
    <b v="0"/>
    <n v="56"/>
    <b v="1"/>
    <s v="music/rock"/>
    <n v="168"/>
    <n v="149.97999999999999"/>
    <x v="4"/>
    <x v="11"/>
  </r>
  <r>
    <n v="801"/>
    <s v="SLUTEVER DO AMERICA TOUR"/>
    <s v="ALL WE WANT TO DO IS DRIVE AROUND AMERICA AND PLAY A BUNCH OF SHOWS, BUT WE DON'T HAVE ANY MONEY..."/>
    <n v="8000"/>
    <n v="8355"/>
    <x v="0"/>
    <x v="0"/>
    <s v="USD"/>
    <n v="1309547120"/>
    <n v="1306955120"/>
    <b v="0"/>
    <n v="51"/>
    <b v="1"/>
    <s v="music/rock"/>
    <n v="104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8000"/>
    <n v="8349"/>
    <x v="0"/>
    <x v="0"/>
    <s v="USD"/>
    <n v="1347854700"/>
    <n v="1343867524"/>
    <b v="0"/>
    <n v="75"/>
    <b v="1"/>
    <s v="music/rock"/>
    <n v="104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8000"/>
    <n v="8348"/>
    <x v="0"/>
    <x v="0"/>
    <s v="USD"/>
    <n v="1306630800"/>
    <n v="1304376478"/>
    <b v="0"/>
    <n v="38"/>
    <b v="1"/>
    <s v="music/rock"/>
    <n v="104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000"/>
    <n v="8320"/>
    <x v="0"/>
    <x v="0"/>
    <s v="USD"/>
    <n v="1311393540"/>
    <n v="1309919526"/>
    <b v="0"/>
    <n v="18"/>
    <b v="1"/>
    <s v="music/rock"/>
    <n v="166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7956"/>
    <n v="8315.01"/>
    <x v="0"/>
    <x v="0"/>
    <s v="USD"/>
    <n v="1310857200"/>
    <n v="1306525512"/>
    <b v="0"/>
    <n v="54"/>
    <b v="1"/>
    <s v="music/rock"/>
    <n v="22"/>
    <n v="153.97999999999999"/>
    <x v="4"/>
    <x v="11"/>
  </r>
  <r>
    <n v="806"/>
    <s v="Golden Animals NEW Album!"/>
    <s v="Help Golden Animals finish their NEW Album!"/>
    <n v="6000"/>
    <n v="8306.42"/>
    <x v="0"/>
    <x v="0"/>
    <s v="USD"/>
    <n v="1315413339"/>
    <n v="1312821339"/>
    <b v="0"/>
    <n v="71"/>
    <b v="1"/>
    <s v="music/rock"/>
    <n v="138"/>
    <n v="116.99"/>
    <x v="4"/>
    <x v="11"/>
  </r>
  <r>
    <n v="807"/>
    <s v="Sic Vita - New EP Release - 2017"/>
    <s v="Join the Sic Vita family and lend a hand as we create a new album!"/>
    <n v="2500"/>
    <n v="8301"/>
    <x v="0"/>
    <x v="0"/>
    <s v="USD"/>
    <n v="1488333600"/>
    <n v="1485270311"/>
    <b v="0"/>
    <n v="57"/>
    <b v="1"/>
    <s v="music/rock"/>
    <n v="332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7500"/>
    <n v="8300"/>
    <x v="0"/>
    <x v="5"/>
    <s v="CAD"/>
    <n v="1419224340"/>
    <n v="1416363886"/>
    <b v="0"/>
    <n v="43"/>
    <b v="1"/>
    <s v="music/rock"/>
    <n v="111"/>
    <n v="193.02"/>
    <x v="4"/>
    <x v="11"/>
  </r>
  <r>
    <n v="809"/>
    <s v="Peter's New Album!!"/>
    <s v="Acknowledged songwriter looking to record album of new songs to secure a Publishing Contract"/>
    <n v="5000"/>
    <n v="8272"/>
    <x v="0"/>
    <x v="0"/>
    <s v="USD"/>
    <n v="1390161630"/>
    <n v="1387569630"/>
    <b v="0"/>
    <n v="52"/>
    <b v="1"/>
    <s v="music/rock"/>
    <n v="165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35000"/>
    <n v="8256"/>
    <x v="0"/>
    <x v="0"/>
    <s v="USD"/>
    <n v="1346462462"/>
    <n v="1343870462"/>
    <b v="0"/>
    <n v="27"/>
    <b v="1"/>
    <s v="music/rock"/>
    <n v="24"/>
    <n v="305.77999999999997"/>
    <x v="4"/>
    <x v="11"/>
  </r>
  <r>
    <n v="811"/>
    <s v="Love Water Tour"/>
    <s v="We need your financial support to cover the tour costs!  (Sound, lights, travel, stage design)"/>
    <n v="8000"/>
    <n v="8241"/>
    <x v="0"/>
    <x v="0"/>
    <s v="USD"/>
    <n v="1373475120"/>
    <n v="1371569202"/>
    <b v="0"/>
    <n v="12"/>
    <b v="1"/>
    <s v="music/rock"/>
    <n v="103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8000"/>
    <n v="8230"/>
    <x v="0"/>
    <x v="0"/>
    <s v="USD"/>
    <n v="1362146280"/>
    <n v="1357604752"/>
    <b v="0"/>
    <n v="33"/>
    <b v="1"/>
    <s v="music/rock"/>
    <n v="103"/>
    <n v="249.39"/>
    <x v="4"/>
    <x v="11"/>
  </r>
  <r>
    <n v="813"/>
    <s v="Rules of Civility and Decent Behavior"/>
    <s v="A pre order campaign to fund the pressing of our second full length vinyl LP"/>
    <n v="8000"/>
    <n v="8227"/>
    <x v="0"/>
    <x v="0"/>
    <s v="USD"/>
    <n v="1342825365"/>
    <n v="1340233365"/>
    <b v="0"/>
    <n v="96"/>
    <b v="1"/>
    <s v="music/rock"/>
    <n v="103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8000"/>
    <n v="8211.61"/>
    <x v="0"/>
    <x v="0"/>
    <s v="USD"/>
    <n v="1306865040"/>
    <n v="1305568201"/>
    <b v="0"/>
    <n v="28"/>
    <b v="1"/>
    <s v="music/rock"/>
    <n v="103"/>
    <n v="293.27"/>
    <x v="4"/>
    <x v="11"/>
  </r>
  <r>
    <n v="815"/>
    <s v="Some Late Help for The Early Reset"/>
    <s v="Be a part of helping The Early Reset finish their new 7 song EP."/>
    <n v="8000"/>
    <n v="8211"/>
    <x v="0"/>
    <x v="0"/>
    <s v="USD"/>
    <n v="1414879303"/>
    <n v="1412287303"/>
    <b v="0"/>
    <n v="43"/>
    <b v="1"/>
    <s v="music/rock"/>
    <n v="103"/>
    <n v="190.95"/>
    <x v="4"/>
    <x v="11"/>
  </r>
  <r>
    <n v="816"/>
    <s v="Help Friends and Family Release Their Debut Album"/>
    <s v="Friends and Family have an album for you. They need your help to release it to the world."/>
    <n v="8000"/>
    <n v="8211"/>
    <x v="0"/>
    <x v="0"/>
    <s v="USD"/>
    <n v="1365489000"/>
    <n v="1362776043"/>
    <b v="0"/>
    <n v="205"/>
    <b v="1"/>
    <s v="music/rock"/>
    <n v="103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7500"/>
    <n v="8207"/>
    <x v="0"/>
    <x v="0"/>
    <s v="USD"/>
    <n v="1331441940"/>
    <n v="1326810211"/>
    <b v="0"/>
    <n v="23"/>
    <b v="1"/>
    <s v="music/rock"/>
    <n v="109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22500"/>
    <n v="8191"/>
    <x v="0"/>
    <x v="0"/>
    <s v="USD"/>
    <n v="1344358860"/>
    <n v="1343682681"/>
    <b v="0"/>
    <n v="19"/>
    <b v="1"/>
    <s v="music/rock"/>
    <n v="36"/>
    <n v="431.11"/>
    <x v="4"/>
    <x v="11"/>
  </r>
  <r>
    <n v="819"/>
    <s v="Winter Tour"/>
    <s v="We are touring the Southeast in support of our new EP"/>
    <n v="82000"/>
    <n v="8190"/>
    <x v="0"/>
    <x v="0"/>
    <s v="USD"/>
    <n v="1387601040"/>
    <n v="1386806254"/>
    <b v="0"/>
    <n v="14"/>
    <b v="1"/>
    <s v="music/rock"/>
    <n v="10"/>
    <n v="585"/>
    <x v="4"/>
    <x v="11"/>
  </r>
  <r>
    <n v="820"/>
    <s v="Wyatt Lowe &amp; the Ottomatics Summer 2014 Tour!"/>
    <s v="Wyatt Lowe &amp; the Ottomatics will be hitting the road this June on a North and Southwest Summer 2014 tour!"/>
    <n v="2500"/>
    <n v="8173"/>
    <x v="0"/>
    <x v="0"/>
    <s v="USD"/>
    <n v="1402290000"/>
    <n v="1399666342"/>
    <b v="0"/>
    <n v="38"/>
    <b v="1"/>
    <s v="music/rock"/>
    <n v="327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8000"/>
    <n v="8165.55"/>
    <x v="0"/>
    <x v="0"/>
    <s v="USD"/>
    <n v="1430712060"/>
    <n v="1427753265"/>
    <b v="0"/>
    <n v="78"/>
    <b v="1"/>
    <s v="music/rock"/>
    <n v="102"/>
    <n v="104.69"/>
    <x v="4"/>
    <x v="11"/>
  </r>
  <r>
    <n v="822"/>
    <s v="Soul Easy - Making music for our friends."/>
    <s v="Soul Easy recording our first full length CD.  Inspired by lots of friends and lots of good times."/>
    <n v="5000"/>
    <n v="8160"/>
    <x v="0"/>
    <x v="0"/>
    <s v="USD"/>
    <n v="1349477050"/>
    <n v="1346885050"/>
    <b v="0"/>
    <n v="69"/>
    <b v="1"/>
    <s v="music/rock"/>
    <n v="163"/>
    <n v="118.26"/>
    <x v="4"/>
    <x v="11"/>
  </r>
  <r>
    <n v="823"/>
    <s v="Debut Album"/>
    <s v="Eyes For Fire is finally ready to release their Debut Album but we need YOU to help us put the final touches on it."/>
    <n v="6500"/>
    <n v="8152"/>
    <x v="0"/>
    <x v="0"/>
    <s v="USD"/>
    <n v="1427062852"/>
    <n v="1424474452"/>
    <b v="0"/>
    <n v="33"/>
    <b v="1"/>
    <s v="music/rock"/>
    <n v="125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7200"/>
    <n v="8136.01"/>
    <x v="0"/>
    <x v="0"/>
    <s v="USD"/>
    <n v="1271573940"/>
    <n v="1268459318"/>
    <b v="0"/>
    <n v="54"/>
    <b v="1"/>
    <s v="music/rock"/>
    <n v="113"/>
    <n v="150.66999999999999"/>
    <x v="4"/>
    <x v="11"/>
  </r>
  <r>
    <n v="825"/>
    <s v="KILL FREEMAN"/>
    <s v="Kickstarting Kill Freeman independently. Help fund the New Record, Video and Live Shows."/>
    <n v="8000"/>
    <n v="8120"/>
    <x v="0"/>
    <x v="0"/>
    <s v="USD"/>
    <n v="1351495284"/>
    <n v="1349335284"/>
    <b v="0"/>
    <n v="99"/>
    <b v="1"/>
    <s v="music/rock"/>
    <n v="102"/>
    <n v="82.02"/>
    <x v="4"/>
    <x v="11"/>
  </r>
  <r>
    <n v="826"/>
    <s v="Protect The Dream Debut Album"/>
    <s v="Protect The Dream is preparing to record their debut album 8 years in the making. Lets make it happen Kickstarter!"/>
    <n v="8000"/>
    <n v="8114"/>
    <x v="0"/>
    <x v="0"/>
    <s v="USD"/>
    <n v="1332719730"/>
    <n v="1330908930"/>
    <b v="0"/>
    <n v="49"/>
    <b v="1"/>
    <s v="music/rock"/>
    <n v="101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8000"/>
    <n v="8110"/>
    <x v="0"/>
    <x v="0"/>
    <s v="USD"/>
    <n v="1329248940"/>
    <n v="1326972107"/>
    <b v="0"/>
    <n v="11"/>
    <b v="1"/>
    <s v="music/rock"/>
    <n v="101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7500"/>
    <n v="8109"/>
    <x v="0"/>
    <x v="0"/>
    <s v="USD"/>
    <n v="1340641440"/>
    <n v="1339549982"/>
    <b v="0"/>
    <n v="38"/>
    <b v="1"/>
    <s v="music/rock"/>
    <n v="108"/>
    <n v="213.39"/>
    <x v="4"/>
    <x v="11"/>
  </r>
  <r>
    <n v="829"/>
    <s v="Monk"/>
    <s v="We are a band from South East London- each member is19 years OA. We have been together for two years. Taking pride in making good music"/>
    <n v="4000"/>
    <n v="8105"/>
    <x v="0"/>
    <x v="1"/>
    <s v="GBP"/>
    <n v="1468437240"/>
    <n v="1463253240"/>
    <b v="0"/>
    <n v="16"/>
    <b v="1"/>
    <s v="music/rock"/>
    <n v="203"/>
    <n v="506.56"/>
    <x v="4"/>
    <x v="11"/>
  </r>
  <r>
    <n v="830"/>
    <s v="Dark Disco Club's new album"/>
    <s v="We're making a high energy, fist pumpin', pelvis-thrusting new Rock n Roll album and we'd love for you to be a part of it."/>
    <n v="7900"/>
    <n v="8098"/>
    <x v="0"/>
    <x v="0"/>
    <s v="USD"/>
    <n v="1363952225"/>
    <n v="1361363825"/>
    <b v="0"/>
    <n v="32"/>
    <b v="1"/>
    <s v="music/rock"/>
    <n v="103"/>
    <n v="253.06"/>
    <x v="4"/>
    <x v="11"/>
  </r>
  <r>
    <n v="831"/>
    <s v="Let The 7Horse Run!"/>
    <s v="7Horse is a new band with a self-funded album and a show they want to rock in your town!"/>
    <n v="8000"/>
    <n v="8095"/>
    <x v="0"/>
    <x v="0"/>
    <s v="USD"/>
    <n v="1335540694"/>
    <n v="1332948694"/>
    <b v="0"/>
    <n v="20"/>
    <b v="1"/>
    <s v="music/rock"/>
    <n v="101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7500"/>
    <n v="8091"/>
    <x v="0"/>
    <x v="0"/>
    <s v="USD"/>
    <n v="1327133580"/>
    <n v="1321978335"/>
    <b v="0"/>
    <n v="154"/>
    <b v="1"/>
    <s v="music/rock"/>
    <n v="108"/>
    <n v="52.54"/>
    <x v="4"/>
    <x v="11"/>
  </r>
  <r>
    <n v="833"/>
    <s v="Ragman Rolls"/>
    <s v="This is an American rock album."/>
    <n v="8000"/>
    <n v="8084"/>
    <x v="0"/>
    <x v="0"/>
    <s v="USD"/>
    <n v="1397941475"/>
    <n v="1395349475"/>
    <b v="0"/>
    <n v="41"/>
    <b v="1"/>
    <s v="music/rock"/>
    <n v="101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8000"/>
    <n v="8080.33"/>
    <x v="0"/>
    <x v="0"/>
    <s v="USD"/>
    <n v="1372651140"/>
    <n v="1369770292"/>
    <b v="0"/>
    <n v="75"/>
    <b v="1"/>
    <s v="music/rock"/>
    <n v="101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90000"/>
    <n v="8077"/>
    <x v="0"/>
    <x v="0"/>
    <s v="USD"/>
    <n v="1337396400"/>
    <n v="1333709958"/>
    <b v="0"/>
    <n v="40"/>
    <b v="1"/>
    <s v="music/rock"/>
    <n v="9"/>
    <n v="201.93"/>
    <x v="4"/>
    <x v="11"/>
  </r>
  <r>
    <n v="836"/>
    <s v="DESMADRE Full Album + Press Kit"/>
    <s v="An album you can bring home to mom."/>
    <n v="28000"/>
    <n v="8076"/>
    <x v="0"/>
    <x v="0"/>
    <s v="USD"/>
    <n v="1381108918"/>
    <n v="1378516918"/>
    <b v="0"/>
    <n v="46"/>
    <b v="1"/>
    <s v="music/rock"/>
    <n v="29"/>
    <n v="175.57"/>
    <x v="4"/>
    <x v="11"/>
  </r>
  <r>
    <n v="837"/>
    <s v="Take 147 - Nothin' to Lose CD Project"/>
    <s v="Take 147 is currently in the process of recording the debut album called, &quot;Nothin' to Lose&quot;."/>
    <n v="8000"/>
    <n v="8070.43"/>
    <x v="0"/>
    <x v="0"/>
    <s v="USD"/>
    <n v="1398988662"/>
    <n v="1396396662"/>
    <b v="0"/>
    <n v="62"/>
    <b v="1"/>
    <s v="music/rock"/>
    <n v="101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1000"/>
    <n v="8064"/>
    <x v="0"/>
    <x v="0"/>
    <s v="USD"/>
    <n v="1326835985"/>
    <n v="1324243985"/>
    <b v="0"/>
    <n v="61"/>
    <b v="1"/>
    <s v="music/rock"/>
    <n v="806"/>
    <n v="132.19999999999999"/>
    <x v="4"/>
    <x v="11"/>
  </r>
  <r>
    <n v="839"/>
    <s v="The Waffle Stompers - We'll Never Die"/>
    <s v="The Waffle Stompers need your support to keep doing what we love--go on tour, make music and music videos."/>
    <n v="7000"/>
    <n v="8058.55"/>
    <x v="0"/>
    <x v="0"/>
    <s v="USD"/>
    <n v="1348337956"/>
    <n v="1345745956"/>
    <b v="0"/>
    <n v="96"/>
    <b v="1"/>
    <s v="music/rock"/>
    <n v="115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8000"/>
    <n v="8053"/>
    <x v="0"/>
    <x v="0"/>
    <s v="USD"/>
    <n v="1474694787"/>
    <n v="1472102787"/>
    <b v="0"/>
    <n v="190"/>
    <b v="1"/>
    <s v="music/metal"/>
    <n v="10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8000"/>
    <n v="8035"/>
    <x v="0"/>
    <x v="0"/>
    <s v="USD"/>
    <n v="1415653663"/>
    <n v="1413058063"/>
    <b v="1"/>
    <n v="94"/>
    <b v="1"/>
    <s v="music/metal"/>
    <n v="100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8000"/>
    <n v="8026"/>
    <x v="0"/>
    <x v="5"/>
    <s v="CAD"/>
    <n v="1381723140"/>
    <n v="1378735983"/>
    <b v="1"/>
    <n v="39"/>
    <b v="1"/>
    <s v="music/metal"/>
    <n v="100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8000"/>
    <n v="8010"/>
    <x v="0"/>
    <x v="0"/>
    <s v="USD"/>
    <n v="1414817940"/>
    <n v="1411489552"/>
    <b v="1"/>
    <n v="159"/>
    <b v="1"/>
    <s v="music/metal"/>
    <n v="100"/>
    <n v="50.38"/>
    <x v="4"/>
    <x v="12"/>
  </r>
  <r>
    <n v="845"/>
    <s v="Shadow and Steel: The new album from Master Sword"/>
    <s v="Help Legend of Zelda tribute band Master Sword complete their latest heavy metal album: Shadow and Steel!"/>
    <n v="7500"/>
    <n v="8005"/>
    <x v="0"/>
    <x v="0"/>
    <s v="USD"/>
    <n v="1473047940"/>
    <n v="1469595396"/>
    <b v="0"/>
    <n v="177"/>
    <b v="1"/>
    <s v="music/metal"/>
    <n v="107"/>
    <n v="45.23"/>
    <x v="4"/>
    <x v="12"/>
  </r>
  <r>
    <n v="846"/>
    <s v="CURVE: The debut album from Miroist needs awesome merch"/>
    <s v="Pre-order and help me fund new merchandise so we can make the album release something amazing."/>
    <n v="8000"/>
    <n v="8001"/>
    <x v="0"/>
    <x v="1"/>
    <s v="GBP"/>
    <n v="1394460000"/>
    <n v="1393233855"/>
    <b v="0"/>
    <n v="47"/>
    <b v="1"/>
    <s v="music/metal"/>
    <n v="100"/>
    <n v="170.23"/>
    <x v="4"/>
    <x v="12"/>
  </r>
  <r>
    <n v="847"/>
    <s v="CENTROPYMUSIC"/>
    <s v="MUSIC WITH MEANING!  MUSIC THAT MATTERS!!!"/>
    <n v="7500"/>
    <n v="8000"/>
    <x v="0"/>
    <x v="0"/>
    <s v="USD"/>
    <n v="1436555376"/>
    <n v="1433963376"/>
    <b v="0"/>
    <n v="1"/>
    <b v="1"/>
    <s v="music/metal"/>
    <n v="107"/>
    <n v="8000"/>
    <x v="4"/>
    <x v="12"/>
  </r>
  <r>
    <n v="848"/>
    <s v="God Am"/>
    <s v="God Am, a Grunge/Doom metal band, who have been trying to fund the production of our EP to bring you a unique aural assault."/>
    <n v="7000"/>
    <n v="7981"/>
    <x v="0"/>
    <x v="0"/>
    <s v="USD"/>
    <n v="1429038033"/>
    <n v="1426446033"/>
    <b v="0"/>
    <n v="16"/>
    <b v="1"/>
    <s v="music/metal"/>
    <n v="114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7000"/>
    <n v="7942"/>
    <x v="0"/>
    <x v="0"/>
    <s v="USD"/>
    <n v="1426473264"/>
    <n v="1424057664"/>
    <b v="0"/>
    <n v="115"/>
    <b v="1"/>
    <s v="music/metal"/>
    <n v="113"/>
    <n v="69.06"/>
    <x v="4"/>
    <x v="12"/>
  </r>
  <r>
    <n v="850"/>
    <s v="Yet Further: Sioum's Second Full-Length Album"/>
    <s v="Help Chicago-based instrumental group Sioum complete the production of their 2nd full-length album."/>
    <n v="6000"/>
    <n v="7934"/>
    <x v="0"/>
    <x v="0"/>
    <s v="USD"/>
    <n v="1461560340"/>
    <n v="1458762717"/>
    <b v="0"/>
    <n v="133"/>
    <b v="1"/>
    <s v="music/metal"/>
    <n v="132"/>
    <n v="59.65"/>
    <x v="4"/>
    <x v="12"/>
  </r>
  <r>
    <n v="851"/>
    <s v="M.F.Crew, 1er Album &quot;First Ride&quot;"/>
    <s v="Salut, nous c'est M.F.Crew, on a besoin de vous pour produire notre premier album &quot;First Ride&quot; ! :)"/>
    <n v="7500"/>
    <n v="7917.45"/>
    <x v="0"/>
    <x v="6"/>
    <s v="EUR"/>
    <n v="1469994300"/>
    <n v="1464815253"/>
    <b v="0"/>
    <n v="70"/>
    <b v="1"/>
    <s v="music/metal"/>
    <n v="106"/>
    <n v="113.11"/>
    <x v="4"/>
    <x v="12"/>
  </r>
  <r>
    <n v="852"/>
    <s v="Covers Album - Limited Vinyl Pressing"/>
    <s v="Limited edition 2x12&quot; vinyl pressing of our latest album &quot;Who Do You Think We Are?&quot;"/>
    <n v="40000"/>
    <n v="7905"/>
    <x v="0"/>
    <x v="0"/>
    <s v="USD"/>
    <n v="1477342800"/>
    <n v="1476386395"/>
    <b v="0"/>
    <n v="62"/>
    <b v="1"/>
    <s v="music/metal"/>
    <n v="20"/>
    <n v="127.5"/>
    <x v="4"/>
    <x v="12"/>
  </r>
  <r>
    <n v="853"/>
    <s v="sloggoth"/>
    <s v="Help release a CD of sloggoth's first album &quot;sloggoth&quot;.  All contributors of $5 or more get a CD when the goal is met!"/>
    <n v="7000"/>
    <n v="7905"/>
    <x v="0"/>
    <x v="0"/>
    <s v="USD"/>
    <n v="1424116709"/>
    <n v="1421524709"/>
    <b v="0"/>
    <n v="10"/>
    <b v="1"/>
    <s v="music/metal"/>
    <n v="113"/>
    <n v="790.5"/>
    <x v="4"/>
    <x v="12"/>
  </r>
  <r>
    <n v="854"/>
    <s v="Westfield Massacre - Sophomore Album &amp; Tour"/>
    <s v="Writing and Recording Sophomore record, and funding Tour to support Spring 2017 album release."/>
    <n v="6000"/>
    <n v="7877"/>
    <x v="0"/>
    <x v="0"/>
    <s v="USD"/>
    <n v="1482901546"/>
    <n v="1480309546"/>
    <b v="0"/>
    <n v="499"/>
    <b v="1"/>
    <s v="music/metal"/>
    <n v="131"/>
    <n v="15.79"/>
    <x v="4"/>
    <x v="12"/>
  </r>
  <r>
    <n v="855"/>
    <s v="AtteroTerra's Sophomore Album - Pray for Apocalypse"/>
    <s v="AtteroTerra's &quot;Pray for Apocalypse&quot; is fully completed, and only being held up by funding."/>
    <n v="3400"/>
    <n v="7876"/>
    <x v="0"/>
    <x v="0"/>
    <s v="USD"/>
    <n v="1469329217"/>
    <n v="1466737217"/>
    <b v="0"/>
    <n v="47"/>
    <b v="1"/>
    <s v="music/metal"/>
    <n v="232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35000"/>
    <n v="7873"/>
    <x v="0"/>
    <x v="12"/>
    <s v="EUR"/>
    <n v="1477422000"/>
    <n v="1472282956"/>
    <b v="0"/>
    <n v="28"/>
    <b v="1"/>
    <s v="music/metal"/>
    <n v="22"/>
    <n v="281.18"/>
    <x v="4"/>
    <x v="12"/>
  </r>
  <r>
    <n v="857"/>
    <s v="A Reason To Breathe - DEBUT ALBUM"/>
    <s v="Modern Post-Hardcore/Electro music (Hardstyle, EDM, Trap, Dubstep, Dembow, House)."/>
    <n v="7750"/>
    <n v="7860"/>
    <x v="0"/>
    <x v="3"/>
    <s v="EUR"/>
    <n v="1448463431"/>
    <n v="1444831031"/>
    <b v="0"/>
    <n v="24"/>
    <b v="1"/>
    <s v="music/metal"/>
    <n v="101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6000"/>
    <n v="7839"/>
    <x v="0"/>
    <x v="1"/>
    <s v="GBP"/>
    <n v="1429138740"/>
    <n v="1426528418"/>
    <b v="0"/>
    <n v="76"/>
    <b v="1"/>
    <s v="music/metal"/>
    <n v="131"/>
    <n v="103.14"/>
    <x v="4"/>
    <x v="12"/>
  </r>
  <r>
    <n v="859"/>
    <s v="Rise With Us Campaign"/>
    <s v="We are heading to the studio to create our second album and we want you to be right there with us!"/>
    <n v="20000"/>
    <n v="7834"/>
    <x v="0"/>
    <x v="0"/>
    <s v="USD"/>
    <n v="1433376000"/>
    <n v="1430768468"/>
    <b v="0"/>
    <n v="98"/>
    <b v="1"/>
    <s v="music/metal"/>
    <n v="39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7500"/>
    <n v="7833"/>
    <x v="2"/>
    <x v="0"/>
    <s v="USD"/>
    <n v="1385123713"/>
    <n v="1382528113"/>
    <b v="0"/>
    <n v="48"/>
    <b v="0"/>
    <s v="music/jazz"/>
    <n v="104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5000"/>
    <n v="7810"/>
    <x v="2"/>
    <x v="0"/>
    <s v="USD"/>
    <n v="1474067404"/>
    <n v="1471475404"/>
    <b v="0"/>
    <n v="2"/>
    <b v="0"/>
    <s v="music/jazz"/>
    <n v="156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1000"/>
    <n v="7795"/>
    <x v="2"/>
    <x v="1"/>
    <s v="GBP"/>
    <n v="1384179548"/>
    <n v="1381583948"/>
    <b v="0"/>
    <n v="4"/>
    <b v="0"/>
    <s v="music/jazz"/>
    <n v="780"/>
    <n v="1948.75"/>
    <x v="4"/>
    <x v="13"/>
  </r>
  <r>
    <n v="863"/>
    <s v="Help Fund Jason's Debut Jazz CD &quot;Exodus&quot;"/>
    <s v="I'm making the move from a side man in local groups to the leader with this debut jazz CD project."/>
    <n v="30000"/>
    <n v="7793"/>
    <x v="2"/>
    <x v="0"/>
    <s v="USD"/>
    <n v="1329014966"/>
    <n v="1326422966"/>
    <b v="0"/>
    <n v="5"/>
    <b v="0"/>
    <s v="music/jazz"/>
    <n v="26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7500"/>
    <n v="7790"/>
    <x v="2"/>
    <x v="0"/>
    <s v="USD"/>
    <n v="1381917540"/>
    <n v="1379990038"/>
    <b v="0"/>
    <n v="79"/>
    <b v="0"/>
    <s v="music/jazz"/>
    <n v="104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7500"/>
    <n v="7785"/>
    <x v="2"/>
    <x v="0"/>
    <s v="USD"/>
    <n v="1358361197"/>
    <n v="1353177197"/>
    <b v="0"/>
    <n v="2"/>
    <b v="0"/>
    <s v="music/jazz"/>
    <n v="104"/>
    <n v="3892.5"/>
    <x v="4"/>
    <x v="13"/>
  </r>
  <r>
    <n v="866"/>
    <s v="California Dreamin' Tour 2015"/>
    <s v="Drivetime heads to Cali for summer tour supported by @Smoothjazz.com &amp; @JJZPhilly  #Spaghettini #The Roxy"/>
    <n v="40000"/>
    <n v="7764"/>
    <x v="2"/>
    <x v="0"/>
    <s v="USD"/>
    <n v="1425136200"/>
    <n v="1421853518"/>
    <b v="0"/>
    <n v="11"/>
    <b v="0"/>
    <s v="music/jazz"/>
    <n v="19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7000"/>
    <n v="7750"/>
    <x v="2"/>
    <x v="0"/>
    <s v="USD"/>
    <n v="1259643540"/>
    <n v="1254450706"/>
    <b v="0"/>
    <n v="11"/>
    <b v="0"/>
    <s v="music/jazz"/>
    <n v="111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7501"/>
    <n v="7733"/>
    <x v="2"/>
    <x v="0"/>
    <s v="USD"/>
    <n v="1389055198"/>
    <n v="1386463198"/>
    <b v="0"/>
    <n v="1"/>
    <b v="0"/>
    <s v="music/jazz"/>
    <n v="103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7000"/>
    <n v="7711.3"/>
    <x v="2"/>
    <x v="0"/>
    <s v="USD"/>
    <n v="1365448657"/>
    <n v="1362860257"/>
    <b v="0"/>
    <n v="3"/>
    <b v="0"/>
    <s v="music/jazz"/>
    <n v="110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7500"/>
    <n v="7701.93"/>
    <x v="2"/>
    <x v="1"/>
    <s v="GBP"/>
    <n v="1377995523"/>
    <n v="1375403523"/>
    <b v="0"/>
    <n v="5"/>
    <b v="0"/>
    <s v="music/jazz"/>
    <n v="103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7500"/>
    <n v="7685"/>
    <x v="2"/>
    <x v="0"/>
    <s v="USD"/>
    <n v="1385735295"/>
    <n v="1383139695"/>
    <b v="0"/>
    <n v="12"/>
    <b v="0"/>
    <s v="music/jazz"/>
    <n v="102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4500"/>
    <n v="7670"/>
    <x v="2"/>
    <x v="0"/>
    <s v="USD"/>
    <n v="1299786527"/>
    <n v="1295898527"/>
    <b v="0"/>
    <n v="2"/>
    <b v="0"/>
    <s v="music/jazz"/>
    <n v="170"/>
    <n v="3835"/>
    <x v="4"/>
    <x v="13"/>
  </r>
  <r>
    <n v="873"/>
    <s v="The Dreamer-An Original Jazz CD"/>
    <s v="Fall in love with &quot;The Dreamer&quot;, new original music from trumpeter Freddie Dunn!"/>
    <n v="6000"/>
    <n v="7665"/>
    <x v="2"/>
    <x v="0"/>
    <s v="USD"/>
    <n v="1352610040"/>
    <n v="1349150440"/>
    <b v="0"/>
    <n v="5"/>
    <b v="0"/>
    <s v="music/jazz"/>
    <n v="128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80000"/>
    <n v="7655"/>
    <x v="2"/>
    <x v="0"/>
    <s v="USD"/>
    <n v="1367676034"/>
    <n v="1365084034"/>
    <b v="0"/>
    <n v="21"/>
    <b v="0"/>
    <s v="music/jazz"/>
    <n v="10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7500"/>
    <n v="7635"/>
    <x v="2"/>
    <x v="0"/>
    <s v="USD"/>
    <n v="1442856131"/>
    <n v="1441128131"/>
    <b v="0"/>
    <n v="0"/>
    <b v="0"/>
    <s v="music/jazz"/>
    <n v="102"/>
    <n v="0"/>
    <x v="4"/>
    <x v="13"/>
  </r>
  <r>
    <n v="876"/>
    <s v="Sound Of Dobells"/>
    <s v="What was the greatest record shop ever?  DOBELLS!"/>
    <n v="7500"/>
    <n v="7620"/>
    <x v="2"/>
    <x v="1"/>
    <s v="GBP"/>
    <n v="1359978927"/>
    <n v="1357127727"/>
    <b v="0"/>
    <n v="45"/>
    <b v="0"/>
    <s v="music/jazz"/>
    <n v="10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7000"/>
    <n v="7617"/>
    <x v="2"/>
    <x v="0"/>
    <s v="USD"/>
    <n v="1387479360"/>
    <n v="1384887360"/>
    <b v="0"/>
    <n v="29"/>
    <b v="0"/>
    <s v="music/jazz"/>
    <n v="109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7000"/>
    <n v="7595.43"/>
    <x v="2"/>
    <x v="0"/>
    <s v="USD"/>
    <n v="1293082524"/>
    <n v="1290490524"/>
    <b v="0"/>
    <n v="2"/>
    <b v="0"/>
    <s v="music/jazz"/>
    <n v="109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7500"/>
    <n v="7576"/>
    <x v="2"/>
    <x v="0"/>
    <s v="USD"/>
    <n v="1338321305"/>
    <n v="1336506905"/>
    <b v="0"/>
    <n v="30"/>
    <b v="0"/>
    <s v="music/jazz"/>
    <n v="10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6000"/>
    <n v="7559"/>
    <x v="2"/>
    <x v="0"/>
    <s v="USD"/>
    <n v="1351582938"/>
    <n v="1348731738"/>
    <b v="0"/>
    <n v="8"/>
    <b v="0"/>
    <s v="music/indie rock"/>
    <n v="126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2500"/>
    <n v="7555"/>
    <x v="2"/>
    <x v="0"/>
    <s v="USD"/>
    <n v="1326520886"/>
    <n v="1322632886"/>
    <b v="0"/>
    <n v="1"/>
    <b v="0"/>
    <s v="music/indie rock"/>
    <n v="302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0000"/>
    <n v="7540"/>
    <x v="2"/>
    <x v="0"/>
    <s v="USD"/>
    <n v="1315341550"/>
    <n v="1312490350"/>
    <b v="0"/>
    <n v="14"/>
    <b v="0"/>
    <s v="music/indie rock"/>
    <n v="75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15000"/>
    <n v="7530"/>
    <x v="2"/>
    <x v="0"/>
    <s v="USD"/>
    <n v="1456957635"/>
    <n v="1451773635"/>
    <b v="0"/>
    <n v="24"/>
    <b v="0"/>
    <s v="music/indie rock"/>
    <n v="50"/>
    <n v="313.75"/>
    <x v="4"/>
    <x v="14"/>
  </r>
  <r>
    <n v="884"/>
    <s v="Angwish &quot;I Wanna Be Your Monkey&quot; Music Video"/>
    <s v="We need to hire an animal trainer to have a chimpanzee actor perform in our music video with us!"/>
    <n v="7000"/>
    <n v="7527"/>
    <x v="2"/>
    <x v="0"/>
    <s v="USD"/>
    <n v="1336789860"/>
    <n v="1331666146"/>
    <b v="0"/>
    <n v="2"/>
    <b v="0"/>
    <s v="music/indie rock"/>
    <n v="108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7500"/>
    <n v="7525.12"/>
    <x v="2"/>
    <x v="0"/>
    <s v="USD"/>
    <n v="1483137311"/>
    <n v="1481322911"/>
    <b v="0"/>
    <n v="21"/>
    <b v="0"/>
    <s v="music/indie rock"/>
    <n v="100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7500"/>
    <n v="7520"/>
    <x v="2"/>
    <x v="0"/>
    <s v="USD"/>
    <n v="1473972813"/>
    <n v="1471812813"/>
    <b v="0"/>
    <n v="7"/>
    <b v="0"/>
    <s v="music/indie rock"/>
    <n v="100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7000"/>
    <n v="7505"/>
    <x v="2"/>
    <x v="0"/>
    <s v="USD"/>
    <n v="1338159655"/>
    <n v="1335567655"/>
    <b v="0"/>
    <n v="0"/>
    <b v="0"/>
    <s v="music/indie rock"/>
    <n v="107"/>
    <n v="0"/>
    <x v="4"/>
    <x v="14"/>
  </r>
  <r>
    <n v="888"/>
    <s v="Ginger Binge's first album"/>
    <s v="Support Ginger Binge sounds. We're an independent 'cosmic Americana' band. We love to play music for you. We are grateful for your help"/>
    <n v="38000"/>
    <n v="7500"/>
    <x v="2"/>
    <x v="0"/>
    <s v="USD"/>
    <n v="1314856800"/>
    <n v="1311789885"/>
    <b v="0"/>
    <n v="4"/>
    <b v="0"/>
    <s v="music/indie rock"/>
    <n v="2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6999"/>
    <n v="7495"/>
    <x v="2"/>
    <x v="0"/>
    <s v="USD"/>
    <n v="1412534943"/>
    <n v="1409942943"/>
    <b v="0"/>
    <n v="32"/>
    <b v="0"/>
    <s v="music/indie rock"/>
    <n v="107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12500"/>
    <n v="7433.48"/>
    <x v="2"/>
    <x v="0"/>
    <s v="USD"/>
    <n v="1408581930"/>
    <n v="1405989930"/>
    <b v="0"/>
    <n v="9"/>
    <b v="0"/>
    <s v="music/indie rock"/>
    <n v="59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5000"/>
    <n v="7415"/>
    <x v="2"/>
    <x v="0"/>
    <s v="USD"/>
    <n v="1280635200"/>
    <n v="1273121283"/>
    <b v="0"/>
    <n v="17"/>
    <b v="0"/>
    <s v="music/indie rock"/>
    <n v="148"/>
    <n v="436.18"/>
    <x v="4"/>
    <x v="14"/>
  </r>
  <r>
    <n v="893"/>
    <s v="The Big Band Theory Music Festival"/>
    <s v="The Philly music scene is full of amazing talent. This annual music festival is to celebrate those gems within that scene!"/>
    <n v="6000"/>
    <n v="7412"/>
    <x v="2"/>
    <x v="0"/>
    <s v="USD"/>
    <n v="1427920363"/>
    <n v="1425331963"/>
    <b v="0"/>
    <n v="5"/>
    <b v="0"/>
    <s v="music/indie rock"/>
    <n v="124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5000"/>
    <n v="7397"/>
    <x v="2"/>
    <x v="0"/>
    <s v="USD"/>
    <n v="1465169610"/>
    <n v="1462577610"/>
    <b v="0"/>
    <n v="53"/>
    <b v="0"/>
    <s v="music/indie rock"/>
    <n v="148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7000"/>
    <n v="7383.01"/>
    <x v="2"/>
    <x v="0"/>
    <s v="USD"/>
    <n v="1287975829"/>
    <n v="1284087829"/>
    <b v="0"/>
    <n v="7"/>
    <b v="0"/>
    <s v="music/indie rock"/>
    <n v="105"/>
    <n v="1054.72"/>
    <x v="4"/>
    <x v="14"/>
  </r>
  <r>
    <n v="896"/>
    <s v="Hardsoul Poets New Album!"/>
    <s v="The people have spoken...the stars have aligned...Hardsoul Poets are making a new record and we want our fans on the front lines."/>
    <n v="7000"/>
    <n v="7365"/>
    <x v="2"/>
    <x v="0"/>
    <s v="USD"/>
    <n v="1440734400"/>
    <n v="1438549026"/>
    <b v="0"/>
    <n v="72"/>
    <b v="0"/>
    <s v="music/indie rock"/>
    <n v="105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25000"/>
    <n v="7344"/>
    <x v="2"/>
    <x v="0"/>
    <s v="USD"/>
    <n v="1354123908"/>
    <n v="1351528308"/>
    <b v="0"/>
    <n v="0"/>
    <b v="0"/>
    <s v="music/indie rock"/>
    <n v="29"/>
    <n v="0"/>
    <x v="4"/>
    <x v="14"/>
  </r>
  <r>
    <n v="898"/>
    <s v="Foundations: 12 Songs in 2012"/>
    <s v="For each month in 2012, Sonnet will be releasing a Jesus-celebrating, grave-shattering, ear-tickling, mind-provoking song!"/>
    <n v="7000"/>
    <n v="7340"/>
    <x v="2"/>
    <x v="0"/>
    <s v="USD"/>
    <n v="1326651110"/>
    <n v="1322763110"/>
    <b v="0"/>
    <n v="2"/>
    <b v="0"/>
    <s v="music/indie rock"/>
    <n v="105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2468"/>
    <n v="7326.88"/>
    <x v="2"/>
    <x v="0"/>
    <s v="USD"/>
    <n v="1459365802"/>
    <n v="1456777402"/>
    <b v="0"/>
    <n v="2"/>
    <b v="0"/>
    <s v="music/jazz"/>
    <n v="29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5000"/>
    <n v="7304.04"/>
    <x v="2"/>
    <x v="0"/>
    <s v="USD"/>
    <n v="1276024260"/>
    <n v="1272050914"/>
    <b v="0"/>
    <n v="0"/>
    <b v="0"/>
    <s v="music/jazz"/>
    <n v="146"/>
    <n v="0"/>
    <x v="4"/>
    <x v="13"/>
  </r>
  <r>
    <n v="902"/>
    <s v="MISTER BROWN"/>
    <s v="I'VE STARTED A BRAND NEW ALBUM THAT WILL FEATURE ACID JAZZ, FUNK, ROCK, AND DANCE WITH THE PROMISE OF TOURING NEXT YEAR IN THE USA"/>
    <n v="5500"/>
    <n v="7226"/>
    <x v="2"/>
    <x v="0"/>
    <s v="USD"/>
    <n v="1409412600"/>
    <n v="1404947422"/>
    <b v="0"/>
    <n v="3"/>
    <b v="0"/>
    <s v="music/jazz"/>
    <n v="131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4900"/>
    <n v="7219"/>
    <x v="2"/>
    <x v="0"/>
    <s v="USD"/>
    <n v="1451786137"/>
    <n v="1449194137"/>
    <b v="0"/>
    <n v="3"/>
    <b v="0"/>
    <s v="music/jazz"/>
    <n v="147"/>
    <n v="2406.33"/>
    <x v="4"/>
    <x v="13"/>
  </r>
  <r>
    <n v="905"/>
    <s v="Jazz For Everyone!"/>
    <s v="Working hard to get into the studio to record, produce, and edit my break out CD. I hope to realize my vision!"/>
    <n v="5500"/>
    <n v="7206"/>
    <x v="2"/>
    <x v="0"/>
    <s v="USD"/>
    <n v="1295847926"/>
    <n v="1290663926"/>
    <b v="0"/>
    <n v="6"/>
    <b v="0"/>
    <s v="music/jazz"/>
    <n v="131"/>
    <n v="1201"/>
    <x v="4"/>
    <x v="13"/>
  </r>
  <r>
    <n v="906"/>
    <s v="24th Music Presents Channeling Motown (Live)"/>
    <s v="The DMV's most respected saxophonist pay tribute to Motown."/>
    <n v="7000"/>
    <n v="7184"/>
    <x v="2"/>
    <x v="0"/>
    <s v="USD"/>
    <n v="1394681590"/>
    <n v="1392093190"/>
    <b v="0"/>
    <n v="0"/>
    <b v="0"/>
    <s v="music/jazz"/>
    <n v="103"/>
    <n v="0"/>
    <x v="4"/>
    <x v="13"/>
  </r>
  <r>
    <n v="907"/>
    <s v="Greg Chambers Saxophone CD"/>
    <s v="Greg Chambers' self-titled CD needs support for post production, replication, and promotion."/>
    <n v="12000"/>
    <n v="7173"/>
    <x v="2"/>
    <x v="0"/>
    <s v="USD"/>
    <n v="1315715823"/>
    <n v="1313123823"/>
    <b v="0"/>
    <n v="0"/>
    <b v="0"/>
    <s v="music/jazz"/>
    <n v="60"/>
    <n v="0"/>
    <x v="4"/>
    <x v="13"/>
  </r>
  <r>
    <n v="908"/>
    <s v="Help Tony Copeland and get free cd's and mp3's"/>
    <s v="This project is designed to help protect the environment by using Eco-friendly product packaging."/>
    <n v="7000"/>
    <n v="7164"/>
    <x v="2"/>
    <x v="0"/>
    <s v="USD"/>
    <n v="1280206740"/>
    <n v="1276283655"/>
    <b v="0"/>
    <n v="0"/>
    <b v="0"/>
    <s v="music/jazz"/>
    <n v="102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6500"/>
    <n v="7160.12"/>
    <x v="2"/>
    <x v="0"/>
    <s v="USD"/>
    <n v="1343016000"/>
    <n v="1340296440"/>
    <b v="0"/>
    <n v="8"/>
    <b v="0"/>
    <s v="music/jazz"/>
    <n v="110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000"/>
    <n v="7140"/>
    <x v="2"/>
    <x v="1"/>
    <s v="GBP"/>
    <n v="1488546319"/>
    <n v="1483362319"/>
    <b v="0"/>
    <n v="5"/>
    <b v="0"/>
    <s v="music/jazz"/>
    <n v="143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6000"/>
    <n v="7140"/>
    <x v="2"/>
    <x v="0"/>
    <s v="USD"/>
    <n v="1390522045"/>
    <n v="1388707645"/>
    <b v="0"/>
    <n v="0"/>
    <b v="0"/>
    <s v="music/jazz"/>
    <n v="119"/>
    <n v="0"/>
    <x v="4"/>
    <x v="13"/>
  </r>
  <r>
    <n v="912"/>
    <s v="Triad a new album by James Murrell"/>
    <s v="My new album will be called Triad, an album of original music performed by me &amp; guest musical artists."/>
    <n v="7000"/>
    <n v="7062"/>
    <x v="2"/>
    <x v="0"/>
    <s v="USD"/>
    <n v="1355197047"/>
    <n v="1350009447"/>
    <b v="0"/>
    <n v="2"/>
    <b v="0"/>
    <s v="music/jazz"/>
    <n v="101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6450"/>
    <n v="7053.61"/>
    <x v="2"/>
    <x v="0"/>
    <s v="USD"/>
    <n v="1336188019"/>
    <n v="1333596019"/>
    <b v="0"/>
    <n v="24"/>
    <b v="0"/>
    <s v="music/jazz"/>
    <n v="109"/>
    <n v="293.89999999999998"/>
    <x v="4"/>
    <x v="13"/>
  </r>
  <r>
    <n v="914"/>
    <s v="Soul Of Man Video Project"/>
    <s v="This project is for the making of a music video. All funds will go towards production costs for this event only."/>
    <n v="5000"/>
    <n v="7050"/>
    <x v="2"/>
    <x v="0"/>
    <s v="USD"/>
    <n v="1345918747"/>
    <n v="1343326747"/>
    <b v="0"/>
    <n v="0"/>
    <b v="0"/>
    <s v="music/jazz"/>
    <n v="141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7000"/>
    <n v="7040"/>
    <x v="2"/>
    <x v="0"/>
    <s v="USD"/>
    <n v="1330577940"/>
    <n v="1327853914"/>
    <b v="0"/>
    <n v="9"/>
    <b v="0"/>
    <s v="music/jazz"/>
    <n v="101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6900"/>
    <n v="7019"/>
    <x v="2"/>
    <x v="0"/>
    <s v="USD"/>
    <n v="1287723600"/>
    <n v="1284409734"/>
    <b v="0"/>
    <n v="0"/>
    <b v="0"/>
    <s v="music/jazz"/>
    <n v="102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6000"/>
    <n v="7015"/>
    <x v="2"/>
    <x v="0"/>
    <s v="USD"/>
    <n v="1405305000"/>
    <n v="1402612730"/>
    <b v="0"/>
    <n v="1"/>
    <b v="0"/>
    <s v="music/jazz"/>
    <n v="117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1385"/>
    <n v="7011"/>
    <x v="2"/>
    <x v="1"/>
    <s v="GBP"/>
    <n v="1417474761"/>
    <n v="1414879161"/>
    <b v="0"/>
    <n v="10"/>
    <b v="0"/>
    <s v="music/jazz"/>
    <n v="506"/>
    <n v="701.1"/>
    <x v="4"/>
    <x v="13"/>
  </r>
  <r>
    <n v="919"/>
    <s v="Jazz CD:  Out of The Blue"/>
    <s v="Cool jazz with a New Orleans flavor."/>
    <n v="7000"/>
    <n v="7003"/>
    <x v="2"/>
    <x v="0"/>
    <s v="USD"/>
    <n v="1355930645"/>
    <n v="1352906645"/>
    <b v="0"/>
    <n v="1"/>
    <b v="0"/>
    <s v="music/jazz"/>
    <n v="100"/>
    <n v="7003"/>
    <x v="4"/>
    <x v="13"/>
  </r>
  <r>
    <n v="920"/>
    <s v="MIAMI JAZZ PROJECT: TEST OF TIME RECORDING"/>
    <s v="Miami club band records powerhouse fusion album. You don't have to be a musician to understand the sound of jazz."/>
    <n v="7000"/>
    <n v="7000.58"/>
    <x v="2"/>
    <x v="0"/>
    <s v="USD"/>
    <n v="1384448822"/>
    <n v="1381853222"/>
    <b v="0"/>
    <n v="0"/>
    <b v="0"/>
    <s v="music/jazz"/>
    <n v="10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50000"/>
    <n v="6962"/>
    <x v="2"/>
    <x v="0"/>
    <s v="USD"/>
    <n v="1323666376"/>
    <n v="1320033976"/>
    <b v="0"/>
    <n v="20"/>
    <b v="0"/>
    <s v="music/jazz"/>
    <n v="14"/>
    <n v="348.1"/>
    <x v="4"/>
    <x v="13"/>
  </r>
  <r>
    <n v="922"/>
    <s v="THE JOEY MORANT PROJECT:   JAZZIFIED R'nB"/>
    <s v="Our goal is to help educate the world about jazz and its components; how it relates to love, romance, and success."/>
    <n v="20000"/>
    <n v="6925"/>
    <x v="2"/>
    <x v="0"/>
    <s v="USD"/>
    <n v="1412167393"/>
    <n v="1409143393"/>
    <b v="0"/>
    <n v="30"/>
    <b v="0"/>
    <s v="music/jazz"/>
    <n v="35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6000"/>
    <n v="6904"/>
    <x v="2"/>
    <x v="0"/>
    <s v="USD"/>
    <n v="1416614523"/>
    <n v="1414018923"/>
    <b v="0"/>
    <n v="6"/>
    <b v="0"/>
    <s v="music/jazz"/>
    <n v="115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6000"/>
    <n v="6863"/>
    <x v="2"/>
    <x v="0"/>
    <s v="USD"/>
    <n v="1360795069"/>
    <n v="1358203069"/>
    <b v="0"/>
    <n v="15"/>
    <b v="0"/>
    <s v="music/jazz"/>
    <n v="114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4000"/>
    <n v="6853"/>
    <x v="2"/>
    <x v="0"/>
    <s v="USD"/>
    <n v="1385590111"/>
    <n v="1382994511"/>
    <b v="0"/>
    <n v="5"/>
    <b v="0"/>
    <s v="music/jazz"/>
    <n v="171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2000"/>
    <n v="6842"/>
    <x v="2"/>
    <x v="0"/>
    <s v="USD"/>
    <n v="1278628800"/>
    <n v="1276043330"/>
    <b v="0"/>
    <n v="0"/>
    <b v="0"/>
    <s v="music/jazz"/>
    <n v="342"/>
    <n v="0"/>
    <x v="4"/>
    <x v="13"/>
  </r>
  <r>
    <n v="927"/>
    <s v="JETRO DA SILVA FUNK PROJECT"/>
    <s v="Studio CD/DVD Solo project of Pianist &amp; Keyboardist Jetro da Silva"/>
    <n v="55000"/>
    <n v="6780"/>
    <x v="2"/>
    <x v="0"/>
    <s v="USD"/>
    <n v="1337024695"/>
    <n v="1334432695"/>
    <b v="0"/>
    <n v="0"/>
    <b v="0"/>
    <s v="music/jazz"/>
    <n v="12"/>
    <n v="0"/>
    <x v="4"/>
    <x v="13"/>
  </r>
  <r>
    <n v="928"/>
    <s v="In a Jazzy Motown"/>
    <s v="A real Motown Backup singer on 22 gold and platinum albums headlines her own Jazz CD of Motown songs."/>
    <n v="10000"/>
    <n v="6755"/>
    <x v="2"/>
    <x v="0"/>
    <s v="USD"/>
    <n v="1353196800"/>
    <n v="1348864913"/>
    <b v="0"/>
    <n v="28"/>
    <b v="0"/>
    <s v="music/jazz"/>
    <n v="68"/>
    <n v="241.25"/>
    <x v="4"/>
    <x v="13"/>
  </r>
  <r>
    <n v="929"/>
    <s v="EXPERIMENTAL JAZZ STUDIO RECORDING"/>
    <s v="I am searching for monetary funding to go into a good recording studio and record experimental intuitive improv jazz."/>
    <n v="5000"/>
    <n v="6740.37"/>
    <x v="2"/>
    <x v="0"/>
    <s v="USD"/>
    <n v="1333946569"/>
    <n v="1331358169"/>
    <b v="0"/>
    <n v="0"/>
    <b v="0"/>
    <s v="music/jazz"/>
    <n v="135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5000"/>
    <n v="6705"/>
    <x v="2"/>
    <x v="0"/>
    <s v="USD"/>
    <n v="1277501520"/>
    <n v="1273874306"/>
    <b v="0"/>
    <n v="5"/>
    <b v="0"/>
    <s v="music/jazz"/>
    <n v="134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6000"/>
    <n v="6700"/>
    <x v="2"/>
    <x v="1"/>
    <s v="GBP"/>
    <n v="1395007200"/>
    <n v="1392021502"/>
    <b v="0"/>
    <n v="7"/>
    <b v="0"/>
    <s v="music/jazz"/>
    <n v="112"/>
    <n v="957.14"/>
    <x v="4"/>
    <x v="13"/>
  </r>
  <r>
    <n v="932"/>
    <s v="Mandy Harvey Christmas Album"/>
    <s v="Help me to create my 3rd album, a Christmas CD with 16 Holiday/Original favorites!"/>
    <n v="17000"/>
    <n v="6691"/>
    <x v="2"/>
    <x v="0"/>
    <s v="USD"/>
    <n v="1363990545"/>
    <n v="1360106145"/>
    <b v="0"/>
    <n v="30"/>
    <b v="0"/>
    <s v="music/jazz"/>
    <n v="39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10000"/>
    <n v="6684"/>
    <x v="2"/>
    <x v="0"/>
    <s v="USD"/>
    <n v="1399867409"/>
    <n v="1394683409"/>
    <b v="0"/>
    <n v="2"/>
    <b v="0"/>
    <s v="music/jazz"/>
    <n v="67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50000"/>
    <n v="6663"/>
    <x v="2"/>
    <x v="0"/>
    <s v="USD"/>
    <n v="1454054429"/>
    <n v="1451462429"/>
    <b v="0"/>
    <n v="2"/>
    <b v="0"/>
    <s v="music/jazz"/>
    <n v="13"/>
    <n v="3331.5"/>
    <x v="4"/>
    <x v="13"/>
  </r>
  <r>
    <n v="936"/>
    <s v="Jazz Singer, Marti Mendenhall Live Concert Recording"/>
    <s v="A CD of a live Jazz concert featuring Marti Mendenhall, George Mitchell, Scott Steed and Todd Strait."/>
    <n v="6000"/>
    <n v="6658"/>
    <x v="2"/>
    <x v="0"/>
    <s v="USD"/>
    <n v="1326916800"/>
    <n v="1323131689"/>
    <b v="0"/>
    <n v="0"/>
    <b v="0"/>
    <s v="music/jazz"/>
    <n v="111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5400"/>
    <n v="6646"/>
    <x v="2"/>
    <x v="0"/>
    <s v="USD"/>
    <n v="1383509357"/>
    <n v="1380913757"/>
    <b v="0"/>
    <n v="2"/>
    <b v="0"/>
    <s v="music/jazz"/>
    <n v="123"/>
    <n v="3323"/>
    <x v="4"/>
    <x v="13"/>
  </r>
  <r>
    <n v="938"/>
    <s v="Celebrating American Jazz &amp; Soul Music"/>
    <s v="Creating new avenues of exposure for young Jazz &amp; Soul artists_x000a_to express their Art of Music."/>
    <n v="6500"/>
    <n v="6645"/>
    <x v="2"/>
    <x v="0"/>
    <s v="USD"/>
    <n v="1346585448"/>
    <n v="1343993448"/>
    <b v="0"/>
    <n v="1"/>
    <b v="0"/>
    <s v="music/jazz"/>
    <n v="102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6500"/>
    <n v="6633"/>
    <x v="2"/>
    <x v="0"/>
    <s v="USD"/>
    <n v="1372622280"/>
    <n v="1369246738"/>
    <b v="0"/>
    <n v="2"/>
    <b v="0"/>
    <s v="music/jazz"/>
    <n v="25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5500"/>
    <n v="6632.32"/>
    <x v="2"/>
    <x v="0"/>
    <s v="USD"/>
    <n v="1439251926"/>
    <n v="1435363926"/>
    <b v="0"/>
    <n v="14"/>
    <b v="0"/>
    <s v="technology/wearables"/>
    <n v="121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800"/>
    <n v="6628"/>
    <x v="2"/>
    <x v="0"/>
    <s v="USD"/>
    <n v="1486693145"/>
    <n v="1484101145"/>
    <b v="0"/>
    <n v="31"/>
    <b v="0"/>
    <s v="technology/wearables"/>
    <n v="114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50000"/>
    <n v="6610"/>
    <x v="2"/>
    <x v="0"/>
    <s v="USD"/>
    <n v="1455826460"/>
    <n v="1452716060"/>
    <b v="0"/>
    <n v="16"/>
    <b v="0"/>
    <s v="technology/wearables"/>
    <n v="13"/>
    <n v="413.13"/>
    <x v="2"/>
    <x v="8"/>
  </r>
  <r>
    <n v="943"/>
    <s v="SleepMode"/>
    <s v="A mask for home or travel that will give you the best, undisturbed sleep of your life."/>
    <n v="5500"/>
    <n v="6592"/>
    <x v="2"/>
    <x v="0"/>
    <s v="USD"/>
    <n v="1480438905"/>
    <n v="1477843305"/>
    <b v="0"/>
    <n v="12"/>
    <b v="0"/>
    <s v="technology/wearables"/>
    <n v="1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6500"/>
    <n v="6555"/>
    <x v="2"/>
    <x v="6"/>
    <s v="EUR"/>
    <n v="1487462340"/>
    <n v="1482958626"/>
    <b v="0"/>
    <n v="16"/>
    <b v="0"/>
    <s v="technology/wearables"/>
    <n v="101"/>
    <n v="409.69"/>
    <x v="2"/>
    <x v="8"/>
  </r>
  <r>
    <n v="946"/>
    <s v="OmniTrade Apron"/>
    <s v="Soft edged-Hard working. The perfect wearable organization for the home and professional shop."/>
    <n v="55000"/>
    <n v="6541"/>
    <x v="2"/>
    <x v="0"/>
    <s v="USD"/>
    <n v="1473444048"/>
    <n v="1470852048"/>
    <b v="0"/>
    <n v="5"/>
    <b v="0"/>
    <s v="technology/wearables"/>
    <n v="12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6000"/>
    <n v="6530"/>
    <x v="2"/>
    <x v="0"/>
    <s v="USD"/>
    <n v="1467312306"/>
    <n v="1462128306"/>
    <b v="0"/>
    <n v="0"/>
    <b v="0"/>
    <s v="technology/wearables"/>
    <n v="109"/>
    <n v="0"/>
    <x v="2"/>
    <x v="8"/>
  </r>
  <r>
    <n v="948"/>
    <s v="Led Shirt - WiFi Controlled"/>
    <s v="T-Shirt with Led panel controlled by Android app over WiFi. _x000a_Multiple shirts, games, text, video effects support,"/>
    <n v="5500"/>
    <n v="6515"/>
    <x v="2"/>
    <x v="9"/>
    <s v="EUR"/>
    <n v="1457812364"/>
    <n v="1455220364"/>
    <b v="0"/>
    <n v="8"/>
    <b v="0"/>
    <s v="technology/wearables"/>
    <n v="118"/>
    <n v="814.38"/>
    <x v="2"/>
    <x v="8"/>
  </r>
  <r>
    <n v="949"/>
    <s v="INBED"/>
    <s v="Der INBED ist ein innovatives Multisensor-Wearable fÃ¼r die SturzprÃ¤vention motorisch eingeschrÃ¤nkter Personen."/>
    <n v="15000"/>
    <n v="6511"/>
    <x v="2"/>
    <x v="12"/>
    <s v="EUR"/>
    <n v="1456016576"/>
    <n v="1450832576"/>
    <b v="0"/>
    <n v="7"/>
    <b v="0"/>
    <s v="technology/wearables"/>
    <n v="43"/>
    <n v="930.14"/>
    <x v="2"/>
    <x v="8"/>
  </r>
  <r>
    <n v="950"/>
    <s v="EZC Smartlight"/>
    <s v="Rider worn tail light brake light. Adheres to virtually any coat, jacket or vest. Stays on even when you get off."/>
    <n v="6350"/>
    <n v="6506"/>
    <x v="2"/>
    <x v="5"/>
    <s v="CAD"/>
    <n v="1453053661"/>
    <n v="1450461661"/>
    <b v="0"/>
    <n v="24"/>
    <b v="0"/>
    <s v="technology/wearables"/>
    <n v="102"/>
    <n v="271.08"/>
    <x v="2"/>
    <x v="8"/>
  </r>
  <r>
    <n v="951"/>
    <s v="Smart Harness"/>
    <s v="Revolutionizing the way we walk our dogs!"/>
    <n v="6500"/>
    <n v="6505"/>
    <x v="2"/>
    <x v="0"/>
    <s v="USD"/>
    <n v="1465054872"/>
    <n v="1461166872"/>
    <b v="0"/>
    <n v="121"/>
    <b v="0"/>
    <s v="technology/wearables"/>
    <n v="100"/>
    <n v="53.76"/>
    <x v="2"/>
    <x v="8"/>
  </r>
  <r>
    <n v="952"/>
    <s v="Audionoggin - Join the Earvolution"/>
    <s v="Audionoggin: Wireless personal surround sound for the athlete in everyone."/>
    <n v="5000"/>
    <n v="6500.09"/>
    <x v="2"/>
    <x v="0"/>
    <s v="USD"/>
    <n v="1479483812"/>
    <n v="1476888212"/>
    <b v="0"/>
    <n v="196"/>
    <b v="0"/>
    <s v="technology/wearables"/>
    <n v="130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6500"/>
    <n v="6500"/>
    <x v="2"/>
    <x v="0"/>
    <s v="USD"/>
    <n v="1422158199"/>
    <n v="1419566199"/>
    <b v="0"/>
    <n v="5"/>
    <b v="0"/>
    <s v="technology/wearables"/>
    <n v="100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6000"/>
    <n v="6485"/>
    <x v="2"/>
    <x v="0"/>
    <s v="USD"/>
    <n v="1440100839"/>
    <n v="1436472039"/>
    <b v="0"/>
    <n v="73"/>
    <b v="0"/>
    <s v="technology/wearables"/>
    <n v="108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6000"/>
    <n v="6438"/>
    <x v="2"/>
    <x v="0"/>
    <s v="USD"/>
    <n v="1473750300"/>
    <n v="1470294300"/>
    <b v="0"/>
    <n v="93"/>
    <b v="0"/>
    <s v="technology/wearables"/>
    <n v="107"/>
    <n v="69.23"/>
    <x v="2"/>
    <x v="8"/>
  </r>
  <r>
    <n v="956"/>
    <s v="SemiYours"/>
    <s v="You can rent out your Car with Uber. _x000a_You can rent out your Home with Airbnb. _x000a_Now you can rent out your CLOSET with SemiYOURS!"/>
    <n v="6000"/>
    <n v="6400.47"/>
    <x v="2"/>
    <x v="0"/>
    <s v="USD"/>
    <n v="1430081759"/>
    <n v="1424901359"/>
    <b v="0"/>
    <n v="17"/>
    <b v="0"/>
    <s v="technology/wearables"/>
    <n v="107"/>
    <n v="376.5"/>
    <x v="2"/>
    <x v="8"/>
  </r>
  <r>
    <n v="957"/>
    <s v="DUALBAND, the Leather NFC Smart Watch Band"/>
    <s v="A Leather Smart watch Band, that NEVER needs to be charged for only $37!"/>
    <n v="6000"/>
    <n v="6388"/>
    <x v="2"/>
    <x v="0"/>
    <s v="USD"/>
    <n v="1479392133"/>
    <n v="1476710133"/>
    <b v="0"/>
    <n v="7"/>
    <b v="0"/>
    <s v="technology/wearables"/>
    <n v="106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5000"/>
    <n v="6387"/>
    <x v="2"/>
    <x v="0"/>
    <s v="USD"/>
    <n v="1428641940"/>
    <n v="1426792563"/>
    <b v="0"/>
    <n v="17"/>
    <b v="0"/>
    <s v="technology/wearables"/>
    <n v="128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45000"/>
    <n v="6382.34"/>
    <x v="2"/>
    <x v="0"/>
    <s v="USD"/>
    <n v="1421640665"/>
    <n v="1419048665"/>
    <b v="0"/>
    <n v="171"/>
    <b v="0"/>
    <s v="technology/wearables"/>
    <n v="14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30000"/>
    <n v="6375"/>
    <x v="2"/>
    <x v="0"/>
    <s v="USD"/>
    <n v="1489500155"/>
    <n v="1485874955"/>
    <b v="0"/>
    <n v="188"/>
    <b v="0"/>
    <s v="technology/wearables"/>
    <n v="2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6000"/>
    <n v="6373.27"/>
    <x v="2"/>
    <x v="0"/>
    <s v="USD"/>
    <n v="1487617200"/>
    <n v="1483634335"/>
    <b v="0"/>
    <n v="110"/>
    <b v="0"/>
    <s v="technology/wearables"/>
    <n v="106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6000"/>
    <n v="6360"/>
    <x v="2"/>
    <x v="0"/>
    <s v="USD"/>
    <n v="1455210353"/>
    <n v="1451927153"/>
    <b v="0"/>
    <n v="37"/>
    <b v="0"/>
    <s v="technology/wearables"/>
    <n v="106"/>
    <n v="171.89"/>
    <x v="2"/>
    <x v="8"/>
  </r>
  <r>
    <n v="963"/>
    <s v="The Ultimate Learning Center"/>
    <s v="WE are molding an educated, motivated, non violent GENERATION!"/>
    <n v="6000"/>
    <n v="6360"/>
    <x v="2"/>
    <x v="0"/>
    <s v="USD"/>
    <n v="1476717319"/>
    <n v="1473693319"/>
    <b v="0"/>
    <n v="9"/>
    <b v="0"/>
    <s v="technology/wearables"/>
    <n v="106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5000"/>
    <n v="6308"/>
    <x v="2"/>
    <x v="5"/>
    <s v="CAD"/>
    <n v="1441119919"/>
    <n v="1437663919"/>
    <b v="0"/>
    <n v="29"/>
    <b v="0"/>
    <s v="technology/wearables"/>
    <n v="12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15000"/>
    <n v="6301.76"/>
    <x v="2"/>
    <x v="0"/>
    <s v="USD"/>
    <n v="1477454340"/>
    <n v="1474676646"/>
    <b v="0"/>
    <n v="6"/>
    <b v="0"/>
    <s v="technology/wearables"/>
    <n v="42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5000"/>
    <n v="6301"/>
    <x v="2"/>
    <x v="0"/>
    <s v="USD"/>
    <n v="1475766932"/>
    <n v="1473174932"/>
    <b v="0"/>
    <n v="30"/>
    <b v="0"/>
    <s v="technology/wearables"/>
    <n v="126"/>
    <n v="210.03"/>
    <x v="2"/>
    <x v="8"/>
  </r>
  <r>
    <n v="967"/>
    <s v="Better Beanie"/>
    <s v="Better Beanie is the new therapeutic wearable designed to assist you while keeping your hands free."/>
    <n v="5000"/>
    <n v="6300"/>
    <x v="2"/>
    <x v="0"/>
    <s v="USD"/>
    <n v="1461301574"/>
    <n v="1456121174"/>
    <b v="0"/>
    <n v="81"/>
    <b v="0"/>
    <s v="technology/wearables"/>
    <n v="126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5000"/>
    <n v="6300"/>
    <x v="2"/>
    <x v="0"/>
    <s v="USD"/>
    <n v="1408134034"/>
    <n v="1405542034"/>
    <b v="0"/>
    <n v="4"/>
    <b v="0"/>
    <s v="technology/wearables"/>
    <n v="126"/>
    <n v="1575"/>
    <x v="2"/>
    <x v="8"/>
  </r>
  <r>
    <n v="969"/>
    <s v="Make 100 | Geek &amp; Chic: Smart Safety Jewelry."/>
    <s v="Geek &amp; Chic Smart Jewelry Collection, Wearables Meet Style!"/>
    <n v="16000"/>
    <n v="6258"/>
    <x v="2"/>
    <x v="14"/>
    <s v="MXN"/>
    <n v="1486624607"/>
    <n v="1483773407"/>
    <b v="0"/>
    <n v="11"/>
    <b v="0"/>
    <s v="technology/wearables"/>
    <n v="39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6000"/>
    <n v="6257"/>
    <x v="2"/>
    <x v="5"/>
    <s v="CAD"/>
    <n v="1485147540"/>
    <n v="1481951853"/>
    <b v="0"/>
    <n v="14"/>
    <b v="0"/>
    <s v="technology/wearables"/>
    <n v="104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4000"/>
    <n v="6240"/>
    <x v="2"/>
    <x v="0"/>
    <s v="USD"/>
    <n v="1433178060"/>
    <n v="1429290060"/>
    <b v="0"/>
    <n v="5"/>
    <b v="0"/>
    <s v="technology/wearables"/>
    <n v="15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5000"/>
    <n v="6235"/>
    <x v="2"/>
    <x v="0"/>
    <s v="USD"/>
    <n v="1409813940"/>
    <n v="1407271598"/>
    <b v="0"/>
    <n v="45"/>
    <b v="0"/>
    <s v="technology/wearables"/>
    <n v="125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6000"/>
    <n v="6220"/>
    <x v="2"/>
    <x v="0"/>
    <s v="USD"/>
    <n v="1447032093"/>
    <n v="1441844493"/>
    <b v="0"/>
    <n v="8"/>
    <b v="0"/>
    <s v="technology/wearables"/>
    <n v="104"/>
    <n v="777.5"/>
    <x v="2"/>
    <x v="8"/>
  </r>
  <r>
    <n v="974"/>
    <s v="KneeJack"/>
    <s v="The device that allows those with artificial knees or arthritic knees to kneel down without putting pressure on their knees."/>
    <n v="3400"/>
    <n v="6215.56"/>
    <x v="2"/>
    <x v="0"/>
    <s v="USD"/>
    <n v="1458925156"/>
    <n v="1456336756"/>
    <b v="0"/>
    <n v="3"/>
    <b v="0"/>
    <s v="technology/wearables"/>
    <n v="183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6000"/>
    <n v="6215"/>
    <x v="2"/>
    <x v="0"/>
    <s v="USD"/>
    <n v="1467132185"/>
    <n v="1461948185"/>
    <b v="0"/>
    <n v="24"/>
    <b v="0"/>
    <s v="technology/wearables"/>
    <n v="104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3000"/>
    <n v="6210"/>
    <x v="2"/>
    <x v="2"/>
    <s v="AUD"/>
    <n v="1439515497"/>
    <n v="1435627497"/>
    <b v="0"/>
    <n v="18"/>
    <b v="0"/>
    <s v="technology/wearables"/>
    <n v="207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5862"/>
    <n v="6208.98"/>
    <x v="2"/>
    <x v="15"/>
    <s v="EUR"/>
    <n v="1456094197"/>
    <n v="1453502197"/>
    <b v="0"/>
    <n v="12"/>
    <b v="0"/>
    <s v="technology/wearables"/>
    <n v="106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4000"/>
    <n v="6207"/>
    <x v="2"/>
    <x v="11"/>
    <s v="SEK"/>
    <n v="1456385101"/>
    <n v="1453793101"/>
    <b v="0"/>
    <n v="123"/>
    <b v="0"/>
    <s v="technology/wearables"/>
    <n v="155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5000"/>
    <n v="6181"/>
    <x v="2"/>
    <x v="0"/>
    <s v="USD"/>
    <n v="1466449140"/>
    <n v="1463392828"/>
    <b v="0"/>
    <n v="96"/>
    <b v="0"/>
    <s v="technology/wearables"/>
    <n v="124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5800"/>
    <n v="6155"/>
    <x v="2"/>
    <x v="0"/>
    <s v="USD"/>
    <n v="1417387322"/>
    <n v="1413495722"/>
    <b v="0"/>
    <n v="31"/>
    <b v="0"/>
    <s v="technology/wearables"/>
    <n v="106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6000"/>
    <n v="6146.27"/>
    <x v="2"/>
    <x v="0"/>
    <s v="USD"/>
    <n v="1407624222"/>
    <n v="1405032222"/>
    <b v="0"/>
    <n v="4"/>
    <b v="0"/>
    <s v="technology/wearables"/>
    <n v="102"/>
    <n v="1536.57"/>
    <x v="2"/>
    <x v="8"/>
  </r>
  <r>
    <n v="982"/>
    <s v="Smart 2-in-1 I-PHONE HANDLE/WALLETtm"/>
    <s v="revolutonary ultra-slim 2-in-1 Smart  2-in-1 I-PHONE handle/WALLETtm with 360 rotatiion"/>
    <n v="23900"/>
    <n v="6141.99"/>
    <x v="2"/>
    <x v="0"/>
    <s v="USD"/>
    <n v="1475431486"/>
    <n v="1472839486"/>
    <b v="0"/>
    <n v="3"/>
    <b v="0"/>
    <s v="technology/wearables"/>
    <n v="26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40000"/>
    <n v="6130"/>
    <x v="2"/>
    <x v="3"/>
    <s v="EUR"/>
    <n v="1471985640"/>
    <n v="1469289685"/>
    <b v="0"/>
    <n v="179"/>
    <b v="0"/>
    <s v="technology/wearables"/>
    <n v="15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5000"/>
    <n v="6120"/>
    <x v="2"/>
    <x v="0"/>
    <s v="USD"/>
    <n v="1427507208"/>
    <n v="1424918808"/>
    <b v="0"/>
    <n v="3"/>
    <b v="0"/>
    <s v="technology/wearables"/>
    <n v="122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23000"/>
    <n v="6118"/>
    <x v="2"/>
    <x v="12"/>
    <s v="EUR"/>
    <n v="1451602800"/>
    <n v="1449011610"/>
    <b v="0"/>
    <n v="23"/>
    <b v="0"/>
    <s v="technology/wearables"/>
    <n v="27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6000"/>
    <n v="6111"/>
    <x v="2"/>
    <x v="1"/>
    <s v="GBP"/>
    <n v="1452384000"/>
    <n v="1447698300"/>
    <b v="0"/>
    <n v="23"/>
    <b v="0"/>
    <s v="technology/wearables"/>
    <n v="102"/>
    <n v="265.7"/>
    <x v="2"/>
    <x v="8"/>
  </r>
  <r>
    <n v="987"/>
    <s v="Kidswatcher"/>
    <s v="Always know where your precious children are. Let them explore the world freely and in a secure way by using the Kidswatcher."/>
    <n v="6000"/>
    <n v="6108"/>
    <x v="2"/>
    <x v="9"/>
    <s v="EUR"/>
    <n v="1403507050"/>
    <n v="1400051050"/>
    <b v="0"/>
    <n v="41"/>
    <b v="0"/>
    <s v="technology/wearables"/>
    <n v="10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6000"/>
    <n v="6100"/>
    <x v="2"/>
    <x v="13"/>
    <s v="EUR"/>
    <n v="1475310825"/>
    <n v="1472718825"/>
    <b v="0"/>
    <n v="0"/>
    <b v="0"/>
    <s v="technology/wearables"/>
    <n v="102"/>
    <n v="0"/>
    <x v="2"/>
    <x v="8"/>
  </r>
  <r>
    <n v="989"/>
    <s v="Power Rope"/>
    <s v="The most useful phone charger you will ever buy"/>
    <n v="6000"/>
    <n v="6100"/>
    <x v="2"/>
    <x v="0"/>
    <s v="USD"/>
    <n v="1475101495"/>
    <n v="1472509495"/>
    <b v="0"/>
    <n v="32"/>
    <b v="0"/>
    <s v="technology/wearables"/>
    <n v="102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6000"/>
    <n v="6086.26"/>
    <x v="2"/>
    <x v="0"/>
    <s v="USD"/>
    <n v="1409770164"/>
    <n v="1407178164"/>
    <b v="0"/>
    <n v="2"/>
    <b v="0"/>
    <s v="technology/wearables"/>
    <n v="101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6000"/>
    <n v="6080"/>
    <x v="2"/>
    <x v="1"/>
    <s v="GBP"/>
    <n v="1468349460"/>
    <n v="1466186988"/>
    <b v="0"/>
    <n v="7"/>
    <b v="0"/>
    <s v="technology/wearables"/>
    <n v="101"/>
    <n v="868.57"/>
    <x v="2"/>
    <x v="8"/>
  </r>
  <r>
    <n v="992"/>
    <s v="WairConditioning"/>
    <s v="The HOTTEST and COOLEST thing yet! WairConditioning... an entirely new level of comfortability!"/>
    <n v="5000"/>
    <n v="6080"/>
    <x v="2"/>
    <x v="0"/>
    <s v="USD"/>
    <n v="1462655519"/>
    <n v="1457475119"/>
    <b v="0"/>
    <n v="4"/>
    <b v="0"/>
    <s v="technology/wearables"/>
    <n v="122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6000"/>
    <n v="6077"/>
    <x v="2"/>
    <x v="0"/>
    <s v="USD"/>
    <n v="1478926800"/>
    <n v="1476054568"/>
    <b v="0"/>
    <n v="196"/>
    <b v="0"/>
    <s v="technology/wearables"/>
    <n v="101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3000"/>
    <n v="6071"/>
    <x v="2"/>
    <x v="0"/>
    <s v="USD"/>
    <n v="1417388340"/>
    <n v="1412835530"/>
    <b v="0"/>
    <n v="11"/>
    <b v="0"/>
    <s v="technology/wearables"/>
    <n v="202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23000"/>
    <n v="6061"/>
    <x v="2"/>
    <x v="0"/>
    <s v="USD"/>
    <n v="1417276800"/>
    <n v="1415140480"/>
    <b v="0"/>
    <n v="9"/>
    <b v="0"/>
    <s v="technology/wearables"/>
    <n v="26"/>
    <n v="673.44"/>
    <x v="2"/>
    <x v="8"/>
  </r>
  <r>
    <n v="996"/>
    <s v="Social behavior in technical communities"/>
    <s v="Study the behaviour of technical communities by tracking their movement  through wearables"/>
    <n v="5000"/>
    <n v="6060"/>
    <x v="2"/>
    <x v="0"/>
    <s v="USD"/>
    <n v="1406474820"/>
    <n v="1403902060"/>
    <b v="0"/>
    <n v="5"/>
    <b v="0"/>
    <s v="technology/wearables"/>
    <n v="121"/>
    <n v="1212"/>
    <x v="2"/>
    <x v="8"/>
  </r>
  <r>
    <n v="997"/>
    <s v="iPhanny"/>
    <s v="The iPhanny keeps your iPhone 6 safe from bending in those dangerous pants pockets."/>
    <n v="6000"/>
    <n v="6056"/>
    <x v="2"/>
    <x v="0"/>
    <s v="USD"/>
    <n v="1417145297"/>
    <n v="1414549697"/>
    <b v="0"/>
    <n v="8"/>
    <b v="0"/>
    <s v="technology/wearables"/>
    <n v="101"/>
    <n v="757"/>
    <x v="2"/>
    <x v="8"/>
  </r>
  <r>
    <n v="998"/>
    <s v="Ollinfit: The Wearable Personal Trainer"/>
    <s v="Ollinfit is the first wearable fitness trainer with 3 sensors for superior accuracy, feedback and results."/>
    <n v="5000"/>
    <n v="6053"/>
    <x v="2"/>
    <x v="5"/>
    <s v="CAD"/>
    <n v="1447909401"/>
    <n v="1444017801"/>
    <b v="0"/>
    <n v="229"/>
    <b v="0"/>
    <s v="technology/wearables"/>
    <n v="121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6000"/>
    <n v="6042.02"/>
    <x v="2"/>
    <x v="5"/>
    <s v="CAD"/>
    <n v="1415865720"/>
    <n v="1413270690"/>
    <b v="0"/>
    <n v="40"/>
    <b v="0"/>
    <s v="technology/wearables"/>
    <n v="101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6000"/>
    <n v="6041.6"/>
    <x v="1"/>
    <x v="0"/>
    <s v="USD"/>
    <n v="1489537560"/>
    <n v="1484357160"/>
    <b v="0"/>
    <n v="6"/>
    <b v="0"/>
    <s v="technology/wearables"/>
    <n v="10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555.55"/>
    <n v="6041.55"/>
    <x v="1"/>
    <x v="1"/>
    <s v="GBP"/>
    <n v="1485796613"/>
    <n v="1481908613"/>
    <b v="0"/>
    <n v="4"/>
    <b v="0"/>
    <s v="technology/wearables"/>
    <n v="109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1200"/>
    <n v="6039"/>
    <x v="1"/>
    <x v="0"/>
    <s v="USD"/>
    <n v="1450331940"/>
    <n v="1447777514"/>
    <b v="0"/>
    <n v="22"/>
    <b v="0"/>
    <s v="technology/wearables"/>
    <n v="503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5000"/>
    <n v="6030"/>
    <x v="1"/>
    <x v="6"/>
    <s v="EUR"/>
    <n v="1489680061"/>
    <n v="1487091661"/>
    <b v="0"/>
    <n v="15"/>
    <b v="0"/>
    <s v="technology/wearables"/>
    <n v="121"/>
    <n v="402"/>
    <x v="2"/>
    <x v="8"/>
  </r>
  <r>
    <n v="1004"/>
    <s v="AllerGuarder: Bluetooth wristband helps food-allergy kids"/>
    <s v="Harnessing wearable technology as a powerful defense for food-allergy children."/>
    <n v="4800"/>
    <n v="6029"/>
    <x v="1"/>
    <x v="0"/>
    <s v="USD"/>
    <n v="1455814827"/>
    <n v="1453222827"/>
    <b v="0"/>
    <n v="95"/>
    <b v="0"/>
    <s v="technology/wearables"/>
    <n v="126"/>
    <n v="63.46"/>
    <x v="2"/>
    <x v="8"/>
  </r>
  <r>
    <n v="1005"/>
    <s v="Forcite Alpine - World's First smart helmet for snow sports"/>
    <s v="The Forcite Alpine helmet records 4K footage and keeps you connected all in one sleek design."/>
    <n v="6000"/>
    <n v="6027"/>
    <x v="1"/>
    <x v="0"/>
    <s v="USD"/>
    <n v="1446217183"/>
    <n v="1443538783"/>
    <b v="0"/>
    <n v="161"/>
    <b v="0"/>
    <s v="technology/wearables"/>
    <n v="100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5000"/>
    <n v="6025"/>
    <x v="1"/>
    <x v="0"/>
    <s v="USD"/>
    <n v="1418368260"/>
    <n v="1417654672"/>
    <b v="0"/>
    <n v="8"/>
    <b v="0"/>
    <s v="technology/wearables"/>
    <n v="12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6000"/>
    <n v="6025"/>
    <x v="1"/>
    <x v="0"/>
    <s v="USD"/>
    <n v="1481727623"/>
    <n v="1478095223"/>
    <b v="0"/>
    <n v="76"/>
    <b v="0"/>
    <s v="technology/wearables"/>
    <n v="10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6000"/>
    <n v="6020"/>
    <x v="1"/>
    <x v="14"/>
    <s v="MXN"/>
    <n v="1482953115"/>
    <n v="1480361115"/>
    <b v="0"/>
    <n v="1"/>
    <b v="0"/>
    <s v="technology/wearables"/>
    <n v="100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"/>
    <n v="6019.01"/>
    <x v="1"/>
    <x v="0"/>
    <s v="USD"/>
    <n v="1466346646"/>
    <n v="1463754646"/>
    <b v="0"/>
    <n v="101"/>
    <b v="0"/>
    <s v="technology/wearables"/>
    <n v="120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462000"/>
    <n v="6019"/>
    <x v="1"/>
    <x v="0"/>
    <s v="USD"/>
    <n v="1473044340"/>
    <n v="1468180462"/>
    <b v="0"/>
    <n v="4"/>
    <b v="0"/>
    <s v="technology/wearables"/>
    <n v="1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6000"/>
    <n v="6007"/>
    <x v="1"/>
    <x v="0"/>
    <s v="USD"/>
    <n v="1418938395"/>
    <n v="1415050395"/>
    <b v="0"/>
    <n v="1"/>
    <b v="0"/>
    <s v="technology/wearables"/>
    <n v="10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6000"/>
    <n v="6000.66"/>
    <x v="1"/>
    <x v="0"/>
    <s v="USD"/>
    <n v="1451419200"/>
    <n v="1449000056"/>
    <b v="0"/>
    <n v="90"/>
    <b v="0"/>
    <s v="technology/wearables"/>
    <n v="100"/>
    <n v="66.67"/>
    <x v="2"/>
    <x v="8"/>
  </r>
  <r>
    <n v="1014"/>
    <s v="CHEMION: The World's First Smart Glasses (Canceled)"/>
    <s v="CHEMION is an eyewear device that lets you show your creativity to the world."/>
    <n v="5000"/>
    <n v="6000"/>
    <x v="1"/>
    <x v="0"/>
    <s v="USD"/>
    <n v="1420070615"/>
    <n v="1415750615"/>
    <b v="0"/>
    <n v="16"/>
    <b v="0"/>
    <s v="technology/wearables"/>
    <n v="120"/>
    <n v="375"/>
    <x v="2"/>
    <x v="8"/>
  </r>
  <r>
    <n v="1015"/>
    <s v="SKIN - Wearable music remote control for your mobile phone"/>
    <s v="SKIN - The wearable music remote control which makes your fitness lifestyle a bit easier"/>
    <n v="2500"/>
    <n v="6000"/>
    <x v="1"/>
    <x v="16"/>
    <s v="CHF"/>
    <n v="1448489095"/>
    <n v="1445893495"/>
    <b v="0"/>
    <n v="6"/>
    <b v="0"/>
    <s v="technology/wearables"/>
    <n v="240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6000"/>
    <n v="6000"/>
    <x v="1"/>
    <x v="0"/>
    <s v="USD"/>
    <n v="1459992856"/>
    <n v="1456108456"/>
    <b v="0"/>
    <n v="38"/>
    <b v="0"/>
    <s v="technology/wearables"/>
    <n v="100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6000"/>
    <n v="6000"/>
    <x v="1"/>
    <x v="0"/>
    <s v="USD"/>
    <n v="1448125935"/>
    <n v="1444666335"/>
    <b v="0"/>
    <n v="355"/>
    <b v="0"/>
    <s v="technology/wearables"/>
    <n v="100"/>
    <n v="16.899999999999999"/>
    <x v="2"/>
    <x v="8"/>
  </r>
  <r>
    <n v="1018"/>
    <s v="Owl (Canceled)"/>
    <s v="Owl is a fitness tracker along with an accompanying iOS app, that is both fun and interactive for children."/>
    <n v="6000"/>
    <n v="6000"/>
    <x v="1"/>
    <x v="0"/>
    <s v="USD"/>
    <n v="1468496933"/>
    <n v="1465904933"/>
    <b v="0"/>
    <n v="7"/>
    <b v="0"/>
    <s v="technology/wearables"/>
    <n v="100"/>
    <n v="857.14"/>
    <x v="2"/>
    <x v="8"/>
  </r>
  <r>
    <n v="1019"/>
    <s v="Tempi - The Smart Way to Monitor Temperature and Humidity"/>
    <s v="Tempi Is a Wearable Bluetooth Device That Gives Accurate Temperature and Humidity Readings."/>
    <n v="5875"/>
    <n v="5985"/>
    <x v="1"/>
    <x v="0"/>
    <s v="USD"/>
    <n v="1423092149"/>
    <n v="1420500149"/>
    <b v="0"/>
    <n v="400"/>
    <b v="0"/>
    <s v="technology/wearables"/>
    <n v="102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5000"/>
    <n v="5940"/>
    <x v="0"/>
    <x v="5"/>
    <s v="CAD"/>
    <n v="1433206020"/>
    <n v="1430617209"/>
    <b v="0"/>
    <n v="30"/>
    <b v="1"/>
    <s v="music/electronic music"/>
    <n v="119"/>
    <n v="198"/>
    <x v="4"/>
    <x v="15"/>
  </r>
  <r>
    <n v="1021"/>
    <s v="Rick and Morty Album &amp; Music Video"/>
    <s v="Rick and Morty concept album written by Allie Goertz + music video directed by Paul B. Cummings!"/>
    <n v="4000"/>
    <n v="5922"/>
    <x v="0"/>
    <x v="0"/>
    <s v="USD"/>
    <n v="1445054400"/>
    <n v="1443074571"/>
    <b v="1"/>
    <n v="478"/>
    <b v="1"/>
    <s v="music/electronic music"/>
    <n v="148"/>
    <n v="12.39"/>
    <x v="4"/>
    <x v="15"/>
  </r>
  <r>
    <n v="1022"/>
    <s v="Sammy Bananas - Bootlegs Vol. 2!!"/>
    <s v="Help get four new bootlegs onto vinyl in the second installment of my series!"/>
    <n v="5000"/>
    <n v="5910"/>
    <x v="0"/>
    <x v="0"/>
    <s v="USD"/>
    <n v="1431876677"/>
    <n v="1429284677"/>
    <b v="1"/>
    <n v="74"/>
    <b v="1"/>
    <s v="music/electronic music"/>
    <n v="118"/>
    <n v="79.86"/>
    <x v="4"/>
    <x v="15"/>
  </r>
  <r>
    <n v="1023"/>
    <s v="'Pathfinder' - a High Five Spaceship album"/>
    <s v="A collaborative, electronic journey helmed by producer Christopher Bingham and guitarist Carlos Montero."/>
    <n v="3500"/>
    <n v="5907"/>
    <x v="0"/>
    <x v="1"/>
    <s v="GBP"/>
    <n v="1434837861"/>
    <n v="1432245861"/>
    <b v="0"/>
    <n v="131"/>
    <b v="1"/>
    <s v="music/electronic music"/>
    <n v="169"/>
    <n v="45.09"/>
    <x v="4"/>
    <x v="15"/>
  </r>
  <r>
    <n v="1024"/>
    <s v="The Last Art Fact Album Ever"/>
    <s v="Art Fact is a legendary Swedish synth pop act from the 80's. This album will contain updated remakes of their greatest songs."/>
    <n v="4000"/>
    <n v="5904"/>
    <x v="0"/>
    <x v="11"/>
    <s v="SEK"/>
    <n v="1454248563"/>
    <n v="1451656563"/>
    <b v="1"/>
    <n v="61"/>
    <b v="1"/>
    <s v="music/electronic music"/>
    <n v="148"/>
    <n v="96.79"/>
    <x v="4"/>
    <x v="15"/>
  </r>
  <r>
    <n v="1025"/>
    <s v="[NUREN] The New Renaissance"/>
    <s v="Jake Kaufman and Jessie Seely present THE WORLD'S FIRST VIRTUAL REALITY ROCK OPERA."/>
    <n v="12000"/>
    <n v="5902"/>
    <x v="0"/>
    <x v="0"/>
    <s v="USD"/>
    <n v="1426532437"/>
    <n v="1423944037"/>
    <b v="1"/>
    <n v="1071"/>
    <b v="1"/>
    <s v="music/electronic music"/>
    <n v="49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51000"/>
    <n v="5876"/>
    <x v="0"/>
    <x v="1"/>
    <s v="GBP"/>
    <n v="1459414016"/>
    <n v="1456480016"/>
    <b v="1"/>
    <n v="122"/>
    <b v="1"/>
    <s v="music/electronic music"/>
    <n v="12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50000"/>
    <n v="5875"/>
    <x v="0"/>
    <x v="0"/>
    <s v="USD"/>
    <n v="1414025347"/>
    <n v="1411433347"/>
    <b v="1"/>
    <n v="111"/>
    <b v="1"/>
    <s v="music/electronic music"/>
    <n v="12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5400"/>
    <n v="5858.84"/>
    <x v="0"/>
    <x v="1"/>
    <s v="GBP"/>
    <n v="1488830400"/>
    <n v="1484924605"/>
    <b v="1"/>
    <n v="255"/>
    <b v="1"/>
    <s v="music/electronic music"/>
    <n v="108"/>
    <n v="22.98"/>
    <x v="4"/>
    <x v="15"/>
  </r>
  <r>
    <n v="1029"/>
    <s v="StrobeHouse presents Valborg 2015"/>
    <s v="We want to recreate last years massive Valborgparty in Lund but this time even bigger!"/>
    <n v="25000"/>
    <n v="5854"/>
    <x v="0"/>
    <x v="11"/>
    <s v="SEK"/>
    <n v="1428184740"/>
    <n v="1423501507"/>
    <b v="0"/>
    <n v="141"/>
    <b v="1"/>
    <s v="music/electronic music"/>
    <n v="23"/>
    <n v="41.52"/>
    <x v="4"/>
    <x v="15"/>
  </r>
  <r>
    <n v="1030"/>
    <s v="The Gothsicles - I FEEL SICLE"/>
    <s v="Help fund the latest Gothsicles mega-album, I FEEL SICLE!"/>
    <n v="5500"/>
    <n v="5845"/>
    <x v="0"/>
    <x v="0"/>
    <s v="USD"/>
    <n v="1473680149"/>
    <n v="1472470549"/>
    <b v="0"/>
    <n v="159"/>
    <b v="1"/>
    <s v="music/electronic music"/>
    <n v="106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5000"/>
    <n v="5831.74"/>
    <x v="0"/>
    <x v="0"/>
    <s v="USD"/>
    <n v="1450290010"/>
    <n v="1447698010"/>
    <b v="0"/>
    <n v="99"/>
    <b v="1"/>
    <s v="music/electronic music"/>
    <n v="117"/>
    <n v="58.91"/>
    <x v="4"/>
    <x v="15"/>
  </r>
  <r>
    <n v="1032"/>
    <s v="Phantom Ship / Coastal (Album Preorder)"/>
    <s v="Ideal for living rooms and open spaces."/>
    <n v="5000"/>
    <n v="5830.83"/>
    <x v="0"/>
    <x v="0"/>
    <s v="USD"/>
    <n v="1466697625"/>
    <n v="1464105625"/>
    <b v="0"/>
    <n v="96"/>
    <b v="1"/>
    <s v="music/electronic music"/>
    <n v="117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3000"/>
    <n v="5824"/>
    <x v="0"/>
    <x v="1"/>
    <s v="GBP"/>
    <n v="1481564080"/>
    <n v="1479144880"/>
    <b v="0"/>
    <n v="27"/>
    <b v="1"/>
    <s v="music/electronic music"/>
    <n v="194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5000"/>
    <n v="5800"/>
    <x v="0"/>
    <x v="0"/>
    <s v="USD"/>
    <n v="1423668220"/>
    <n v="1421076220"/>
    <b v="0"/>
    <n v="76"/>
    <b v="1"/>
    <s v="music/electronic music"/>
    <n v="116"/>
    <n v="76.319999999999993"/>
    <x v="4"/>
    <x v="15"/>
  </r>
  <r>
    <n v="1036"/>
    <s v="Bring Kyrstyn's Album to Life!"/>
    <s v="Help this Soulful &amp; Cinematic Glitch-Pop Songwriter Bring her Music to the World!  (And your Ears:)"/>
    <n v="5500"/>
    <n v="5771"/>
    <x v="0"/>
    <x v="0"/>
    <s v="USD"/>
    <n v="1357545600"/>
    <n v="1354790790"/>
    <b v="0"/>
    <n v="211"/>
    <b v="1"/>
    <s v="music/electronic music"/>
    <n v="105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50000"/>
    <n v="5757"/>
    <x v="0"/>
    <x v="0"/>
    <s v="USD"/>
    <n v="1431925200"/>
    <n v="1429991062"/>
    <b v="0"/>
    <n v="21"/>
    <b v="1"/>
    <s v="music/electronic music"/>
    <n v="12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3000"/>
    <n v="5739"/>
    <x v="0"/>
    <x v="0"/>
    <s v="USD"/>
    <n v="1458362023"/>
    <n v="1455773623"/>
    <b v="0"/>
    <n v="61"/>
    <b v="1"/>
    <s v="music/electronic music"/>
    <n v="191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0"/>
    <n v="5713"/>
    <x v="0"/>
    <x v="0"/>
    <s v="USD"/>
    <n v="1481615940"/>
    <n v="1479436646"/>
    <b v="0"/>
    <n v="30"/>
    <b v="1"/>
    <s v="music/electronic music"/>
    <n v="114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5000"/>
    <n v="5700"/>
    <x v="1"/>
    <x v="0"/>
    <s v="USD"/>
    <n v="1472317209"/>
    <n v="1469725209"/>
    <b v="0"/>
    <n v="1"/>
    <b v="0"/>
    <s v="journalism/audio"/>
    <n v="114"/>
    <n v="5700"/>
    <x v="5"/>
    <x v="16"/>
  </r>
  <r>
    <n v="1041"/>
    <s v="Industry Success Project (Canceled)"/>
    <s v="I am trying to document what it is like to plunge head first into the music/audio industry as an intern."/>
    <n v="5000"/>
    <n v="5696"/>
    <x v="1"/>
    <x v="0"/>
    <s v="USD"/>
    <n v="1406769992"/>
    <n v="1405041992"/>
    <b v="0"/>
    <n v="0"/>
    <b v="0"/>
    <s v="journalism/audio"/>
    <n v="114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27000"/>
    <n v="5680"/>
    <x v="1"/>
    <x v="0"/>
    <s v="USD"/>
    <n v="1410516000"/>
    <n v="1406824948"/>
    <b v="0"/>
    <n v="1"/>
    <b v="0"/>
    <s v="journalism/audio"/>
    <n v="21"/>
    <n v="5680"/>
    <x v="5"/>
    <x v="16"/>
  </r>
  <r>
    <n v="1043"/>
    <s v="Printing TONE Audio 10th Anniversary Edition! (Canceled)"/>
    <s v="We're seeking funding for a special 10th Anniversary PRINT EDITION! Receive your own copy for only $8"/>
    <n v="5000"/>
    <n v="5673"/>
    <x v="1"/>
    <x v="0"/>
    <s v="USD"/>
    <n v="1432101855"/>
    <n v="1429509855"/>
    <b v="0"/>
    <n v="292"/>
    <b v="0"/>
    <s v="journalism/audio"/>
    <n v="113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5000"/>
    <n v="5671.11"/>
    <x v="1"/>
    <x v="0"/>
    <s v="USD"/>
    <n v="1425587220"/>
    <n v="1420668801"/>
    <b v="0"/>
    <n v="2"/>
    <b v="0"/>
    <s v="journalism/audio"/>
    <n v="113"/>
    <n v="2835.56"/>
    <x v="5"/>
    <x v="16"/>
  </r>
  <r>
    <n v="1045"/>
    <s v="In Case Of Emergency (Canceled)"/>
    <s v="In Case Of Emergency is a radio talk show for preppers, beginning preppers, and with preparedness in mind."/>
    <n v="1500"/>
    <n v="5666"/>
    <x v="1"/>
    <x v="0"/>
    <s v="USD"/>
    <n v="1408827550"/>
    <n v="1406235550"/>
    <b v="0"/>
    <n v="8"/>
    <b v="0"/>
    <s v="journalism/audio"/>
    <n v="378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5000"/>
    <n v="5665"/>
    <x v="1"/>
    <x v="12"/>
    <s v="EUR"/>
    <n v="1451161560"/>
    <n v="1447273560"/>
    <b v="0"/>
    <n v="0"/>
    <b v="0"/>
    <s v="journalism/audio"/>
    <n v="113"/>
    <n v="0"/>
    <x v="5"/>
    <x v="16"/>
  </r>
  <r>
    <n v="1047"/>
    <s v="Start a New Podcast (Canceled)"/>
    <s v="I wish to start a new podcast called Voices of Texas, and I want to interview interesting people of Texas each week."/>
    <n v="4000"/>
    <n v="5660"/>
    <x v="1"/>
    <x v="0"/>
    <s v="USD"/>
    <n v="1415219915"/>
    <n v="1412624315"/>
    <b v="0"/>
    <n v="1"/>
    <b v="0"/>
    <s v="journalism/audio"/>
    <n v="142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5500"/>
    <n v="5655.6"/>
    <x v="1"/>
    <x v="0"/>
    <s v="USD"/>
    <n v="1474766189"/>
    <n v="1471310189"/>
    <b v="0"/>
    <n v="4"/>
    <b v="0"/>
    <s v="journalism/audio"/>
    <n v="103"/>
    <n v="1413.9"/>
    <x v="5"/>
    <x v="16"/>
  </r>
  <r>
    <n v="1049"/>
    <s v="J1 (Canceled)"/>
    <s v="------"/>
    <n v="5000"/>
    <n v="5651.58"/>
    <x v="1"/>
    <x v="0"/>
    <s v="USD"/>
    <n v="1455272445"/>
    <n v="1452680445"/>
    <b v="0"/>
    <n v="0"/>
    <b v="0"/>
    <s v="journalism/audio"/>
    <n v="113"/>
    <n v="0"/>
    <x v="5"/>
    <x v="16"/>
  </r>
  <r>
    <n v="1050"/>
    <s v="The (Secular) Barbershop Podcast (Canceled)"/>
    <s v="Secularism is on the rise and I hear you.Talk to me."/>
    <n v="5500"/>
    <n v="5645"/>
    <x v="1"/>
    <x v="0"/>
    <s v="USD"/>
    <n v="1442257677"/>
    <n v="1439665677"/>
    <b v="0"/>
    <n v="0"/>
    <b v="0"/>
    <s v="journalism/audio"/>
    <n v="103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0"/>
    <n v="5635"/>
    <x v="1"/>
    <x v="0"/>
    <s v="USD"/>
    <n v="1409098825"/>
    <n v="1406679625"/>
    <b v="0"/>
    <n v="0"/>
    <b v="0"/>
    <s v="journalism/audio"/>
    <n v="113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5000"/>
    <n v="5634"/>
    <x v="1"/>
    <x v="0"/>
    <s v="USD"/>
    <n v="1465243740"/>
    <n v="1461438495"/>
    <b v="0"/>
    <n v="0"/>
    <b v="0"/>
    <s v="journalism/audio"/>
    <n v="113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5500"/>
    <n v="5623"/>
    <x v="1"/>
    <x v="0"/>
    <s v="USD"/>
    <n v="1488773332"/>
    <n v="1486613332"/>
    <b v="0"/>
    <n v="1"/>
    <b v="0"/>
    <s v="journalism/audio"/>
    <n v="102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30000"/>
    <n v="5621.38"/>
    <x v="1"/>
    <x v="0"/>
    <s v="USD"/>
    <n v="1407708000"/>
    <n v="1405110399"/>
    <b v="0"/>
    <n v="0"/>
    <b v="0"/>
    <s v="journalism/audio"/>
    <n v="19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5250"/>
    <n v="5617"/>
    <x v="1"/>
    <x v="0"/>
    <s v="USD"/>
    <n v="1457394545"/>
    <n v="1454802545"/>
    <b v="0"/>
    <n v="0"/>
    <b v="0"/>
    <s v="journalism/audio"/>
    <n v="107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4999"/>
    <n v="5604"/>
    <x v="1"/>
    <x v="0"/>
    <s v="USD"/>
    <n v="1429892177"/>
    <n v="1424711777"/>
    <b v="0"/>
    <n v="0"/>
    <b v="0"/>
    <s v="journalism/audio"/>
    <n v="112"/>
    <n v="0"/>
    <x v="5"/>
    <x v="16"/>
  </r>
  <r>
    <n v="1057"/>
    <s v="Support Independent Media (Canceled)"/>
    <s v="Sayin it Plain is a Independent Radio Show created to inform the public and empower the community."/>
    <n v="5500"/>
    <n v="5600"/>
    <x v="1"/>
    <x v="0"/>
    <s v="USD"/>
    <n v="1480888483"/>
    <n v="1478292883"/>
    <b v="0"/>
    <n v="0"/>
    <b v="0"/>
    <s v="journalism/audio"/>
    <n v="102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3500"/>
    <n v="5599"/>
    <x v="1"/>
    <x v="0"/>
    <s v="USD"/>
    <n v="1427328000"/>
    <n v="1423777043"/>
    <b v="0"/>
    <n v="0"/>
    <b v="0"/>
    <s v="journalism/audio"/>
    <n v="160"/>
    <n v="0"/>
    <x v="5"/>
    <x v="16"/>
  </r>
  <r>
    <n v="1059"/>
    <s v="Voice Over Artist (Canceled)"/>
    <s v="Turning myself into a vocal artist."/>
    <n v="5000"/>
    <n v="5585"/>
    <x v="1"/>
    <x v="0"/>
    <s v="USD"/>
    <n v="1426269456"/>
    <n v="1423681056"/>
    <b v="0"/>
    <n v="0"/>
    <b v="0"/>
    <s v="journalism/audio"/>
    <n v="112"/>
    <n v="0"/>
    <x v="5"/>
    <x v="16"/>
  </r>
  <r>
    <n v="1060"/>
    <s v="Reality  Check (Canceled)"/>
    <s v="Reality Check is a weekly Internet Radio Show. Along with my co-host and engineer we discuss the issues of the day relevant to you!."/>
    <n v="5500"/>
    <n v="5580"/>
    <x v="1"/>
    <x v="0"/>
    <s v="USD"/>
    <n v="1429134893"/>
    <n v="1426542893"/>
    <b v="0"/>
    <n v="1"/>
    <b v="0"/>
    <s v="journalism/audio"/>
    <n v="101"/>
    <n v="5580"/>
    <x v="5"/>
    <x v="16"/>
  </r>
  <r>
    <n v="1061"/>
    <s v="Chat Box 23 (Canceled)"/>
    <s v="T.O., Adi &amp; Mercedes discuss their point of views, women's issues &amp; Hollywood Hotties."/>
    <n v="2000"/>
    <n v="5574"/>
    <x v="1"/>
    <x v="0"/>
    <s v="USD"/>
    <n v="1462150800"/>
    <n v="1456987108"/>
    <b v="0"/>
    <n v="0"/>
    <b v="0"/>
    <s v="journalism/audio"/>
    <n v="279"/>
    <n v="0"/>
    <x v="5"/>
    <x v="16"/>
  </r>
  <r>
    <n v="1062"/>
    <s v="RETURNING AT A LATER DATE"/>
    <s v="SEE US ON PATREON www.badgirlartwork.com"/>
    <n v="5000"/>
    <n v="5570"/>
    <x v="1"/>
    <x v="0"/>
    <s v="USD"/>
    <n v="1468351341"/>
    <n v="1467746541"/>
    <b v="0"/>
    <n v="4"/>
    <b v="0"/>
    <s v="journalism/audio"/>
    <n v="111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22000"/>
    <n v="5557"/>
    <x v="1"/>
    <x v="0"/>
    <s v="USD"/>
    <n v="1472604262"/>
    <n v="1470012262"/>
    <b v="0"/>
    <n v="0"/>
    <b v="0"/>
    <s v="journalism/audio"/>
    <n v="25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5000"/>
    <n v="5555"/>
    <x v="2"/>
    <x v="0"/>
    <s v="USD"/>
    <n v="1373174903"/>
    <n v="1369286903"/>
    <b v="0"/>
    <n v="123"/>
    <b v="0"/>
    <s v="games/video games"/>
    <n v="111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5000"/>
    <n v="5540"/>
    <x v="2"/>
    <x v="2"/>
    <s v="AUD"/>
    <n v="1392800922"/>
    <n v="1390381722"/>
    <b v="0"/>
    <n v="5"/>
    <b v="0"/>
    <s v="games/video games"/>
    <n v="111"/>
    <n v="1108"/>
    <x v="6"/>
    <x v="17"/>
  </r>
  <r>
    <n v="1066"/>
    <s v="So I'm A Dark Lord"/>
    <s v="A parody of old school RPGs where you are a new Dark Lord on a quest to amass monsters and allies on your side."/>
    <n v="5000"/>
    <n v="5535"/>
    <x v="2"/>
    <x v="0"/>
    <s v="USD"/>
    <n v="1375657582"/>
    <n v="1371769582"/>
    <b v="0"/>
    <n v="148"/>
    <b v="0"/>
    <s v="games/video games"/>
    <n v="111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4600"/>
    <n v="5535"/>
    <x v="2"/>
    <x v="0"/>
    <s v="USD"/>
    <n v="1387657931"/>
    <n v="1385065931"/>
    <b v="0"/>
    <n v="10"/>
    <b v="0"/>
    <s v="games/video games"/>
    <n v="120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5000"/>
    <n v="5526"/>
    <x v="2"/>
    <x v="0"/>
    <s v="USD"/>
    <n v="1460274864"/>
    <n v="1457686464"/>
    <b v="0"/>
    <n v="4"/>
    <b v="0"/>
    <s v="games/video games"/>
    <n v="111"/>
    <n v="1381.5"/>
    <x v="6"/>
    <x v="17"/>
  </r>
  <r>
    <n v="1069"/>
    <s v="Until The End (PC, Mac, and Linux)"/>
    <s v="A run-n-gun zombie survival game where you scavenge for items to make the night a little less scary."/>
    <n v="5500"/>
    <n v="5516"/>
    <x v="2"/>
    <x v="0"/>
    <s v="USD"/>
    <n v="1385447459"/>
    <n v="1382679059"/>
    <b v="0"/>
    <n v="21"/>
    <b v="0"/>
    <s v="games/video games"/>
    <n v="100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5000"/>
    <n v="5510"/>
    <x v="2"/>
    <x v="0"/>
    <s v="USD"/>
    <n v="1349050622"/>
    <n v="1347322622"/>
    <b v="0"/>
    <n v="2"/>
    <b v="0"/>
    <s v="games/video games"/>
    <n v="110"/>
    <n v="2755"/>
    <x v="6"/>
    <x v="17"/>
  </r>
  <r>
    <n v="1071"/>
    <s v="DJ's Bane"/>
    <s v="I'm making a game where you choose how you want to kill the DJ, so you yourself can decide what music will be played at the party."/>
    <n v="2500"/>
    <n v="5509"/>
    <x v="2"/>
    <x v="10"/>
    <s v="NOK"/>
    <n v="1447787093"/>
    <n v="1445191493"/>
    <b v="0"/>
    <n v="0"/>
    <b v="0"/>
    <s v="games/video games"/>
    <n v="22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5000"/>
    <n v="5509"/>
    <x v="2"/>
    <x v="0"/>
    <s v="USD"/>
    <n v="1391630297"/>
    <n v="1389038297"/>
    <b v="0"/>
    <n v="4"/>
    <b v="0"/>
    <s v="games/video games"/>
    <n v="110"/>
    <n v="1377.25"/>
    <x v="6"/>
    <x v="17"/>
  </r>
  <r>
    <n v="1073"/>
    <s v="Rainbow Ball to the Iphone"/>
    <s v="We want to bring our Game Rainbow Ball to the iphone and to do that we need a little help"/>
    <n v="5500"/>
    <n v="5504"/>
    <x v="2"/>
    <x v="0"/>
    <s v="USD"/>
    <n v="1318806541"/>
    <n v="1316214541"/>
    <b v="0"/>
    <n v="1"/>
    <b v="0"/>
    <s v="games/video games"/>
    <n v="100"/>
    <n v="5504"/>
    <x v="6"/>
    <x v="17"/>
  </r>
  <r>
    <n v="1074"/>
    <s v="Kingdom Espionage"/>
    <s v="An ambitious multiplayer game set in fantastical medieval world where you must defend your castle while attacking others to gain ranks!"/>
    <n v="5000"/>
    <n v="5501"/>
    <x v="2"/>
    <x v="0"/>
    <s v="USD"/>
    <n v="1388808545"/>
    <n v="1386216545"/>
    <b v="0"/>
    <n v="30"/>
    <b v="0"/>
    <s v="games/video games"/>
    <n v="110"/>
    <n v="183.37"/>
    <x v="6"/>
    <x v="17"/>
  </r>
  <r>
    <n v="1075"/>
    <s v="Towers Of The Apocalypse"/>
    <s v="Fully 3D, post Apocalyptic themed tower defense video game. New take on the genre."/>
    <n v="5500"/>
    <n v="5500"/>
    <x v="2"/>
    <x v="0"/>
    <s v="USD"/>
    <n v="1336340516"/>
    <n v="1333748516"/>
    <b v="0"/>
    <n v="3"/>
    <b v="0"/>
    <s v="games/video games"/>
    <n v="100"/>
    <n v="1833.33"/>
    <x v="6"/>
    <x v="17"/>
  </r>
  <r>
    <n v="1076"/>
    <s v="Kaptain Brawe 2: A Space Travesty"/>
    <s v="A comical point and click adventure by veteran team of Broken Sword and Monkey Island fame - Steve Ince and Bill Tiller"/>
    <n v="4000"/>
    <n v="5496"/>
    <x v="2"/>
    <x v="0"/>
    <s v="USD"/>
    <n v="1410426250"/>
    <n v="1405674250"/>
    <b v="0"/>
    <n v="975"/>
    <b v="0"/>
    <s v="games/video games"/>
    <n v="137"/>
    <n v="5.64"/>
    <x v="6"/>
    <x v="17"/>
  </r>
  <r>
    <n v="1077"/>
    <s v="Legends of Callasia [Demo Available NOW!]"/>
    <s v="An epic strategy game of world conquest with simultaneous turn-based multiplayer gameplay and no hotseat waiting"/>
    <n v="5000"/>
    <n v="5481"/>
    <x v="2"/>
    <x v="0"/>
    <s v="USD"/>
    <n v="1452744011"/>
    <n v="1450152011"/>
    <b v="0"/>
    <n v="167"/>
    <b v="0"/>
    <s v="games/video games"/>
    <n v="110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5000"/>
    <n v="5478"/>
    <x v="2"/>
    <x v="0"/>
    <s v="USD"/>
    <n v="1311309721"/>
    <n v="1307421721"/>
    <b v="0"/>
    <n v="5"/>
    <b v="0"/>
    <s v="games/video games"/>
    <n v="110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5000"/>
    <n v="5469"/>
    <x v="2"/>
    <x v="12"/>
    <s v="EUR"/>
    <n v="1463232936"/>
    <n v="1461072936"/>
    <b v="0"/>
    <n v="18"/>
    <b v="0"/>
    <s v="games/video games"/>
    <n v="109"/>
    <n v="303.83"/>
    <x v="6"/>
    <x v="17"/>
  </r>
  <r>
    <n v="1080"/>
    <s v="Skullforge: The Hunt"/>
    <s v="A fantasy action RPG which follows an elven ex-slave on a journey of magic, revenge, intrigue, and deceit."/>
    <n v="4000"/>
    <n v="5465"/>
    <x v="2"/>
    <x v="0"/>
    <s v="USD"/>
    <n v="1399778333"/>
    <n v="1397186333"/>
    <b v="0"/>
    <n v="98"/>
    <b v="0"/>
    <s v="games/video games"/>
    <n v="137"/>
    <n v="55.77"/>
    <x v="6"/>
    <x v="17"/>
  </r>
  <r>
    <n v="1081"/>
    <s v="The Creature"/>
    <s v="Finishing your last job before you retire until a disaster strikes the cargo ship can you survive The Creature?"/>
    <n v="5000"/>
    <n v="5462"/>
    <x v="2"/>
    <x v="0"/>
    <s v="USD"/>
    <n v="1422483292"/>
    <n v="1419891292"/>
    <b v="0"/>
    <n v="4"/>
    <b v="0"/>
    <s v="games/video games"/>
    <n v="109"/>
    <n v="1365.5"/>
    <x v="6"/>
    <x v="17"/>
  </r>
  <r>
    <n v="1082"/>
    <s v="T-Fighter: Code Name M - Mobile Edition"/>
    <s v="Challenge your trivia skills in this action oriented game against several opponents across time."/>
    <n v="4000"/>
    <n v="5456"/>
    <x v="2"/>
    <x v="0"/>
    <s v="USD"/>
    <n v="1344635088"/>
    <n v="1342043088"/>
    <b v="0"/>
    <n v="3"/>
    <b v="0"/>
    <s v="games/video games"/>
    <n v="136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15500"/>
    <n v="5452"/>
    <x v="2"/>
    <x v="5"/>
    <s v="CAD"/>
    <n v="1406994583"/>
    <n v="1401810583"/>
    <b v="0"/>
    <n v="1"/>
    <b v="0"/>
    <s v="games/video games"/>
    <n v="35"/>
    <n v="5452"/>
    <x v="6"/>
    <x v="17"/>
  </r>
  <r>
    <n v="1084"/>
    <s v="My own channel"/>
    <s v="I want to start my own channel for gaming"/>
    <n v="3500"/>
    <n v="5443"/>
    <x v="2"/>
    <x v="0"/>
    <s v="USD"/>
    <n v="1407534804"/>
    <n v="1404942804"/>
    <b v="0"/>
    <n v="0"/>
    <b v="0"/>
    <s v="games/video games"/>
    <n v="156"/>
    <n v="0"/>
    <x v="6"/>
    <x v="17"/>
  </r>
  <r>
    <n v="1085"/>
    <s v="Sun Dryd Studios"/>
    <s v="The new kid on the block. Re-imagining old games and creating new ones. Ship, Lazer, Rock is first."/>
    <n v="2000"/>
    <n v="5437"/>
    <x v="2"/>
    <x v="5"/>
    <s v="CAD"/>
    <n v="1457967975"/>
    <n v="1455379575"/>
    <b v="0"/>
    <n v="9"/>
    <b v="0"/>
    <s v="games/video games"/>
    <n v="272"/>
    <n v="604.11"/>
    <x v="6"/>
    <x v="17"/>
  </r>
  <r>
    <n v="1086"/>
    <s v="Cyber Universe Online"/>
    <s v="Humanity's future in the Galaxy"/>
    <n v="5000"/>
    <n v="5433"/>
    <x v="2"/>
    <x v="0"/>
    <s v="USD"/>
    <n v="1408913291"/>
    <n v="1406321291"/>
    <b v="0"/>
    <n v="2"/>
    <b v="0"/>
    <s v="games/video games"/>
    <n v="109"/>
    <n v="2716.5"/>
    <x v="6"/>
    <x v="17"/>
  </r>
  <r>
    <n v="1087"/>
    <s v="Idle Gamers"/>
    <s v="Idle gamers are the group of gamers worth watching play video games. We have a back log of video ideas and want to entertain you."/>
    <n v="17000"/>
    <n v="5431"/>
    <x v="2"/>
    <x v="0"/>
    <s v="USD"/>
    <n v="1402852087"/>
    <n v="1400260087"/>
    <b v="0"/>
    <n v="0"/>
    <b v="0"/>
    <s v="games/video games"/>
    <n v="32"/>
    <n v="0"/>
    <x v="6"/>
    <x v="17"/>
  </r>
  <r>
    <n v="1088"/>
    <s v="Still Alive"/>
    <s v="A fresh twist on survival games. Intense, high-stakes 30 minute rounds for up to 10 players."/>
    <n v="5000"/>
    <n v="5430"/>
    <x v="2"/>
    <x v="0"/>
    <s v="USD"/>
    <n v="1398366667"/>
    <n v="1395774667"/>
    <b v="0"/>
    <n v="147"/>
    <b v="0"/>
    <s v="games/video games"/>
    <n v="109"/>
    <n v="36.94"/>
    <x v="6"/>
    <x v="17"/>
  </r>
  <r>
    <n v="1089"/>
    <s v="Farabel"/>
    <s v="Farabel is a single player turn-based fantasy strategy game for Mac/PC/Linux"/>
    <n v="35000"/>
    <n v="5422"/>
    <x v="2"/>
    <x v="6"/>
    <s v="EUR"/>
    <n v="1435293175"/>
    <n v="1432701175"/>
    <b v="0"/>
    <n v="49"/>
    <b v="0"/>
    <s v="games/video games"/>
    <n v="15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2000"/>
    <n v="5414"/>
    <x v="2"/>
    <x v="2"/>
    <s v="AUD"/>
    <n v="1432873653"/>
    <n v="1430281653"/>
    <b v="0"/>
    <n v="1"/>
    <b v="0"/>
    <s v="games/video games"/>
    <n v="271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3500"/>
    <n v="5410"/>
    <x v="2"/>
    <x v="1"/>
    <s v="GBP"/>
    <n v="1460313672"/>
    <n v="1457725272"/>
    <b v="0"/>
    <n v="2"/>
    <b v="0"/>
    <s v="games/video games"/>
    <n v="15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5000"/>
    <n v="5410"/>
    <x v="2"/>
    <x v="0"/>
    <s v="USD"/>
    <n v="1357432638"/>
    <n v="1354840638"/>
    <b v="0"/>
    <n v="7"/>
    <b v="0"/>
    <s v="games/video games"/>
    <n v="108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4500"/>
    <n v="5398.99"/>
    <x v="2"/>
    <x v="5"/>
    <s v="CAD"/>
    <n v="1455232937"/>
    <n v="1453936937"/>
    <b v="0"/>
    <n v="4"/>
    <b v="0"/>
    <s v="games/video games"/>
    <n v="120"/>
    <n v="1349.75"/>
    <x v="6"/>
    <x v="17"/>
  </r>
  <r>
    <n v="1094"/>
    <s v="Sprocket Junkie"/>
    <s v="An action racing game for iOS. Set in a steampunk world, players battle their way to the finish line on customizable rocket engines!"/>
    <n v="5000"/>
    <n v="5396"/>
    <x v="2"/>
    <x v="0"/>
    <s v="USD"/>
    <n v="1318180033"/>
    <n v="1315588033"/>
    <b v="0"/>
    <n v="27"/>
    <b v="0"/>
    <s v="games/video games"/>
    <n v="108"/>
    <n v="199.85"/>
    <x v="6"/>
    <x v="17"/>
  </r>
  <r>
    <n v="1095"/>
    <s v="Project Snowstorm"/>
    <s v="MMORPG with Real-Time Pet Battles, Expansive 3D World and Ranked Individual &amp; Guild PvP arenas all on your mobile device!"/>
    <n v="17500"/>
    <n v="5390"/>
    <x v="2"/>
    <x v="0"/>
    <s v="USD"/>
    <n v="1377867220"/>
    <n v="1375275220"/>
    <b v="0"/>
    <n v="94"/>
    <b v="0"/>
    <s v="games/video games"/>
    <n v="3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5000"/>
    <n v="5388.79"/>
    <x v="2"/>
    <x v="0"/>
    <s v="USD"/>
    <n v="1412393400"/>
    <n v="1409747154"/>
    <b v="0"/>
    <n v="29"/>
    <b v="0"/>
    <s v="games/video games"/>
    <n v="108"/>
    <n v="185.82"/>
    <x v="6"/>
    <x v="17"/>
  </r>
  <r>
    <n v="1097"/>
    <s v="Rabbly"/>
    <s v="Rabbly is action-adventure game. Is about a scientist going on an adventure, to find rare materials in another galaxy."/>
    <n v="5000"/>
    <n v="5380.55"/>
    <x v="2"/>
    <x v="0"/>
    <s v="USD"/>
    <n v="1393786877"/>
    <n v="1390330877"/>
    <b v="0"/>
    <n v="7"/>
    <b v="0"/>
    <s v="games/video games"/>
    <n v="108"/>
    <n v="768.65"/>
    <x v="6"/>
    <x v="17"/>
  </r>
  <r>
    <n v="1098"/>
    <s v="Kick, Punch... Fireball"/>
    <s v="Kick, Punch... Fireball is an FPS type arena game set inside the fantasy world."/>
    <n v="6000"/>
    <n v="5380"/>
    <x v="2"/>
    <x v="0"/>
    <s v="USD"/>
    <n v="1397413095"/>
    <n v="1394821095"/>
    <b v="0"/>
    <n v="22"/>
    <b v="0"/>
    <s v="games/video games"/>
    <n v="90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3871"/>
    <n v="5366"/>
    <x v="2"/>
    <x v="12"/>
    <s v="EUR"/>
    <n v="1455417571"/>
    <n v="1452825571"/>
    <b v="0"/>
    <n v="10"/>
    <b v="0"/>
    <s v="games/video games"/>
    <n v="139"/>
    <n v="536.6"/>
    <x v="6"/>
    <x v="17"/>
  </r>
  <r>
    <n v="1101"/>
    <s v="Strain Wars"/>
    <s v="Different strains of marijuana leafs battling to the death to see which one is the top strain."/>
    <n v="5250"/>
    <n v="5360"/>
    <x v="2"/>
    <x v="0"/>
    <s v="USD"/>
    <n v="1468519920"/>
    <n v="1466188338"/>
    <b v="0"/>
    <n v="6"/>
    <b v="0"/>
    <s v="games/video games"/>
    <n v="102"/>
    <n v="893.33"/>
    <x v="6"/>
    <x v="17"/>
  </r>
  <r>
    <n v="1102"/>
    <s v="Runers"/>
    <s v="Runers is a top-down rogue-like shooter where as you advance you create more powerful spells and fight fierce monsters and bosses."/>
    <n v="5000"/>
    <n v="5359.21"/>
    <x v="2"/>
    <x v="0"/>
    <s v="USD"/>
    <n v="1386568740"/>
    <n v="1383095125"/>
    <b v="0"/>
    <n v="24"/>
    <b v="0"/>
    <s v="games/video games"/>
    <n v="107"/>
    <n v="223.3"/>
    <x v="6"/>
    <x v="17"/>
  </r>
  <r>
    <n v="1103"/>
    <s v="The Morgue"/>
    <s v="&quot;I go to work... I classify the bodies and store them accordingly... Sometimes I here noises... Other times is see her..."/>
    <n v="3350"/>
    <n v="5358"/>
    <x v="2"/>
    <x v="0"/>
    <s v="USD"/>
    <n v="1466227190"/>
    <n v="1461043190"/>
    <b v="0"/>
    <n v="15"/>
    <b v="0"/>
    <s v="games/video games"/>
    <n v="160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5000"/>
    <n v="5355"/>
    <x v="2"/>
    <x v="1"/>
    <s v="GBP"/>
    <n v="1402480221"/>
    <n v="1399888221"/>
    <b v="0"/>
    <n v="37"/>
    <b v="0"/>
    <s v="games/video games"/>
    <n v="107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5000"/>
    <n v="5343"/>
    <x v="2"/>
    <x v="0"/>
    <s v="USD"/>
    <n v="1395627327"/>
    <n v="1393038927"/>
    <b v="0"/>
    <n v="20"/>
    <b v="0"/>
    <s v="games/video games"/>
    <n v="107"/>
    <n v="267.14999999999998"/>
    <x v="6"/>
    <x v="17"/>
  </r>
  <r>
    <n v="1106"/>
    <s v="Backyard Zombies"/>
    <s v="Collect coins and save civilians while you blast your way through tons of zombies! Unlock new characters and levels!"/>
    <n v="4200"/>
    <n v="5331"/>
    <x v="2"/>
    <x v="0"/>
    <s v="USD"/>
    <n v="1333557975"/>
    <n v="1330969575"/>
    <b v="0"/>
    <n v="7"/>
    <b v="0"/>
    <s v="games/video games"/>
    <n v="127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5000"/>
    <n v="5330"/>
    <x v="2"/>
    <x v="0"/>
    <s v="USD"/>
    <n v="1406148024"/>
    <n v="1403556024"/>
    <b v="0"/>
    <n v="0"/>
    <b v="0"/>
    <s v="games/video games"/>
    <n v="107"/>
    <n v="0"/>
    <x v="6"/>
    <x v="17"/>
  </r>
  <r>
    <n v="1108"/>
    <s v="Urbania: Create the future"/>
    <s v="Environmental awareness using social games where players are challenged to pursue sustainable development in the city of the future."/>
    <n v="20000"/>
    <n v="5328"/>
    <x v="2"/>
    <x v="0"/>
    <s v="USD"/>
    <n v="1334326635"/>
    <n v="1329146235"/>
    <b v="0"/>
    <n v="21"/>
    <b v="0"/>
    <s v="games/video games"/>
    <n v="27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3000"/>
    <n v="5323.01"/>
    <x v="2"/>
    <x v="0"/>
    <s v="USD"/>
    <n v="1479495790"/>
    <n v="1476900190"/>
    <b v="0"/>
    <n v="3"/>
    <b v="0"/>
    <s v="games/video games"/>
    <n v="177"/>
    <n v="1774.34"/>
    <x v="6"/>
    <x v="17"/>
  </r>
  <r>
    <n v="1110"/>
    <s v="PSI - Role Playing Game"/>
    <s v="PSI is a game about a group of people dealing with the effects of Nightmares becoming reality, life will never be the same."/>
    <n v="4575"/>
    <n v="5322"/>
    <x v="2"/>
    <x v="0"/>
    <s v="USD"/>
    <n v="1354919022"/>
    <n v="1352327022"/>
    <b v="0"/>
    <n v="11"/>
    <b v="0"/>
    <s v="games/video games"/>
    <n v="116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4000"/>
    <n v="5308.26"/>
    <x v="2"/>
    <x v="0"/>
    <s v="USD"/>
    <n v="1452228790"/>
    <n v="1449636790"/>
    <b v="0"/>
    <n v="1"/>
    <b v="0"/>
    <s v="games/video games"/>
    <n v="133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5000"/>
    <n v="5300"/>
    <x v="2"/>
    <x v="0"/>
    <s v="USD"/>
    <n v="1421656200"/>
    <n v="1416507211"/>
    <b v="0"/>
    <n v="312"/>
    <b v="0"/>
    <s v="games/video games"/>
    <n v="10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4000"/>
    <n v="5297"/>
    <x v="2"/>
    <x v="1"/>
    <s v="GBP"/>
    <n v="1408058820"/>
    <n v="1405466820"/>
    <b v="0"/>
    <n v="1"/>
    <b v="0"/>
    <s v="games/video games"/>
    <n v="132"/>
    <n v="5297"/>
    <x v="6"/>
    <x v="17"/>
  </r>
  <r>
    <n v="1114"/>
    <s v="TeleRide"/>
    <s v="SciFi racing game for Android &amp; iOS platforms. Player gets a unique weapon which introduces an additional dimension to the competition."/>
    <n v="5000"/>
    <n v="5295"/>
    <x v="2"/>
    <x v="1"/>
    <s v="GBP"/>
    <n v="1381306687"/>
    <n v="1378714687"/>
    <b v="0"/>
    <n v="3"/>
    <b v="0"/>
    <s v="games/video games"/>
    <n v="106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5000"/>
    <n v="5291"/>
    <x v="2"/>
    <x v="0"/>
    <s v="USD"/>
    <n v="1459352495"/>
    <n v="1456764095"/>
    <b v="0"/>
    <n v="4"/>
    <b v="0"/>
    <s v="games/video games"/>
    <n v="106"/>
    <n v="1322.75"/>
    <x v="6"/>
    <x v="17"/>
  </r>
  <r>
    <n v="1116"/>
    <s v="Quest Remnants of Chaos"/>
    <s v="A medieval, post apocolyptic, Online, MMORPG. Class morphing, character customization game."/>
    <n v="5000"/>
    <n v="5285"/>
    <x v="2"/>
    <x v="0"/>
    <s v="USD"/>
    <n v="1339273208"/>
    <n v="1334089208"/>
    <b v="0"/>
    <n v="10"/>
    <b v="0"/>
    <s v="games/video games"/>
    <n v="106"/>
    <n v="528.5"/>
    <x v="6"/>
    <x v="17"/>
  </r>
  <r>
    <n v="1117"/>
    <s v="Medieval Village"/>
    <s v="Experience the Medieval in your own village. Increase your village into a city and walk through the streets."/>
    <n v="5000"/>
    <n v="5271"/>
    <x v="2"/>
    <x v="12"/>
    <s v="EUR"/>
    <n v="1451053313"/>
    <n v="1448461313"/>
    <b v="0"/>
    <n v="8"/>
    <b v="0"/>
    <s v="games/video games"/>
    <n v="105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5000"/>
    <n v="5263"/>
    <x v="2"/>
    <x v="2"/>
    <s v="AUD"/>
    <n v="1396666779"/>
    <n v="1394078379"/>
    <b v="0"/>
    <n v="3"/>
    <b v="0"/>
    <s v="games/video games"/>
    <n v="105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5000"/>
    <n v="5260.92"/>
    <x v="2"/>
    <x v="0"/>
    <s v="USD"/>
    <n v="1396810864"/>
    <n v="1395687664"/>
    <b v="0"/>
    <n v="1"/>
    <b v="0"/>
    <s v="games/video games"/>
    <n v="105"/>
    <n v="5260.92"/>
    <x v="6"/>
    <x v="17"/>
  </r>
  <r>
    <n v="1120"/>
    <s v="PlanEt Ninjahwah"/>
    <s v="Planet Ninjahwah is a highly anticipated futuristic action adventure game that will blow your mind!!"/>
    <n v="5000"/>
    <n v="5260"/>
    <x v="2"/>
    <x v="0"/>
    <s v="USD"/>
    <n v="1319835400"/>
    <n v="1315947400"/>
    <b v="0"/>
    <n v="0"/>
    <b v="0"/>
    <s v="games/video games"/>
    <n v="105"/>
    <n v="0"/>
    <x v="6"/>
    <x v="17"/>
  </r>
  <r>
    <n v="1121"/>
    <s v="Pwincess"/>
    <s v="An action packed, side scrolling, platform jumping, laser shooting ADVENTURE that will be fun for everyone."/>
    <n v="4700"/>
    <n v="5259"/>
    <x v="2"/>
    <x v="0"/>
    <s v="USD"/>
    <n v="1457904316"/>
    <n v="1455315916"/>
    <b v="0"/>
    <n v="5"/>
    <b v="0"/>
    <s v="games/video games"/>
    <n v="11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4500"/>
    <n v="5258"/>
    <x v="2"/>
    <x v="1"/>
    <s v="GBP"/>
    <n v="1369932825"/>
    <n v="1368723225"/>
    <b v="0"/>
    <n v="0"/>
    <b v="0"/>
    <s v="games/video games"/>
    <n v="117"/>
    <n v="0"/>
    <x v="6"/>
    <x v="17"/>
  </r>
  <r>
    <n v="1123"/>
    <s v="Droplets"/>
    <s v="Fast paced mobile game where you control a rain drop by tilting your screen. Absorb other rain drops to go faster, but avoid clouds."/>
    <n v="50000"/>
    <n v="5250"/>
    <x v="2"/>
    <x v="0"/>
    <s v="USD"/>
    <n v="1397910848"/>
    <n v="1395318848"/>
    <b v="0"/>
    <n v="3"/>
    <b v="0"/>
    <s v="games/video games"/>
    <n v="11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5000"/>
    <n v="5240"/>
    <x v="2"/>
    <x v="0"/>
    <s v="USD"/>
    <n v="1430409651"/>
    <n v="1427817651"/>
    <b v="0"/>
    <n v="7"/>
    <b v="0"/>
    <s v="games/mobile games"/>
    <n v="105"/>
    <n v="748.57"/>
    <x v="6"/>
    <x v="18"/>
  </r>
  <r>
    <n v="1125"/>
    <s v="Ultimate Supremacy"/>
    <s v="Ultimate Supremacy will be the ultimate in mobile gaming, if you love fighting and strategy games, you will love Ultimate Supremacy."/>
    <n v="5000"/>
    <n v="5236"/>
    <x v="2"/>
    <x v="1"/>
    <s v="GBP"/>
    <n v="1443193130"/>
    <n v="1438009130"/>
    <b v="0"/>
    <n v="0"/>
    <b v="0"/>
    <s v="games/mobile games"/>
    <n v="105"/>
    <n v="0"/>
    <x v="6"/>
    <x v="18"/>
  </r>
  <r>
    <n v="1126"/>
    <s v="GAMING TO LEARN"/>
    <s v="Imagine a science class where the teacher walks in a says &quot;Take out your cell phone and play a game.&quot;"/>
    <n v="5000"/>
    <n v="5235"/>
    <x v="2"/>
    <x v="0"/>
    <s v="USD"/>
    <n v="1468482694"/>
    <n v="1465890694"/>
    <b v="0"/>
    <n v="2"/>
    <b v="0"/>
    <s v="games/mobile games"/>
    <n v="105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5000"/>
    <n v="5234"/>
    <x v="2"/>
    <x v="0"/>
    <s v="USD"/>
    <n v="1416000600"/>
    <n v="1413318600"/>
    <b v="0"/>
    <n v="23"/>
    <b v="0"/>
    <s v="games/mobile games"/>
    <n v="105"/>
    <n v="227.57"/>
    <x v="6"/>
    <x v="18"/>
  </r>
  <r>
    <n v="1128"/>
    <s v="Flying Turds"/>
    <s v="#havingfunFTW"/>
    <n v="280000"/>
    <n v="5233"/>
    <x v="2"/>
    <x v="1"/>
    <s v="GBP"/>
    <n v="1407425717"/>
    <n v="1404833717"/>
    <b v="0"/>
    <n v="1"/>
    <b v="0"/>
    <s v="games/mobile games"/>
    <n v="2"/>
    <n v="5233"/>
    <x v="6"/>
    <x v="18"/>
  </r>
  <r>
    <n v="1129"/>
    <s v="Angry words with Friends"/>
    <s v="This app will provide you with the ability to use your most favorite profanities while playing a game with your friends."/>
    <n v="5000"/>
    <n v="5232"/>
    <x v="2"/>
    <x v="0"/>
    <s v="USD"/>
    <n v="1465107693"/>
    <n v="1462515693"/>
    <b v="0"/>
    <n v="2"/>
    <b v="0"/>
    <s v="games/mobile games"/>
    <n v="105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4000"/>
    <n v="5226"/>
    <x v="2"/>
    <x v="0"/>
    <s v="USD"/>
    <n v="1416963300"/>
    <n v="1411775700"/>
    <b v="0"/>
    <n v="3"/>
    <b v="0"/>
    <s v="games/mobile games"/>
    <n v="131"/>
    <n v="1742"/>
    <x v="6"/>
    <x v="18"/>
  </r>
  <r>
    <n v="1131"/>
    <s v="Hot Potato - The App"/>
    <s v="Don't drop it like it's hot..Hot Potato is a battle between friends. Compete to keep Mr Potato off the ground. Who will drop him first?"/>
    <n v="5000"/>
    <n v="5226"/>
    <x v="2"/>
    <x v="2"/>
    <s v="AUD"/>
    <n v="1450993668"/>
    <n v="1448401668"/>
    <b v="0"/>
    <n v="0"/>
    <b v="0"/>
    <s v="games/mobile games"/>
    <n v="105"/>
    <n v="0"/>
    <x v="6"/>
    <x v="18"/>
  </r>
  <r>
    <n v="1132"/>
    <s v="One"/>
    <s v="One is a simple mobile game about exploring the connections between all living things. Featuring hand-painted art."/>
    <n v="5000"/>
    <n v="5222"/>
    <x v="2"/>
    <x v="5"/>
    <s v="CAD"/>
    <n v="1483238771"/>
    <n v="1480646771"/>
    <b v="0"/>
    <n v="13"/>
    <b v="0"/>
    <s v="games/mobile games"/>
    <n v="104"/>
    <n v="401.69"/>
    <x v="6"/>
    <x v="18"/>
  </r>
  <r>
    <n v="1133"/>
    <s v="Ping"/>
    <s v="Ping is a simple game currently in the design process, where the player lives off of the power of their connection to the internet."/>
    <n v="4500"/>
    <n v="5221"/>
    <x v="2"/>
    <x v="1"/>
    <s v="GBP"/>
    <n v="1406799981"/>
    <n v="1404207981"/>
    <b v="0"/>
    <n v="1"/>
    <b v="0"/>
    <s v="games/mobile games"/>
    <n v="116"/>
    <n v="5221"/>
    <x v="6"/>
    <x v="18"/>
  </r>
  <r>
    <n v="1134"/>
    <s v="New Mario Bro's style game!"/>
    <s v="We are creating a new Mario Bro's style game called KFK:Original. It's challenging, fun and totally awesome!!!"/>
    <n v="4500"/>
    <n v="5221"/>
    <x v="2"/>
    <x v="2"/>
    <s v="AUD"/>
    <n v="1417235580"/>
    <n v="1416034228"/>
    <b v="0"/>
    <n v="1"/>
    <b v="0"/>
    <s v="games/mobile games"/>
    <n v="116"/>
    <n v="5221"/>
    <x v="6"/>
    <x v="18"/>
  </r>
  <r>
    <n v="1135"/>
    <s v="Trumperama"/>
    <s v="&quot;Trumperama&quot; ist ein Jump 'n' Run Spiel im 8-Bit Stil fÃ¼r Android._x000a_Donald Trump gewinnt die Wahlen und muss gestoppt werden!"/>
    <n v="20000"/>
    <n v="5212"/>
    <x v="2"/>
    <x v="12"/>
    <s v="EUR"/>
    <n v="1470527094"/>
    <n v="1467935094"/>
    <b v="0"/>
    <n v="1"/>
    <b v="0"/>
    <s v="games/mobile games"/>
    <n v="26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5000"/>
    <n v="5202.5"/>
    <x v="2"/>
    <x v="6"/>
    <s v="EUR"/>
    <n v="1450541229"/>
    <n v="1447949229"/>
    <b v="0"/>
    <n v="6"/>
    <b v="0"/>
    <s v="games/mobile games"/>
    <n v="10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5000"/>
    <n v="5200"/>
    <x v="2"/>
    <x v="0"/>
    <s v="USD"/>
    <n v="1461440421"/>
    <n v="1458848421"/>
    <b v="0"/>
    <n v="39"/>
    <b v="0"/>
    <s v="games/mobile games"/>
    <n v="104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5000"/>
    <n v="5200"/>
    <x v="2"/>
    <x v="0"/>
    <s v="USD"/>
    <n v="1485035131"/>
    <n v="1483307131"/>
    <b v="0"/>
    <n v="4"/>
    <b v="0"/>
    <s v="games/mobile games"/>
    <n v="104"/>
    <n v="1300"/>
    <x v="6"/>
    <x v="18"/>
  </r>
  <r>
    <n v="1139"/>
    <s v="Soulwalker"/>
    <s v="Take control of the Void and bend it to your will as you perfect your strategy and amass your deck. The light gathers, your power grows"/>
    <n v="5000"/>
    <n v="5195"/>
    <x v="2"/>
    <x v="0"/>
    <s v="USD"/>
    <n v="1420100426"/>
    <n v="1417508426"/>
    <b v="0"/>
    <n v="1"/>
    <b v="0"/>
    <s v="games/mobile games"/>
    <n v="104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0"/>
    <n v="5176"/>
    <x v="2"/>
    <x v="12"/>
    <s v="EUR"/>
    <n v="1436460450"/>
    <n v="1433868450"/>
    <b v="0"/>
    <n v="0"/>
    <b v="0"/>
    <s v="games/mobile games"/>
    <n v="104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5000"/>
    <n v="5175"/>
    <x v="2"/>
    <x v="0"/>
    <s v="USD"/>
    <n v="1424131727"/>
    <n v="1421539727"/>
    <b v="0"/>
    <n v="0"/>
    <b v="0"/>
    <s v="games/mobile games"/>
    <n v="104"/>
    <n v="0"/>
    <x v="6"/>
    <x v="18"/>
  </r>
  <r>
    <n v="1143"/>
    <s v="Convergence: Rift Wars"/>
    <s v="Convergence: RiftWars is a easy to approach competitive turn-based strategy game, featuring quick game play and military tactics."/>
    <n v="5000"/>
    <n v="5167"/>
    <x v="2"/>
    <x v="0"/>
    <s v="USD"/>
    <n v="1450327126"/>
    <n v="1447735126"/>
    <b v="0"/>
    <n v="8"/>
    <b v="0"/>
    <s v="games/mobile games"/>
    <n v="103"/>
    <n v="645.88"/>
    <x v="6"/>
    <x v="18"/>
  </r>
  <r>
    <n v="1144"/>
    <s v="We Need Your Help to Finish Our BBQ Food Truck"/>
    <s v="We need your help to finish our food truck. We are building a BBQ Food Truck to serve competition style BBQ."/>
    <n v="4000"/>
    <n v="5157"/>
    <x v="2"/>
    <x v="0"/>
    <s v="USD"/>
    <n v="1430281320"/>
    <n v="1427689320"/>
    <b v="0"/>
    <n v="0"/>
    <b v="0"/>
    <s v="food/food trucks"/>
    <n v="129"/>
    <n v="0"/>
    <x v="7"/>
    <x v="19"/>
  </r>
  <r>
    <n v="1145"/>
    <s v="A FORK IN THE ROAD food truck"/>
    <s v="Emphasizing locally and responsibly raised ingredients, serving delicious food! I need your help."/>
    <n v="5000"/>
    <n v="5145"/>
    <x v="2"/>
    <x v="0"/>
    <s v="USD"/>
    <n v="1412272592"/>
    <n v="1407088592"/>
    <b v="0"/>
    <n v="1"/>
    <b v="0"/>
    <s v="food/food trucks"/>
    <n v="103"/>
    <n v="5145"/>
    <x v="7"/>
    <x v="19"/>
  </r>
  <r>
    <n v="1146"/>
    <s v="Sleepy PIg Barbecue: Auburn's First BBQ Food Truck"/>
    <s v="Bringing the flavor of competition BBQ to small town Auburn with the ease of a big city food truck."/>
    <n v="5000"/>
    <n v="5135"/>
    <x v="2"/>
    <x v="0"/>
    <s v="USD"/>
    <n v="1399071173"/>
    <n v="1395787973"/>
    <b v="0"/>
    <n v="12"/>
    <b v="0"/>
    <s v="food/food trucks"/>
    <n v="103"/>
    <n v="427.92"/>
    <x v="7"/>
    <x v="19"/>
  </r>
  <r>
    <n v="1147"/>
    <s v="baked pugtato"/>
    <s v="amazing gourmet baked potato truck with variable options for everyone, its always been my dream, help me make it come true :)."/>
    <n v="5000"/>
    <n v="5116.18"/>
    <x v="2"/>
    <x v="5"/>
    <s v="CAD"/>
    <n v="1413760783"/>
    <n v="1408576783"/>
    <b v="0"/>
    <n v="0"/>
    <b v="0"/>
    <s v="food/food trucks"/>
    <n v="102"/>
    <n v="0"/>
    <x v="7"/>
    <x v="19"/>
  </r>
  <r>
    <n v="1148"/>
    <s v="Warren's / Adilyn's Rollin' Bistro"/>
    <s v="New local (Louisville, KY.) food truck with a refreshing spin on rolling kitchens."/>
    <n v="5000"/>
    <n v="5116"/>
    <x v="2"/>
    <x v="0"/>
    <s v="USD"/>
    <n v="1480568781"/>
    <n v="1477973181"/>
    <b v="0"/>
    <n v="3"/>
    <b v="0"/>
    <s v="food/food trucks"/>
    <n v="102"/>
    <n v="1705.33"/>
    <x v="7"/>
    <x v="19"/>
  </r>
  <r>
    <n v="1149"/>
    <s v="The Floridian Food Truck"/>
    <s v="Bringing culturally diverse Floridian cuisine to the people!"/>
    <n v="5000"/>
    <n v="5105"/>
    <x v="2"/>
    <x v="0"/>
    <s v="USD"/>
    <n v="1466096566"/>
    <n v="1463504566"/>
    <b v="0"/>
    <n v="2"/>
    <b v="0"/>
    <s v="food/food trucks"/>
    <n v="102"/>
    <n v="2552.5"/>
    <x v="7"/>
    <x v="19"/>
  </r>
  <r>
    <n v="1150"/>
    <s v="Chef Po's Food Truck"/>
    <s v="Bringing delicious authentic and fusion Taiwanese Food to the West Coast."/>
    <n v="5000"/>
    <n v="5103"/>
    <x v="2"/>
    <x v="0"/>
    <s v="USD"/>
    <n v="1452293675"/>
    <n v="1447109675"/>
    <b v="0"/>
    <n v="6"/>
    <b v="0"/>
    <s v="food/food trucks"/>
    <n v="102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5000"/>
    <n v="5100"/>
    <x v="2"/>
    <x v="0"/>
    <s v="USD"/>
    <n v="1441592863"/>
    <n v="1439000863"/>
    <b v="0"/>
    <n v="0"/>
    <b v="0"/>
    <s v="food/food trucks"/>
    <n v="102"/>
    <n v="0"/>
    <x v="7"/>
    <x v="19"/>
  </r>
  <r>
    <n v="1152"/>
    <s v="Peruvian King Food Truck"/>
    <s v="Peruvian food truck with an LA twist."/>
    <n v="4000"/>
    <n v="5100"/>
    <x v="2"/>
    <x v="0"/>
    <s v="USD"/>
    <n v="1431709312"/>
    <n v="1429117312"/>
    <b v="0"/>
    <n v="15"/>
    <b v="0"/>
    <s v="food/food trucks"/>
    <n v="128"/>
    <n v="340"/>
    <x v="7"/>
    <x v="19"/>
  </r>
  <r>
    <n v="1153"/>
    <s v="The Cold Spot Mobile Trailer"/>
    <s v="A mobile concession trailer for snow cones, ice cream, smoothies and more"/>
    <n v="5000"/>
    <n v="5096"/>
    <x v="2"/>
    <x v="0"/>
    <s v="USD"/>
    <n v="1434647305"/>
    <n v="1432055305"/>
    <b v="0"/>
    <n v="1"/>
    <b v="0"/>
    <s v="food/food trucks"/>
    <n v="102"/>
    <n v="5096"/>
    <x v="7"/>
    <x v="19"/>
  </r>
  <r>
    <n v="1154"/>
    <s v="Food Truck Funding"/>
    <s v="We're about to launch our first ever food truck to share our amazing food and we need your help! Be a part of our truck!"/>
    <n v="3300"/>
    <n v="5087"/>
    <x v="2"/>
    <x v="0"/>
    <s v="USD"/>
    <n v="1441507006"/>
    <n v="1438915006"/>
    <b v="0"/>
    <n v="3"/>
    <b v="0"/>
    <s v="food/food trucks"/>
    <n v="154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4000"/>
    <n v="5086"/>
    <x v="2"/>
    <x v="0"/>
    <s v="USD"/>
    <n v="1408040408"/>
    <n v="1405448408"/>
    <b v="0"/>
    <n v="8"/>
    <b v="0"/>
    <s v="food/food trucks"/>
    <n v="127"/>
    <n v="635.75"/>
    <x v="7"/>
    <x v="19"/>
  </r>
  <r>
    <n v="1156"/>
    <s v="Harley Hawg Dogs, Inc"/>
    <s v="A Food Truck featuring Deep Fried Natural Casing Beef/Pork mix Hot Dogs, New York Style Rippers. Also serving Fresh Cut Fries."/>
    <n v="2000"/>
    <n v="5080"/>
    <x v="2"/>
    <x v="0"/>
    <s v="USD"/>
    <n v="1424742162"/>
    <n v="1422150162"/>
    <b v="0"/>
    <n v="0"/>
    <b v="0"/>
    <s v="food/food trucks"/>
    <n v="254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"/>
    <n v="5078"/>
    <x v="2"/>
    <x v="0"/>
    <s v="USD"/>
    <n v="1417795480"/>
    <n v="1412607880"/>
    <b v="0"/>
    <n v="3"/>
    <b v="0"/>
    <s v="food/food trucks"/>
    <n v="508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5000"/>
    <n v="5070"/>
    <x v="2"/>
    <x v="0"/>
    <s v="USD"/>
    <n v="1418091128"/>
    <n v="1415499128"/>
    <b v="0"/>
    <n v="3"/>
    <b v="0"/>
    <s v="food/food trucks"/>
    <n v="101"/>
    <n v="1690"/>
    <x v="7"/>
    <x v="19"/>
  </r>
  <r>
    <n v="1159"/>
    <s v="Skewed Up Food Truck"/>
    <s v="Skewed Up food truck is my dream and need help getting it started, presenting some to the bank for my loan, spice up logo, etc."/>
    <n v="5000"/>
    <n v="5070"/>
    <x v="2"/>
    <x v="0"/>
    <s v="USD"/>
    <n v="1435679100"/>
    <n v="1433006765"/>
    <b v="0"/>
    <n v="0"/>
    <b v="0"/>
    <s v="food/food trucks"/>
    <n v="101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5000"/>
    <n v="5066"/>
    <x v="2"/>
    <x v="0"/>
    <s v="USD"/>
    <n v="1427510586"/>
    <n v="1424922186"/>
    <b v="0"/>
    <n v="19"/>
    <b v="0"/>
    <s v="food/food trucks"/>
    <n v="101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4500"/>
    <n v="5056.22"/>
    <x v="2"/>
    <x v="0"/>
    <s v="USD"/>
    <n v="1432047989"/>
    <n v="1430233589"/>
    <b v="0"/>
    <n v="0"/>
    <b v="0"/>
    <s v="food/food trucks"/>
    <n v="112"/>
    <n v="0"/>
    <x v="7"/>
    <x v="19"/>
  </r>
  <r>
    <n v="1162"/>
    <s v="Super Natural Kooking"/>
    <s v="Solar Powered, Recycled Fryer Oil for Truck Fuel, Locally Grown Organic &amp; Hormone Free Foods, Pop-up Bands, Private Party and Functions"/>
    <n v="5000"/>
    <n v="5055"/>
    <x v="2"/>
    <x v="0"/>
    <s v="USD"/>
    <n v="1411662264"/>
    <n v="1408983864"/>
    <b v="0"/>
    <n v="2"/>
    <b v="0"/>
    <s v="food/food trucks"/>
    <n v="101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4500"/>
    <n v="5052"/>
    <x v="2"/>
    <x v="0"/>
    <s v="USD"/>
    <n v="1407604920"/>
    <n v="1405012920"/>
    <b v="0"/>
    <n v="0"/>
    <b v="0"/>
    <s v="food/food trucks"/>
    <n v="112"/>
    <n v="0"/>
    <x v="7"/>
    <x v="19"/>
  </r>
  <r>
    <n v="1164"/>
    <s v="Bayou Classic BBQ"/>
    <s v="Bayou Classic BBQ will be  Mansura,LA _x000a_newest and best mobile food truck_x000a_serving delicious BBQ Georgia style slow_x000a_smoke BBQ!"/>
    <n v="150000"/>
    <n v="5051"/>
    <x v="2"/>
    <x v="0"/>
    <s v="USD"/>
    <n v="1466270582"/>
    <n v="1463678582"/>
    <b v="0"/>
    <n v="0"/>
    <b v="0"/>
    <s v="food/food trucks"/>
    <n v="3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5000"/>
    <n v="5051"/>
    <x v="2"/>
    <x v="0"/>
    <s v="USD"/>
    <n v="1404623330"/>
    <n v="1401685730"/>
    <b v="0"/>
    <n v="25"/>
    <b v="0"/>
    <s v="food/food trucks"/>
    <n v="10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5000"/>
    <n v="5050.7700000000004"/>
    <x v="2"/>
    <x v="0"/>
    <s v="USD"/>
    <n v="1435291200"/>
    <n v="1432640342"/>
    <b v="0"/>
    <n v="8"/>
    <b v="0"/>
    <s v="food/food trucks"/>
    <n v="101"/>
    <n v="631.35"/>
    <x v="7"/>
    <x v="19"/>
  </r>
  <r>
    <n v="1167"/>
    <s v="Empanada Express Food Truck"/>
    <s v="A mobile food truck serving up a Latino-inspired fusion cuisine using fresh, local, &amp; organic ingredients!"/>
    <n v="4000"/>
    <n v="5050"/>
    <x v="2"/>
    <x v="0"/>
    <s v="USD"/>
    <n v="1410543495"/>
    <n v="1407865095"/>
    <b v="0"/>
    <n v="16"/>
    <b v="0"/>
    <s v="food/food trucks"/>
    <n v="126"/>
    <n v="315.63"/>
    <x v="7"/>
    <x v="19"/>
  </r>
  <r>
    <n v="1168"/>
    <s v="SiMpLy FreSH fOoD TrUck"/>
    <s v="Simply fresh farm to table on wheels working close with local farms to ensure the highest of quality of product ."/>
    <n v="5000"/>
    <n v="5046.5200000000004"/>
    <x v="2"/>
    <x v="0"/>
    <s v="USD"/>
    <n v="1474507065"/>
    <n v="1471915065"/>
    <b v="0"/>
    <n v="3"/>
    <b v="0"/>
    <s v="food/food trucks"/>
    <n v="101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4000"/>
    <n v="5045"/>
    <x v="2"/>
    <x v="0"/>
    <s v="USD"/>
    <n v="1424593763"/>
    <n v="1422001763"/>
    <b v="0"/>
    <n v="3"/>
    <b v="0"/>
    <s v="food/food trucks"/>
    <n v="126"/>
    <n v="1681.67"/>
    <x v="7"/>
    <x v="19"/>
  </r>
  <r>
    <n v="1170"/>
    <s v="Its A Rib Thing"/>
    <s v="They are sweet, sticky and incredibly addictive. People are left with a huge smile and a full stomach but still ask for more!!!"/>
    <n v="5000"/>
    <n v="5041"/>
    <x v="2"/>
    <x v="1"/>
    <s v="GBP"/>
    <n v="1433021171"/>
    <n v="1430429171"/>
    <b v="0"/>
    <n v="2"/>
    <b v="0"/>
    <s v="food/food trucks"/>
    <n v="101"/>
    <n v="2520.5"/>
    <x v="7"/>
    <x v="19"/>
  </r>
  <r>
    <n v="1171"/>
    <s v="The Mean Green Purple Machine"/>
    <s v="Tulsa's first true biodiesel, alternative energy powered food truck! Oh yeah, and delicious food!"/>
    <n v="5000"/>
    <n v="5040"/>
    <x v="2"/>
    <x v="0"/>
    <s v="USD"/>
    <n v="1415909927"/>
    <n v="1414351127"/>
    <b v="0"/>
    <n v="1"/>
    <b v="0"/>
    <s v="food/food trucks"/>
    <n v="101"/>
    <n v="5040"/>
    <x v="7"/>
    <x v="19"/>
  </r>
  <r>
    <n v="1172"/>
    <s v="let your dayz take you to the dogs."/>
    <s v="Bringing YOUR favorite dog recipes to the streets."/>
    <n v="5000"/>
    <n v="5035.6899999999996"/>
    <x v="2"/>
    <x v="0"/>
    <s v="USD"/>
    <n v="1408551752"/>
    <n v="1405959752"/>
    <b v="0"/>
    <n v="0"/>
    <b v="0"/>
    <s v="food/food trucks"/>
    <n v="101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5000"/>
    <n v="5025"/>
    <x v="2"/>
    <x v="0"/>
    <s v="USD"/>
    <n v="1438576057"/>
    <n v="1435552057"/>
    <b v="0"/>
    <n v="1"/>
    <b v="0"/>
    <s v="food/food trucks"/>
    <n v="101"/>
    <n v="5025"/>
    <x v="7"/>
    <x v="19"/>
  </r>
  <r>
    <n v="1174"/>
    <s v="Give The Black Burro a Stable Stable"/>
    <s v="Help me purchase a parking space to be the Burro's permanant home, I need your help to raise $15,000!"/>
    <n v="5000"/>
    <n v="5024"/>
    <x v="2"/>
    <x v="0"/>
    <s v="USD"/>
    <n v="1462738327"/>
    <n v="1460146327"/>
    <b v="0"/>
    <n v="19"/>
    <b v="0"/>
    <s v="food/food trucks"/>
    <n v="100"/>
    <n v="264.42"/>
    <x v="7"/>
    <x v="19"/>
  </r>
  <r>
    <n v="1175"/>
    <s v="Bad To The Cone Food Service ATX"/>
    <s v="&quot;Create-Your-Cone&quot;. Freshly made waffle cones stuffed with your choice of yummy ingredients, or frozen yogurt!"/>
    <n v="5000"/>
    <n v="5016"/>
    <x v="2"/>
    <x v="0"/>
    <s v="USD"/>
    <n v="1436981339"/>
    <n v="1434389339"/>
    <b v="0"/>
    <n v="9"/>
    <b v="0"/>
    <s v="food/food trucks"/>
    <n v="100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5000"/>
    <n v="5012.25"/>
    <x v="2"/>
    <x v="2"/>
    <s v="AUD"/>
    <n v="1488805200"/>
    <n v="1484094498"/>
    <b v="0"/>
    <n v="1"/>
    <b v="0"/>
    <s v="food/food trucks"/>
    <n v="100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50000"/>
    <n v="5010"/>
    <x v="2"/>
    <x v="1"/>
    <s v="GBP"/>
    <n v="1413388296"/>
    <n v="1410796296"/>
    <b v="0"/>
    <n v="0"/>
    <b v="0"/>
    <s v="food/food trucks"/>
    <n v="1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5000"/>
    <n v="5003"/>
    <x v="2"/>
    <x v="0"/>
    <s v="USD"/>
    <n v="1408225452"/>
    <n v="1405633452"/>
    <b v="0"/>
    <n v="1"/>
    <b v="0"/>
    <s v="food/food trucks"/>
    <n v="100"/>
    <n v="5003"/>
    <x v="7"/>
    <x v="19"/>
  </r>
  <r>
    <n v="1179"/>
    <s v="El Camion Roja"/>
    <s v="Mexican Style Food Truck, run by a Red Seal Chef, in a town with NO MEXICAN FOOD! That is a culinary emergency situation!"/>
    <n v="5000"/>
    <n v="5001"/>
    <x v="2"/>
    <x v="5"/>
    <s v="CAD"/>
    <n v="1446052627"/>
    <n v="1443460627"/>
    <b v="0"/>
    <n v="5"/>
    <b v="0"/>
    <s v="food/food trucks"/>
    <n v="100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"/>
    <n v="5000.18"/>
    <x v="2"/>
    <x v="0"/>
    <s v="USD"/>
    <n v="1403983314"/>
    <n v="1400786514"/>
    <b v="0"/>
    <n v="85"/>
    <b v="0"/>
    <s v="food/food trucks"/>
    <n v="100"/>
    <n v="58.83"/>
    <x v="7"/>
    <x v="19"/>
  </r>
  <r>
    <n v="1181"/>
    <s v="Gringo Loco Tacos Food Truck"/>
    <s v="Bringing the best tacos to the streets of Chicago!"/>
    <n v="5000"/>
    <n v="5000"/>
    <x v="2"/>
    <x v="0"/>
    <s v="USD"/>
    <n v="1425197321"/>
    <n v="1422605321"/>
    <b v="0"/>
    <n v="3"/>
    <b v="0"/>
    <s v="food/food trucks"/>
    <n v="10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5000"/>
    <n v="5000"/>
    <x v="2"/>
    <x v="0"/>
    <s v="USD"/>
    <n v="1484239320"/>
    <n v="1482609088"/>
    <b v="0"/>
    <n v="4"/>
    <b v="0"/>
    <s v="food/food trucks"/>
    <n v="1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5000"/>
    <n v="5000"/>
    <x v="2"/>
    <x v="0"/>
    <s v="USD"/>
    <n v="1478059140"/>
    <n v="1476391223"/>
    <b v="0"/>
    <n v="3"/>
    <b v="0"/>
    <s v="food/food trucks"/>
    <n v="1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5000"/>
    <n v="5000"/>
    <x v="0"/>
    <x v="1"/>
    <s v="GBP"/>
    <n v="1486391011"/>
    <n v="1483712611"/>
    <b v="0"/>
    <n v="375"/>
    <b v="1"/>
    <s v="photography/photobooks"/>
    <n v="100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5000"/>
    <n v="5000"/>
    <x v="0"/>
    <x v="0"/>
    <s v="USD"/>
    <n v="1433736000"/>
    <n v="1430945149"/>
    <b v="0"/>
    <n v="111"/>
    <b v="1"/>
    <s v="photography/photobooks"/>
    <n v="10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4600"/>
    <n v="4952"/>
    <x v="0"/>
    <x v="1"/>
    <s v="GBP"/>
    <n v="1433198520"/>
    <n v="1430340195"/>
    <b v="0"/>
    <n v="123"/>
    <b v="1"/>
    <s v="photography/photobooks"/>
    <n v="108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25000"/>
    <n v="4940"/>
    <x v="0"/>
    <x v="0"/>
    <s v="USD"/>
    <n v="1431885600"/>
    <n v="1429133323"/>
    <b v="0"/>
    <n v="70"/>
    <b v="1"/>
    <s v="photography/photobooks"/>
    <n v="20"/>
    <n v="70.569999999999993"/>
    <x v="8"/>
    <x v="20"/>
  </r>
  <r>
    <n v="1188"/>
    <s v="Because Dance."/>
    <s v="A photobook of young dancers and their inspiring stories, photographed in beautiful and unique locations."/>
    <n v="35000"/>
    <n v="4939"/>
    <x v="0"/>
    <x v="5"/>
    <s v="CAD"/>
    <n v="1482943740"/>
    <n v="1481129340"/>
    <b v="0"/>
    <n v="85"/>
    <b v="1"/>
    <s v="photography/photobooks"/>
    <n v="14"/>
    <n v="58.11"/>
    <x v="8"/>
    <x v="20"/>
  </r>
  <r>
    <n v="1189"/>
    <s v="Road Ramblers"/>
    <s v="A couple of experienced road trippers setting out for the big one. Six months traveling in a converted bus with a book at the end."/>
    <n v="4500"/>
    <n v="4935"/>
    <x v="0"/>
    <x v="0"/>
    <s v="USD"/>
    <n v="1467242995"/>
    <n v="1465428595"/>
    <b v="0"/>
    <n v="86"/>
    <b v="1"/>
    <s v="photography/photobooks"/>
    <n v="110"/>
    <n v="57.38"/>
    <x v="8"/>
    <x v="20"/>
  </r>
  <r>
    <n v="1190"/>
    <s v="The Reality Of Chronic Illness - The Book"/>
    <s v="A pairing of self portraiture and writing to shed light on the reality of life with chronic illness."/>
    <n v="50000"/>
    <n v="4920"/>
    <x v="0"/>
    <x v="0"/>
    <s v="USD"/>
    <n v="1409500725"/>
    <n v="1406908725"/>
    <b v="0"/>
    <n v="13"/>
    <b v="1"/>
    <s v="photography/photobooks"/>
    <n v="10"/>
    <n v="378.46"/>
    <x v="8"/>
    <x v="20"/>
  </r>
  <r>
    <n v="1191"/>
    <s v="Good Morning Japan"/>
    <s v="A photo journal capturing 30 days of sweetness in Kyoto, Tokyo, and more. Join me to see the cutest &amp; prettiest images of Japan :)"/>
    <n v="220000"/>
    <n v="4906.59"/>
    <x v="0"/>
    <x v="0"/>
    <s v="USD"/>
    <n v="1458480560"/>
    <n v="1455892160"/>
    <b v="0"/>
    <n v="33"/>
    <b v="1"/>
    <s v="photography/photobooks"/>
    <n v="2"/>
    <n v="148.68"/>
    <x v="8"/>
    <x v="20"/>
  </r>
  <r>
    <n v="1192"/>
    <s v="Other Worlds - A Make 100 Project"/>
    <s v="A macro landscape photography art book &amp; limited edition prints. A Make 100 project."/>
    <n v="4900"/>
    <n v="4900"/>
    <x v="0"/>
    <x v="1"/>
    <s v="GBP"/>
    <n v="1486814978"/>
    <n v="1484222978"/>
    <b v="0"/>
    <n v="15"/>
    <b v="1"/>
    <s v="photography/photobooks"/>
    <n v="1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500"/>
    <n v="4890"/>
    <x v="0"/>
    <x v="0"/>
    <s v="USD"/>
    <n v="1460223453"/>
    <n v="1455043053"/>
    <b v="0"/>
    <n v="273"/>
    <b v="1"/>
    <s v="photography/photobooks"/>
    <n v="196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5000"/>
    <n v="4884"/>
    <x v="0"/>
    <x v="17"/>
    <s v="EUR"/>
    <n v="1428493379"/>
    <n v="1425901379"/>
    <b v="0"/>
    <n v="714"/>
    <b v="1"/>
    <s v="photography/photobooks"/>
    <n v="33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4589"/>
    <n v="4856"/>
    <x v="0"/>
    <x v="13"/>
    <s v="EUR"/>
    <n v="1450602000"/>
    <n v="1445415653"/>
    <b v="0"/>
    <n v="170"/>
    <b v="1"/>
    <s v="photography/photobooks"/>
    <n v="106"/>
    <n v="28.56"/>
    <x v="8"/>
    <x v="20"/>
  </r>
  <r>
    <n v="1196"/>
    <s v="NAKED IBIZA - A Large Scale Photography Book by Dylan Rosser"/>
    <s v="A book of male nudes photographed on location in Ibiza over the last 4 years."/>
    <n v="24000"/>
    <n v="4853"/>
    <x v="0"/>
    <x v="1"/>
    <s v="GBP"/>
    <n v="1450467539"/>
    <n v="1447875539"/>
    <b v="0"/>
    <n v="512"/>
    <b v="1"/>
    <s v="photography/photobooks"/>
    <n v="20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4400"/>
    <n v="4826"/>
    <x v="0"/>
    <x v="0"/>
    <s v="USD"/>
    <n v="1465797540"/>
    <n v="1463155034"/>
    <b v="0"/>
    <n v="314"/>
    <b v="1"/>
    <s v="photography/photobooks"/>
    <n v="110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1500"/>
    <n v="4804"/>
    <x v="0"/>
    <x v="1"/>
    <s v="GBP"/>
    <n v="1436380200"/>
    <n v="1433615400"/>
    <b v="0"/>
    <n v="9"/>
    <b v="1"/>
    <s v="photography/photobooks"/>
    <n v="320"/>
    <n v="533.78"/>
    <x v="8"/>
    <x v="20"/>
  </r>
  <r>
    <n v="1200"/>
    <s v="Modern Nomads"/>
    <s v="Modern Nomads Journal is an 88 page magazine style publication containing photo stories about Somalis in the Horn of Africa."/>
    <n v="4500"/>
    <n v="4800.8"/>
    <x v="0"/>
    <x v="0"/>
    <s v="USD"/>
    <n v="1429183656"/>
    <n v="1427369256"/>
    <b v="0"/>
    <n v="103"/>
    <b v="1"/>
    <s v="photography/photobooks"/>
    <n v="107"/>
    <n v="46.61"/>
    <x v="8"/>
    <x v="20"/>
  </r>
  <r>
    <n v="1201"/>
    <s v="Invisible People of Belarus"/>
    <s v="Documentary book about the lives of disabled people and Chernobyl victims living in governmental institutions called Internats"/>
    <n v="4000"/>
    <n v="4796"/>
    <x v="0"/>
    <x v="1"/>
    <s v="GBP"/>
    <n v="1468593246"/>
    <n v="1466001246"/>
    <b v="0"/>
    <n v="111"/>
    <b v="1"/>
    <s v="photography/photobooks"/>
    <n v="12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4200"/>
    <n v="4794.82"/>
    <x v="0"/>
    <x v="2"/>
    <s v="AUD"/>
    <n v="1435388154"/>
    <n v="1432796154"/>
    <b v="0"/>
    <n v="271"/>
    <b v="1"/>
    <s v="photography/photobooks"/>
    <n v="114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4000"/>
    <n v="4784"/>
    <x v="0"/>
    <x v="0"/>
    <s v="USD"/>
    <n v="1433083527"/>
    <n v="1430491527"/>
    <b v="0"/>
    <n v="101"/>
    <b v="1"/>
    <s v="photography/photobooks"/>
    <n v="120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2000"/>
    <n v="4743"/>
    <x v="0"/>
    <x v="0"/>
    <s v="USD"/>
    <n v="1449205200"/>
    <n v="1445363833"/>
    <b v="0"/>
    <n v="57"/>
    <b v="1"/>
    <s v="photography/photobooks"/>
    <n v="237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50000"/>
    <n v="4712"/>
    <x v="0"/>
    <x v="12"/>
    <s v="EUR"/>
    <n v="1434197351"/>
    <n v="1431605351"/>
    <b v="0"/>
    <n v="62"/>
    <b v="1"/>
    <s v="photography/photobooks"/>
    <n v="3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4000"/>
    <n v="4685"/>
    <x v="0"/>
    <x v="15"/>
    <s v="EUR"/>
    <n v="1489238940"/>
    <n v="1486406253"/>
    <b v="0"/>
    <n v="32"/>
    <b v="1"/>
    <s v="photography/photobooks"/>
    <n v="117"/>
    <n v="146.41"/>
    <x v="8"/>
    <x v="20"/>
  </r>
  <r>
    <n v="1207"/>
    <s v="ITALIANA"/>
    <s v="A humanistic photo book about ancestral &amp; post-modern Italy."/>
    <n v="3500"/>
    <n v="4678.5"/>
    <x v="0"/>
    <x v="13"/>
    <s v="EUR"/>
    <n v="1459418400"/>
    <n v="1456827573"/>
    <b v="0"/>
    <n v="141"/>
    <b v="1"/>
    <s v="photography/photobooks"/>
    <n v="134"/>
    <n v="33.18"/>
    <x v="8"/>
    <x v="20"/>
  </r>
  <r>
    <n v="1208"/>
    <s v="Into The Great White Sands"/>
    <s v="Help me complete the photography and publish a fine art book on White Sands National Monument, a uniquely significant place."/>
    <n v="2200"/>
    <n v="4673"/>
    <x v="0"/>
    <x v="0"/>
    <s v="USD"/>
    <n v="1458835264"/>
    <n v="1456246864"/>
    <b v="0"/>
    <n v="75"/>
    <b v="1"/>
    <s v="photography/photobooks"/>
    <n v="212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200000"/>
    <n v="4669"/>
    <x v="0"/>
    <x v="0"/>
    <s v="USD"/>
    <n v="1488053905"/>
    <n v="1485461905"/>
    <b v="0"/>
    <n v="46"/>
    <b v="1"/>
    <s v="photography/photobooks"/>
    <n v="2"/>
    <n v="101.5"/>
    <x v="8"/>
    <x v="20"/>
  </r>
  <r>
    <n v="1210"/>
    <s v="Det Andra GÃ¶teborg"/>
    <s v="En fotobok om livet i det enda andra GÃ¶teborg i vÃ¤rlden"/>
    <n v="6500"/>
    <n v="4666"/>
    <x v="0"/>
    <x v="11"/>
    <s v="SEK"/>
    <n v="1433106000"/>
    <n v="1431124572"/>
    <b v="0"/>
    <n v="103"/>
    <b v="1"/>
    <s v="photography/photobooks"/>
    <n v="72"/>
    <n v="45.3"/>
    <x v="8"/>
    <x v="20"/>
  </r>
  <r>
    <n v="1211"/>
    <s v="500 Views of Japan"/>
    <s v="From 2010 to 2015, I took over 15 000 photos in Japan. Here's 500 of them. Landscape, city view, people and so much more!"/>
    <n v="4500"/>
    <n v="4660"/>
    <x v="0"/>
    <x v="5"/>
    <s v="CAD"/>
    <n v="1465505261"/>
    <n v="1464209261"/>
    <b v="0"/>
    <n v="6"/>
    <b v="1"/>
    <s v="photography/photobooks"/>
    <n v="104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3000"/>
    <n v="4656"/>
    <x v="0"/>
    <x v="0"/>
    <s v="USD"/>
    <n v="1448586000"/>
    <n v="1447195695"/>
    <b v="0"/>
    <n v="83"/>
    <b v="1"/>
    <s v="photography/photobooks"/>
    <n v="155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4500"/>
    <n v="4648.33"/>
    <x v="0"/>
    <x v="1"/>
    <s v="GBP"/>
    <n v="1485886100"/>
    <n v="1482862100"/>
    <b v="0"/>
    <n v="108"/>
    <b v="1"/>
    <s v="photography/photobooks"/>
    <n v="103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3000"/>
    <n v="4642"/>
    <x v="0"/>
    <x v="0"/>
    <s v="USD"/>
    <n v="1433880605"/>
    <n v="1428696605"/>
    <b v="0"/>
    <n v="25"/>
    <b v="1"/>
    <s v="photography/photobooks"/>
    <n v="155"/>
    <n v="185.68"/>
    <x v="8"/>
    <x v="20"/>
  </r>
  <r>
    <n v="1215"/>
    <s v="ShootTokyo: The Book"/>
    <s v="A photography book that brings you on a journey through Tokyo and beyond.   This is a collection of my best images from ShootTokyo."/>
    <n v="3000"/>
    <n v="4641"/>
    <x v="0"/>
    <x v="0"/>
    <s v="USD"/>
    <n v="1401487756"/>
    <n v="1398895756"/>
    <b v="0"/>
    <n v="549"/>
    <b v="1"/>
    <s v="photography/photobooks"/>
    <n v="155"/>
    <n v="8.4499999999999993"/>
    <x v="8"/>
    <x v="20"/>
  </r>
  <r>
    <n v="1216"/>
    <s v="In Training: a book of Bonsai photographs"/>
    <s v="A fine art photography book taking a new look at the art of bonsai."/>
    <n v="15000"/>
    <n v="4635"/>
    <x v="0"/>
    <x v="0"/>
    <s v="USD"/>
    <n v="1443826980"/>
    <n v="1441032457"/>
    <b v="0"/>
    <n v="222"/>
    <b v="1"/>
    <s v="photography/photobooks"/>
    <n v="31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109225"/>
    <n v="4635"/>
    <x v="0"/>
    <x v="0"/>
    <s v="USD"/>
    <n v="1468524340"/>
    <n v="1465932340"/>
    <b v="0"/>
    <n v="183"/>
    <b v="1"/>
    <s v="photography/photobooks"/>
    <n v="4"/>
    <n v="25.33"/>
    <x v="8"/>
    <x v="20"/>
  </r>
  <r>
    <n v="1218"/>
    <s v="The Alaska Range"/>
    <s v="The Mountaineers Books and I, Carl Battreall, have teamed up to create the first photography book of the legendary Alaska Range."/>
    <n v="15000"/>
    <n v="4622.01"/>
    <x v="0"/>
    <x v="0"/>
    <s v="USD"/>
    <n v="1446346800"/>
    <n v="1443714800"/>
    <b v="0"/>
    <n v="89"/>
    <b v="1"/>
    <s v="photography/photobooks"/>
    <n v="31"/>
    <n v="51.93"/>
    <x v="8"/>
    <x v="20"/>
  </r>
  <r>
    <n v="1219"/>
    <s v="The Box"/>
    <s v="The Box is a fine art book of Ron Amato's innovative and seductive photography project."/>
    <n v="4300"/>
    <n v="4610"/>
    <x v="0"/>
    <x v="0"/>
    <s v="USD"/>
    <n v="1476961513"/>
    <n v="1474369513"/>
    <b v="0"/>
    <n v="253"/>
    <b v="1"/>
    <s v="photography/photobooks"/>
    <n v="107"/>
    <n v="18.22"/>
    <x v="8"/>
    <x v="20"/>
  </r>
  <r>
    <n v="1220"/>
    <s v="All The People"/>
    <s v="A beautiful photo art book of portraits and conversations with people that may expand your idea of gender."/>
    <n v="4500"/>
    <n v="4592"/>
    <x v="0"/>
    <x v="12"/>
    <s v="EUR"/>
    <n v="1440515112"/>
    <n v="1437923112"/>
    <b v="0"/>
    <n v="140"/>
    <b v="1"/>
    <s v="photography/photobooks"/>
    <n v="102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3000"/>
    <n v="4580"/>
    <x v="0"/>
    <x v="1"/>
    <s v="GBP"/>
    <n v="1480809600"/>
    <n v="1478431488"/>
    <b v="0"/>
    <n v="103"/>
    <b v="1"/>
    <s v="photography/photobooks"/>
    <n v="153"/>
    <n v="44.47"/>
    <x v="8"/>
    <x v="20"/>
  </r>
  <r>
    <n v="1222"/>
    <s v="Project Pilgrim"/>
    <s v="Project Pilgrim is my effort to work towards normalizing mental health."/>
    <n v="4500"/>
    <n v="4569"/>
    <x v="0"/>
    <x v="5"/>
    <s v="CAD"/>
    <n v="1459483200"/>
    <n v="1456852647"/>
    <b v="0"/>
    <n v="138"/>
    <b v="1"/>
    <s v="photography/photobooks"/>
    <n v="102"/>
    <n v="33.11"/>
    <x v="8"/>
    <x v="20"/>
  </r>
  <r>
    <n v="1223"/>
    <s v="YOSEMITE PEOPLE"/>
    <s v="A photography book focusing on the people rather than the nature at Yosemite National Park."/>
    <n v="15000"/>
    <n v="4565"/>
    <x v="0"/>
    <x v="0"/>
    <s v="USD"/>
    <n v="1478754909"/>
    <n v="1476159309"/>
    <b v="0"/>
    <n v="191"/>
    <b v="1"/>
    <s v="photography/photobooks"/>
    <n v="30"/>
    <n v="23.9"/>
    <x v="8"/>
    <x v="20"/>
  </r>
  <r>
    <n v="1224"/>
    <s v="&quot;I Dreamed Last Night&quot; Album (Canceled)"/>
    <s v="Modern Celtic influenced CD.  Help me finish what I started before the stroke."/>
    <n v="4500"/>
    <n v="4565"/>
    <x v="1"/>
    <x v="0"/>
    <s v="USD"/>
    <n v="1402060302"/>
    <n v="1396876302"/>
    <b v="0"/>
    <n v="18"/>
    <b v="0"/>
    <s v="music/world music"/>
    <n v="101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500"/>
    <n v="4559.13"/>
    <x v="1"/>
    <x v="0"/>
    <s v="USD"/>
    <n v="1382478278"/>
    <n v="1377294278"/>
    <b v="0"/>
    <n v="3"/>
    <b v="0"/>
    <s v="music/world music"/>
    <n v="130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4444"/>
    <n v="4559"/>
    <x v="1"/>
    <x v="0"/>
    <s v="USD"/>
    <n v="1398042000"/>
    <n v="1395089981"/>
    <b v="0"/>
    <n v="40"/>
    <b v="0"/>
    <s v="music/world music"/>
    <n v="103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4500"/>
    <n v="4550"/>
    <x v="1"/>
    <x v="0"/>
    <s v="USD"/>
    <n v="1407394800"/>
    <n v="1404770616"/>
    <b v="0"/>
    <n v="0"/>
    <b v="0"/>
    <s v="music/world music"/>
    <n v="101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4000"/>
    <n v="4546"/>
    <x v="1"/>
    <x v="0"/>
    <s v="USD"/>
    <n v="1317231008"/>
    <n v="1312047008"/>
    <b v="0"/>
    <n v="24"/>
    <b v="0"/>
    <s v="music/world music"/>
    <n v="114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4000"/>
    <n v="4545"/>
    <x v="1"/>
    <x v="0"/>
    <s v="USD"/>
    <n v="1334592000"/>
    <n v="1331982127"/>
    <b v="0"/>
    <n v="1"/>
    <b v="0"/>
    <s v="music/world music"/>
    <n v="114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4500"/>
    <n v="4530"/>
    <x v="1"/>
    <x v="0"/>
    <s v="USD"/>
    <n v="1298589630"/>
    <n v="1295997630"/>
    <b v="0"/>
    <n v="0"/>
    <b v="0"/>
    <s v="music/world music"/>
    <n v="10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2600"/>
    <n v="4524.1499999999996"/>
    <x v="1"/>
    <x v="0"/>
    <s v="USD"/>
    <n v="1440723600"/>
    <n v="1436394968"/>
    <b v="0"/>
    <n v="0"/>
    <b v="0"/>
    <s v="music/world music"/>
    <n v="174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4500"/>
    <n v="4522.22"/>
    <x v="1"/>
    <x v="0"/>
    <s v="USD"/>
    <n v="1381090870"/>
    <n v="1377030070"/>
    <b v="0"/>
    <n v="1"/>
    <b v="0"/>
    <s v="music/world music"/>
    <n v="10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4000"/>
    <n v="4518"/>
    <x v="1"/>
    <x v="0"/>
    <s v="USD"/>
    <n v="1329864374"/>
    <n v="1328049974"/>
    <b v="0"/>
    <n v="6"/>
    <b v="0"/>
    <s v="music/world music"/>
    <n v="113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4500"/>
    <n v="4518"/>
    <x v="1"/>
    <x v="1"/>
    <s v="GBP"/>
    <n v="1422903342"/>
    <n v="1420311342"/>
    <b v="0"/>
    <n v="0"/>
    <b v="0"/>
    <s v="music/world music"/>
    <n v="10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4000"/>
    <n v="4516.4399999999996"/>
    <x v="1"/>
    <x v="0"/>
    <s v="USD"/>
    <n v="1387077299"/>
    <n v="1383621299"/>
    <b v="0"/>
    <n v="6"/>
    <b v="0"/>
    <s v="music/world music"/>
    <n v="113"/>
    <n v="752.74"/>
    <x v="4"/>
    <x v="21"/>
  </r>
  <r>
    <n v="1236"/>
    <s v="&quot;Volando&quot; CD Release (Canceled)"/>
    <s v="Raising money to give the musicians their due."/>
    <n v="4500"/>
    <n v="4511"/>
    <x v="1"/>
    <x v="0"/>
    <s v="USD"/>
    <n v="1343491200"/>
    <n v="1342801164"/>
    <b v="0"/>
    <n v="0"/>
    <b v="0"/>
    <s v="music/world music"/>
    <n v="10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4000"/>
    <n v="4510.8599999999997"/>
    <x v="1"/>
    <x v="0"/>
    <s v="USD"/>
    <n v="1345790865"/>
    <n v="1344062865"/>
    <b v="0"/>
    <n v="0"/>
    <b v="0"/>
    <s v="music/world music"/>
    <n v="113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4500"/>
    <n v="4500"/>
    <x v="1"/>
    <x v="0"/>
    <s v="USD"/>
    <n v="1312641536"/>
    <n v="1310049536"/>
    <b v="0"/>
    <n v="3"/>
    <b v="0"/>
    <s v="music/world music"/>
    <n v="100"/>
    <n v="1500"/>
    <x v="4"/>
    <x v="21"/>
  </r>
  <r>
    <n v="1239"/>
    <s v="Help Calmenco! finance new CD and Tour (Canceled)"/>
    <s v="Please consider helping us with our new CD and Riverdance Tour"/>
    <n v="4500"/>
    <n v="4500"/>
    <x v="1"/>
    <x v="0"/>
    <s v="USD"/>
    <n v="1325804767"/>
    <n v="1323212767"/>
    <b v="0"/>
    <n v="0"/>
    <b v="0"/>
    <s v="music/world music"/>
    <n v="100"/>
    <n v="0"/>
    <x v="4"/>
    <x v="21"/>
  </r>
  <r>
    <n v="1240"/>
    <s v="Message of Peace, Love &amp; Unity (Canceled)"/>
    <s v="Sharing positive vibes of Peace, Love &amp; Unity with the World through conscious Reggae Music!"/>
    <n v="12500"/>
    <n v="4482"/>
    <x v="1"/>
    <x v="0"/>
    <s v="USD"/>
    <n v="1373665860"/>
    <n v="1368579457"/>
    <b v="0"/>
    <n v="8"/>
    <b v="0"/>
    <s v="music/world music"/>
    <n v="3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4000"/>
    <n v="4457"/>
    <x v="1"/>
    <x v="0"/>
    <s v="USD"/>
    <n v="1414994340"/>
    <n v="1413057980"/>
    <b v="0"/>
    <n v="34"/>
    <b v="0"/>
    <s v="music/world music"/>
    <n v="111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3500"/>
    <n v="4450"/>
    <x v="1"/>
    <x v="0"/>
    <s v="USD"/>
    <n v="1315747080"/>
    <n v="1314417502"/>
    <b v="0"/>
    <n v="1"/>
    <b v="0"/>
    <s v="music/world music"/>
    <n v="127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4000"/>
    <n v="4443"/>
    <x v="1"/>
    <x v="0"/>
    <s v="USD"/>
    <n v="1310158800"/>
    <n v="1304888771"/>
    <b v="0"/>
    <n v="38"/>
    <b v="0"/>
    <s v="music/world music"/>
    <n v="111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700"/>
    <n v="4428"/>
    <x v="0"/>
    <x v="0"/>
    <s v="USD"/>
    <n v="1366664400"/>
    <n v="1363981723"/>
    <b v="1"/>
    <n v="45"/>
    <b v="1"/>
    <s v="music/rock"/>
    <n v="164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4000"/>
    <n v="4409.7700000000004"/>
    <x v="0"/>
    <x v="0"/>
    <s v="USD"/>
    <n v="1402755834"/>
    <n v="1400163834"/>
    <b v="1"/>
    <n v="17"/>
    <b v="1"/>
    <s v="music/rock"/>
    <n v="11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4300"/>
    <n v="4409.55"/>
    <x v="0"/>
    <x v="0"/>
    <s v="USD"/>
    <n v="1323136949"/>
    <n v="1319245349"/>
    <b v="1"/>
    <n v="31"/>
    <b v="1"/>
    <s v="music/rock"/>
    <n v="103"/>
    <n v="142.24"/>
    <x v="4"/>
    <x v="11"/>
  </r>
  <r>
    <n v="1247"/>
    <s v="BRAIN DEAD to record debut EP with SLAYER producer!"/>
    <s v="BRAIN DEAD is going to record their debut EP and they need your help, Bozos!"/>
    <n v="4000"/>
    <n v="4400"/>
    <x v="0"/>
    <x v="0"/>
    <s v="USD"/>
    <n v="1367823655"/>
    <n v="1365231655"/>
    <b v="1"/>
    <n v="50"/>
    <b v="1"/>
    <s v="music/rock"/>
    <n v="110"/>
    <n v="88"/>
    <x v="4"/>
    <x v="11"/>
  </r>
  <r>
    <n v="1248"/>
    <s v="The Vandies // Full length album!"/>
    <s v="The Vandies make pop rock in glorious Portland, Oregon. Help us fund our first full length album!"/>
    <n v="3000"/>
    <n v="4396"/>
    <x v="0"/>
    <x v="0"/>
    <s v="USD"/>
    <n v="1402642740"/>
    <n v="1399563953"/>
    <b v="1"/>
    <n v="59"/>
    <b v="1"/>
    <s v="music/rock"/>
    <n v="147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3500"/>
    <n v="4395"/>
    <x v="0"/>
    <x v="0"/>
    <s v="USD"/>
    <n v="1341683211"/>
    <n v="1339091211"/>
    <b v="1"/>
    <n v="81"/>
    <b v="1"/>
    <s v="music/rock"/>
    <n v="126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999"/>
    <n v="4390"/>
    <x v="0"/>
    <x v="0"/>
    <s v="USD"/>
    <n v="1410017131"/>
    <n v="1406129131"/>
    <b v="1"/>
    <n v="508"/>
    <b v="1"/>
    <s v="music/rock"/>
    <n v="110"/>
    <n v="8.64"/>
    <x v="4"/>
    <x v="11"/>
  </r>
  <r>
    <n v="1251"/>
    <s v="Jack Oblivian Harlan t Bobo Limes european tour"/>
    <s v="A tour of europe with 3 memphis artist, Jack Oblivian, Harlan T Bobo and Shawn Cripps."/>
    <n v="500"/>
    <n v="4388"/>
    <x v="0"/>
    <x v="0"/>
    <s v="USD"/>
    <n v="1316979167"/>
    <n v="1311795167"/>
    <b v="1"/>
    <n v="74"/>
    <b v="1"/>
    <s v="music/rock"/>
    <n v="878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2000"/>
    <n v="4372"/>
    <x v="0"/>
    <x v="0"/>
    <s v="USD"/>
    <n v="1382658169"/>
    <n v="1380238969"/>
    <b v="1"/>
    <n v="141"/>
    <b v="1"/>
    <s v="music/rock"/>
    <n v="219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3000"/>
    <n v="4371"/>
    <x v="0"/>
    <x v="0"/>
    <s v="USD"/>
    <n v="1409770107"/>
    <n v="1407178107"/>
    <b v="1"/>
    <n v="711"/>
    <b v="1"/>
    <s v="music/rock"/>
    <n v="146"/>
    <n v="6.15"/>
    <x v="4"/>
    <x v="11"/>
  </r>
  <r>
    <n v="1254"/>
    <s v="Album4"/>
    <s v="Fresh off the heels of, &quot;Let the Waves Come in Threes,&quot; (#6 National Folk Chart) we're making a new record. Huge thanks for your help!"/>
    <n v="25000"/>
    <n v="4345"/>
    <x v="0"/>
    <x v="0"/>
    <s v="USD"/>
    <n v="1293857940"/>
    <n v="1288968886"/>
    <b v="1"/>
    <n v="141"/>
    <b v="1"/>
    <s v="music/rock"/>
    <n v="17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500"/>
    <n v="4343"/>
    <x v="0"/>
    <x v="0"/>
    <s v="USD"/>
    <n v="1385932652"/>
    <n v="1383337052"/>
    <b v="1"/>
    <n v="109"/>
    <b v="1"/>
    <s v="music/rock"/>
    <n v="124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4000"/>
    <n v="4340.7"/>
    <x v="0"/>
    <x v="0"/>
    <s v="USD"/>
    <n v="1329084231"/>
    <n v="1326492231"/>
    <b v="1"/>
    <n v="361"/>
    <b v="1"/>
    <s v="music/rock"/>
    <n v="109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3500"/>
    <n v="4340"/>
    <x v="0"/>
    <x v="0"/>
    <s v="USD"/>
    <n v="1301792590"/>
    <n v="1297562590"/>
    <b v="1"/>
    <n v="176"/>
    <b v="1"/>
    <s v="music/rock"/>
    <n v="124"/>
    <n v="24.66"/>
    <x v="4"/>
    <x v="11"/>
  </r>
  <r>
    <n v="1258"/>
    <s v="Mustard Plug New Record!"/>
    <s v="Mustard Plug needs help funding their new record.  Please help the Grand Rapids, MI band put out their 7th record!"/>
    <n v="2500"/>
    <n v="4320"/>
    <x v="0"/>
    <x v="0"/>
    <s v="USD"/>
    <n v="1377960012"/>
    <n v="1375368012"/>
    <b v="1"/>
    <n v="670"/>
    <b v="1"/>
    <s v="music/rock"/>
    <n v="173"/>
    <n v="6.45"/>
    <x v="4"/>
    <x v="11"/>
  </r>
  <r>
    <n v="1259"/>
    <s v="Help Falling From One complete their CD!!!"/>
    <s v="Falling From One is currently in the studio recording their first CD and they need your help!"/>
    <n v="20000"/>
    <n v="4315"/>
    <x v="0"/>
    <x v="0"/>
    <s v="USD"/>
    <n v="1402286340"/>
    <n v="1399504664"/>
    <b v="1"/>
    <n v="96"/>
    <b v="1"/>
    <s v="music/rock"/>
    <n v="22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400"/>
    <n v="4313"/>
    <x v="0"/>
    <x v="0"/>
    <s v="USD"/>
    <n v="1393445620"/>
    <n v="1390853620"/>
    <b v="1"/>
    <n v="74"/>
    <b v="1"/>
    <s v="music/rock"/>
    <n v="127"/>
    <n v="58.28"/>
    <x v="4"/>
    <x v="11"/>
  </r>
  <r>
    <n v="1261"/>
    <s v="The Puget EP's Vinyl Release"/>
    <s v="We just recorded a stellar EP and we're trying to put it out on vinyl.  Can you help these punx out?"/>
    <n v="3500"/>
    <n v="4310"/>
    <x v="0"/>
    <x v="0"/>
    <s v="USD"/>
    <n v="1390983227"/>
    <n v="1388391227"/>
    <b v="1"/>
    <n v="52"/>
    <b v="1"/>
    <s v="music/rock"/>
    <n v="123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2560"/>
    <n v="4308"/>
    <x v="0"/>
    <x v="5"/>
    <s v="CAD"/>
    <n v="1392574692"/>
    <n v="1389982692"/>
    <b v="1"/>
    <n v="105"/>
    <b v="1"/>
    <s v="music/rock"/>
    <n v="168"/>
    <n v="41.03"/>
    <x v="4"/>
    <x v="11"/>
  </r>
  <r>
    <n v="1263"/>
    <s v="New Tropic Bombs EP ~ &quot;Return to Bomber Bay&quot;"/>
    <s v="A fresh batch of chaos from Toledo, Ohio's reggae-rockers, Tropic Bombs!"/>
    <n v="4000"/>
    <n v="4306.1099999999997"/>
    <x v="0"/>
    <x v="0"/>
    <s v="USD"/>
    <n v="1396054800"/>
    <n v="1393034470"/>
    <b v="1"/>
    <n v="41"/>
    <b v="1"/>
    <s v="music/rock"/>
    <n v="108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10000"/>
    <n v="4303"/>
    <x v="0"/>
    <x v="0"/>
    <s v="USD"/>
    <n v="1383062083"/>
    <n v="1380556483"/>
    <b v="1"/>
    <n v="34"/>
    <b v="1"/>
    <s v="music/rock"/>
    <n v="43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4000"/>
    <n v="4296"/>
    <x v="0"/>
    <x v="0"/>
    <s v="USD"/>
    <n v="1291131815"/>
    <n v="1287071015"/>
    <b v="1"/>
    <n v="66"/>
    <b v="1"/>
    <s v="music/rock"/>
    <n v="107"/>
    <n v="65.09"/>
    <x v="4"/>
    <x v="11"/>
  </r>
  <r>
    <n v="1266"/>
    <s v="Sensory Station's First EP"/>
    <s v="We are looking to record our first EP produced by Aaron Harris (ISIS/Palms) at Studio West."/>
    <n v="4000"/>
    <n v="4289.99"/>
    <x v="0"/>
    <x v="0"/>
    <s v="USD"/>
    <n v="1389474145"/>
    <n v="1386882145"/>
    <b v="1"/>
    <n v="50"/>
    <b v="1"/>
    <s v="music/rock"/>
    <n v="107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4000"/>
    <n v="4280"/>
    <x v="0"/>
    <x v="0"/>
    <s v="USD"/>
    <n v="1374674558"/>
    <n v="1372082558"/>
    <b v="1"/>
    <n v="159"/>
    <b v="1"/>
    <s v="music/rock"/>
    <n v="107"/>
    <n v="26.92"/>
    <x v="4"/>
    <x v="11"/>
  </r>
  <r>
    <n v="1268"/>
    <s v="Full Devil Jacket 2nd Album Release"/>
    <s v="Full Devil Jacket Is releasing their first record in over 12 yrs and we want you to be a part of it!"/>
    <n v="3500"/>
    <n v="4280"/>
    <x v="0"/>
    <x v="0"/>
    <s v="USD"/>
    <n v="1379708247"/>
    <n v="1377116247"/>
    <b v="1"/>
    <n v="182"/>
    <b v="1"/>
    <s v="music/rock"/>
    <n v="122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3500"/>
    <n v="4275"/>
    <x v="0"/>
    <x v="0"/>
    <s v="USD"/>
    <n v="1460764800"/>
    <n v="1458157512"/>
    <b v="1"/>
    <n v="206"/>
    <b v="1"/>
    <s v="music/rock"/>
    <n v="122"/>
    <n v="20.75"/>
    <x v="4"/>
    <x v="11"/>
  </r>
  <r>
    <n v="1270"/>
    <s v="Resolution15 records their next album, Svaha"/>
    <s v="We make awake metal using violins in place of guitars and want to record a full length album."/>
    <n v="4000"/>
    <n v="4261"/>
    <x v="0"/>
    <x v="0"/>
    <s v="USD"/>
    <n v="1332704042"/>
    <n v="1327523642"/>
    <b v="1"/>
    <n v="169"/>
    <b v="1"/>
    <s v="music/rock"/>
    <n v="107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4000"/>
    <n v="4250"/>
    <x v="0"/>
    <x v="0"/>
    <s v="USD"/>
    <n v="1384363459"/>
    <n v="1381767859"/>
    <b v="1"/>
    <n v="31"/>
    <b v="1"/>
    <s v="music/rock"/>
    <n v="106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3000"/>
    <n v="4247"/>
    <x v="0"/>
    <x v="0"/>
    <s v="USD"/>
    <n v="1276574400"/>
    <n v="1270576379"/>
    <b v="1"/>
    <n v="28"/>
    <b v="1"/>
    <s v="music/rock"/>
    <n v="142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4200"/>
    <n v="4230"/>
    <x v="0"/>
    <x v="0"/>
    <s v="USD"/>
    <n v="1346344425"/>
    <n v="1343320425"/>
    <b v="1"/>
    <n v="467"/>
    <b v="1"/>
    <s v="music/rock"/>
    <n v="101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100"/>
    <n v="4225"/>
    <x v="0"/>
    <x v="0"/>
    <s v="USD"/>
    <n v="1375908587"/>
    <n v="1372884587"/>
    <b v="1"/>
    <n v="389"/>
    <b v="1"/>
    <s v="music/rock"/>
    <n v="384"/>
    <n v="10.86"/>
    <x v="4"/>
    <x v="11"/>
  </r>
  <r>
    <n v="1276"/>
    <s v="MR. DREAM GOES TO JAIL"/>
    <s v="Sponsor this Brooklyn punk band's debut seven-inch, MR. DREAM GOES TO JAIL."/>
    <n v="3500"/>
    <n v="4219"/>
    <x v="0"/>
    <x v="0"/>
    <s v="USD"/>
    <n v="1251777600"/>
    <n v="1247504047"/>
    <b v="1"/>
    <n v="68"/>
    <b v="1"/>
    <s v="music/rock"/>
    <n v="12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4000"/>
    <n v="4216"/>
    <x v="0"/>
    <x v="0"/>
    <s v="USD"/>
    <n v="1346765347"/>
    <n v="1343741347"/>
    <b v="1"/>
    <n v="413"/>
    <b v="1"/>
    <s v="music/rock"/>
    <n v="105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4000"/>
    <n v="4205"/>
    <x v="0"/>
    <x v="0"/>
    <s v="USD"/>
    <n v="1403661600"/>
    <n v="1401196766"/>
    <b v="1"/>
    <n v="190"/>
    <b v="1"/>
    <s v="music/rock"/>
    <n v="10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9000"/>
    <n v="4190"/>
    <x v="0"/>
    <x v="0"/>
    <s v="USD"/>
    <n v="1395624170"/>
    <n v="1392171770"/>
    <b v="1"/>
    <n v="189"/>
    <b v="1"/>
    <s v="music/rock"/>
    <n v="22"/>
    <n v="22.17"/>
    <x v="4"/>
    <x v="11"/>
  </r>
  <r>
    <n v="1280"/>
    <s v="Nothing More's New Album"/>
    <s v="Nothing More is recording their forthcoming record and needs to join forces with you to make this album HUGE! "/>
    <n v="4000"/>
    <n v="4187"/>
    <x v="0"/>
    <x v="0"/>
    <s v="USD"/>
    <n v="1299003054"/>
    <n v="1291227054"/>
    <b v="1"/>
    <n v="130"/>
    <b v="1"/>
    <s v="music/rock"/>
    <n v="105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3500"/>
    <n v="4181"/>
    <x v="0"/>
    <x v="0"/>
    <s v="USD"/>
    <n v="1375033836"/>
    <n v="1373305836"/>
    <b v="1"/>
    <n v="74"/>
    <b v="1"/>
    <s v="music/rock"/>
    <n v="119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3500"/>
    <n v="4176.1099999999997"/>
    <x v="0"/>
    <x v="0"/>
    <s v="USD"/>
    <n v="1386565140"/>
    <n v="1383909855"/>
    <b v="1"/>
    <n v="274"/>
    <b v="1"/>
    <s v="music/rock"/>
    <n v="119"/>
    <n v="15.24"/>
    <x v="4"/>
    <x v="11"/>
  </r>
  <r>
    <n v="1283"/>
    <s v="Sketching In Stereo 3rd Album!"/>
    <s v="Our 3rd album is halfway complete, but we need your help to record, mix and master the final product!"/>
    <n v="3000"/>
    <n v="4176"/>
    <x v="0"/>
    <x v="0"/>
    <s v="USD"/>
    <n v="1362974400"/>
    <n v="1360948389"/>
    <b v="1"/>
    <n v="22"/>
    <b v="1"/>
    <s v="music/rock"/>
    <n v="139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7000"/>
    <n v="4176"/>
    <x v="0"/>
    <x v="0"/>
    <s v="USD"/>
    <n v="1483203540"/>
    <n v="1481175482"/>
    <b v="0"/>
    <n v="31"/>
    <b v="1"/>
    <s v="theater/plays"/>
    <n v="60"/>
    <n v="134.71"/>
    <x v="1"/>
    <x v="6"/>
  </r>
  <r>
    <n v="1285"/>
    <s v="We just keep going"/>
    <s v="The world premiere of hysterically funny and heartbreaking story about family, unconditional love and facing the unfaceable"/>
    <n v="3500"/>
    <n v="4170.17"/>
    <x v="0"/>
    <x v="1"/>
    <s v="GBP"/>
    <n v="1434808775"/>
    <n v="1433512775"/>
    <b v="0"/>
    <n v="63"/>
    <b v="1"/>
    <s v="theater/plays"/>
    <n v="119"/>
    <n v="66.19"/>
    <x v="1"/>
    <x v="6"/>
  </r>
  <r>
    <n v="1286"/>
    <s v="The Diary of a Nobody"/>
    <s v="A touring production of FRED's modern adaptation of the classic Victorian comic novel, reaching out to new audiences."/>
    <n v="2500"/>
    <n v="4152"/>
    <x v="0"/>
    <x v="1"/>
    <s v="GBP"/>
    <n v="1424181600"/>
    <n v="1423041227"/>
    <b v="0"/>
    <n v="20"/>
    <b v="1"/>
    <s v="theater/plays"/>
    <n v="166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4000"/>
    <n v="4151"/>
    <x v="0"/>
    <x v="1"/>
    <s v="GBP"/>
    <n v="1434120856"/>
    <n v="1428936856"/>
    <b v="0"/>
    <n v="25"/>
    <b v="1"/>
    <s v="theater/plays"/>
    <n v="104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3000"/>
    <n v="4150"/>
    <x v="0"/>
    <x v="0"/>
    <s v="USD"/>
    <n v="1470801600"/>
    <n v="1468122163"/>
    <b v="0"/>
    <n v="61"/>
    <b v="1"/>
    <s v="theater/plays"/>
    <n v="138"/>
    <n v="68.03"/>
    <x v="1"/>
    <x v="6"/>
  </r>
  <r>
    <n v="1289"/>
    <s v="No Brains for Dinner"/>
    <s v="A chilling original Edwardian Comedy of errors and foolishness made for the Patrick Henry College stage."/>
    <n v="3000"/>
    <n v="4145"/>
    <x v="0"/>
    <x v="0"/>
    <s v="USD"/>
    <n v="1483499645"/>
    <n v="1480907645"/>
    <b v="0"/>
    <n v="52"/>
    <b v="1"/>
    <s v="theater/plays"/>
    <n v="138"/>
    <n v="79.709999999999994"/>
    <x v="1"/>
    <x v="6"/>
  </r>
  <r>
    <n v="1290"/>
    <s v="I Died... I Came Back, ... Whatever"/>
    <s v="Sometimes your Heart has to STOP for your Life to START."/>
    <n v="4000"/>
    <n v="4140"/>
    <x v="0"/>
    <x v="0"/>
    <s v="USD"/>
    <n v="1429772340"/>
    <n v="1427121931"/>
    <b v="0"/>
    <n v="86"/>
    <b v="1"/>
    <s v="theater/plays"/>
    <n v="104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4000"/>
    <n v="4137"/>
    <x v="0"/>
    <x v="0"/>
    <s v="USD"/>
    <n v="1428390000"/>
    <n v="1425224391"/>
    <b v="0"/>
    <n v="42"/>
    <b v="1"/>
    <s v="theater/plays"/>
    <n v="103"/>
    <n v="98.5"/>
    <x v="1"/>
    <x v="6"/>
  </r>
  <r>
    <n v="1292"/>
    <s v="Season Scandinavia"/>
    <s v="Empty Deck presents the most exciting unknown contemporary Scandinavian plays in co-production with The Other Room Theatre, Cardiff."/>
    <n v="2350"/>
    <n v="4135"/>
    <x v="0"/>
    <x v="1"/>
    <s v="GBP"/>
    <n v="1444172340"/>
    <n v="1441822828"/>
    <b v="0"/>
    <n v="52"/>
    <b v="1"/>
    <s v="theater/plays"/>
    <n v="176"/>
    <n v="79.52"/>
    <x v="1"/>
    <x v="6"/>
  </r>
  <r>
    <n v="1293"/>
    <s v="WORSE THAN TIGERS"/>
    <s v="Invest in the world premiere of WORSE THAN TIGERS at ACT, and in the future of Seattle's newest, female-led theatre company: RED STAGE."/>
    <n v="10557"/>
    <n v="4130"/>
    <x v="0"/>
    <x v="0"/>
    <s v="USD"/>
    <n v="1447523371"/>
    <n v="1444927771"/>
    <b v="0"/>
    <n v="120"/>
    <b v="1"/>
    <s v="theater/plays"/>
    <n v="39"/>
    <n v="34.42"/>
    <x v="1"/>
    <x v="6"/>
  </r>
  <r>
    <n v="1294"/>
    <s v="HELMER'S LOO"/>
    <s v="We have an award-winning Danish play, now we just need a bathroom set to perform it in. Spend a penny to help us build the set!"/>
    <n v="3000"/>
    <n v="4124"/>
    <x v="0"/>
    <x v="1"/>
    <s v="GBP"/>
    <n v="1445252400"/>
    <n v="1443696797"/>
    <b v="0"/>
    <n v="22"/>
    <b v="1"/>
    <s v="theater/plays"/>
    <n v="137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4000"/>
    <n v="4119"/>
    <x v="0"/>
    <x v="1"/>
    <s v="GBP"/>
    <n v="1438189200"/>
    <n v="1435585497"/>
    <b v="0"/>
    <n v="64"/>
    <b v="1"/>
    <s v="theater/plays"/>
    <n v="103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4000"/>
    <n v="4103"/>
    <x v="0"/>
    <x v="1"/>
    <s v="GBP"/>
    <n v="1457914373"/>
    <n v="1456189973"/>
    <b v="0"/>
    <n v="23"/>
    <b v="1"/>
    <s v="theater/plays"/>
    <n v="10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14000"/>
    <n v="4092"/>
    <x v="0"/>
    <x v="0"/>
    <s v="USD"/>
    <n v="1462125358"/>
    <n v="1459533358"/>
    <b v="0"/>
    <n v="238"/>
    <b v="1"/>
    <s v="theater/plays"/>
    <n v="29"/>
    <n v="17.190000000000001"/>
    <x v="1"/>
    <x v="6"/>
  </r>
  <r>
    <n v="1298"/>
    <s v="Dinosaur Dreams"/>
    <s v="A play that raises awareness for mental health and explores the psychological effects childhood abuse can have on an adult."/>
    <n v="4000"/>
    <n v="4090"/>
    <x v="0"/>
    <x v="1"/>
    <s v="GBP"/>
    <n v="1461860432"/>
    <n v="1459268432"/>
    <b v="0"/>
    <n v="33"/>
    <b v="1"/>
    <s v="theater/plays"/>
    <n v="102"/>
    <n v="123.94"/>
    <x v="1"/>
    <x v="6"/>
  </r>
  <r>
    <n v="1299"/>
    <s v="The (out)Siders Project"/>
    <s v="A new work inspired by the classic novel and created by Dallas teens under the direction of professional artists."/>
    <n v="4000"/>
    <n v="4085"/>
    <x v="0"/>
    <x v="0"/>
    <s v="USD"/>
    <n v="1436902359"/>
    <n v="1434310359"/>
    <b v="0"/>
    <n v="32"/>
    <b v="1"/>
    <s v="theater/plays"/>
    <n v="102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4000"/>
    <n v="4081"/>
    <x v="0"/>
    <x v="0"/>
    <s v="USD"/>
    <n v="1437447600"/>
    <n v="1436551178"/>
    <b v="0"/>
    <n v="29"/>
    <b v="1"/>
    <s v="theater/plays"/>
    <n v="102"/>
    <n v="140.72"/>
    <x v="1"/>
    <x v="6"/>
  </r>
  <r>
    <n v="1302"/>
    <s v="Help bring Boys of a Certain Age back to NYC!"/>
    <s v="Boys of a Certain Age is a unique and special show that we're trying to remount in New York City in 2017."/>
    <n v="4000"/>
    <n v="4078"/>
    <x v="0"/>
    <x v="0"/>
    <s v="USD"/>
    <n v="1480559011"/>
    <n v="1477963411"/>
    <b v="0"/>
    <n v="50"/>
    <b v="1"/>
    <s v="theater/plays"/>
    <n v="102"/>
    <n v="81.56"/>
    <x v="1"/>
    <x v="6"/>
  </r>
  <r>
    <n v="1303"/>
    <s v="Forward Arena Theatre Company: Summer Season"/>
    <s v="Groundbreaking queer theatre."/>
    <n v="4000"/>
    <n v="4073"/>
    <x v="0"/>
    <x v="1"/>
    <s v="GBP"/>
    <n v="1469962800"/>
    <n v="1468578920"/>
    <b v="0"/>
    <n v="108"/>
    <b v="1"/>
    <s v="theater/plays"/>
    <n v="102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2000"/>
    <n v="4067"/>
    <x v="1"/>
    <x v="1"/>
    <s v="GBP"/>
    <n v="1489376405"/>
    <n v="1484196005"/>
    <b v="0"/>
    <n v="104"/>
    <b v="0"/>
    <s v="technology/wearables"/>
    <n v="203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9800"/>
    <n v="4066"/>
    <x v="1"/>
    <x v="0"/>
    <s v="USD"/>
    <n v="1469122200"/>
    <n v="1466611108"/>
    <b v="0"/>
    <n v="86"/>
    <b v="0"/>
    <s v="technology/wearables"/>
    <n v="41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4000"/>
    <n v="4065"/>
    <x v="1"/>
    <x v="0"/>
    <s v="USD"/>
    <n v="1417690734"/>
    <n v="1415098734"/>
    <b v="0"/>
    <n v="356"/>
    <b v="0"/>
    <s v="technology/wearables"/>
    <n v="102"/>
    <n v="11.42"/>
    <x v="2"/>
    <x v="8"/>
  </r>
  <r>
    <n v="1307"/>
    <s v="VR Card - Customized Virtual Reality Viewer (Canceled)"/>
    <s v="Get VR to Everyone with Mailable, Ready to Use Viewers"/>
    <n v="4000"/>
    <n v="4055"/>
    <x v="1"/>
    <x v="0"/>
    <s v="USD"/>
    <n v="1455710679"/>
    <n v="1453118679"/>
    <b v="0"/>
    <n v="45"/>
    <b v="0"/>
    <s v="technology/wearables"/>
    <n v="101"/>
    <n v="90.11"/>
    <x v="2"/>
    <x v="8"/>
  </r>
  <r>
    <n v="1308"/>
    <s v="Boost Band: Wristband Phone Charger (Canceled)"/>
    <s v="Boost Band, a wristband that charges any device"/>
    <n v="3750"/>
    <n v="4055"/>
    <x v="1"/>
    <x v="0"/>
    <s v="USD"/>
    <n v="1475937812"/>
    <n v="1472481812"/>
    <b v="0"/>
    <n v="38"/>
    <b v="0"/>
    <s v="technology/wearables"/>
    <n v="108"/>
    <n v="106.71"/>
    <x v="2"/>
    <x v="8"/>
  </r>
  <r>
    <n v="1309"/>
    <s v="CORE : Roam (Canceled)"/>
    <s v="Wicked fun and built for excitement, CORE is the safest and most versatile speaker you've ever worn."/>
    <n v="4000"/>
    <n v="4051.99"/>
    <x v="1"/>
    <x v="0"/>
    <s v="USD"/>
    <n v="1444943468"/>
    <n v="1441919468"/>
    <b v="0"/>
    <n v="35"/>
    <b v="0"/>
    <s v="technology/wearables"/>
    <n v="101"/>
    <n v="115.77"/>
    <x v="2"/>
    <x v="8"/>
  </r>
  <r>
    <n v="1310"/>
    <s v="k5-jkt.by kiger (Canceled)"/>
    <s v="An essential hoodie that holds all sized smart phones and keep your headphone wires tangle free."/>
    <n v="3000"/>
    <n v="4050"/>
    <x v="1"/>
    <x v="0"/>
    <s v="USD"/>
    <n v="1471622450"/>
    <n v="1467734450"/>
    <b v="0"/>
    <n v="24"/>
    <b v="0"/>
    <s v="technology/wearables"/>
    <n v="135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3400"/>
    <n v="4050"/>
    <x v="1"/>
    <x v="0"/>
    <s v="USD"/>
    <n v="1480536919"/>
    <n v="1477509319"/>
    <b v="0"/>
    <n v="100"/>
    <b v="0"/>
    <s v="technology/wearables"/>
    <n v="119"/>
    <n v="40.5"/>
    <x v="2"/>
    <x v="8"/>
  </r>
  <r>
    <n v="1312"/>
    <s v="GoSolo Hat for GoPro (Canceled)"/>
    <s v="People loved the original Black and Gray GoSolo hats and asked for more. So we received sample for 3 more colors!"/>
    <n v="3750"/>
    <n v="4045.93"/>
    <x v="1"/>
    <x v="0"/>
    <s v="USD"/>
    <n v="1429375922"/>
    <n v="1426783922"/>
    <b v="0"/>
    <n v="1"/>
    <b v="0"/>
    <s v="technology/wearables"/>
    <n v="10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3500"/>
    <n v="4040"/>
    <x v="1"/>
    <x v="0"/>
    <s v="USD"/>
    <n v="1457024514"/>
    <n v="1454432514"/>
    <b v="0"/>
    <n v="122"/>
    <b v="0"/>
    <s v="technology/wearables"/>
    <n v="115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4000"/>
    <n v="4040"/>
    <x v="1"/>
    <x v="0"/>
    <s v="USD"/>
    <n v="1477065860"/>
    <n v="1471881860"/>
    <b v="0"/>
    <n v="11"/>
    <b v="0"/>
    <s v="technology/wearables"/>
    <n v="101"/>
    <n v="367.27"/>
    <x v="2"/>
    <x v="8"/>
  </r>
  <r>
    <n v="1315"/>
    <s v="World's First Amphibious Heart Rate &amp; Fitness Wearable"/>
    <s v="Zoom will happen - THANK YOU! Received outside funding due amazing early success!"/>
    <n v="4000"/>
    <n v="4037"/>
    <x v="1"/>
    <x v="0"/>
    <s v="USD"/>
    <n v="1446771600"/>
    <n v="1443700648"/>
    <b v="0"/>
    <n v="248"/>
    <b v="0"/>
    <s v="technology/wearables"/>
    <n v="101"/>
    <n v="16.28"/>
    <x v="2"/>
    <x v="8"/>
  </r>
  <r>
    <n v="1316"/>
    <s v="Future Belt (Canceled)"/>
    <s v="Future Belt comes in just 3 sizes, but yet, is designed to fit waists ranging from 25-55 inches. No batteries, no gimmicks."/>
    <n v="4000"/>
    <n v="4035"/>
    <x v="1"/>
    <x v="0"/>
    <s v="USD"/>
    <n v="1456700709"/>
    <n v="1453676709"/>
    <b v="0"/>
    <n v="1"/>
    <b v="0"/>
    <s v="technology/wearables"/>
    <n v="101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4000"/>
    <n v="4030"/>
    <x v="1"/>
    <x v="8"/>
    <s v="DKK"/>
    <n v="1469109600"/>
    <n v="1464586746"/>
    <b v="0"/>
    <n v="19"/>
    <b v="0"/>
    <s v="technology/wearables"/>
    <n v="101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"/>
    <n v="4028"/>
    <x v="1"/>
    <x v="0"/>
    <s v="USD"/>
    <n v="1420938172"/>
    <n v="1418346172"/>
    <b v="0"/>
    <n v="135"/>
    <b v="0"/>
    <s v="technology/wearables"/>
    <n v="101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2500"/>
    <n v="4022"/>
    <x v="1"/>
    <x v="1"/>
    <s v="GBP"/>
    <n v="1405094400"/>
    <n v="1403810965"/>
    <b v="0"/>
    <n v="9"/>
    <b v="0"/>
    <s v="technology/wearables"/>
    <n v="161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3500"/>
    <n v="4021"/>
    <x v="1"/>
    <x v="9"/>
    <s v="EUR"/>
    <n v="1483138800"/>
    <n v="1480610046"/>
    <b v="0"/>
    <n v="3"/>
    <b v="0"/>
    <s v="technology/wearables"/>
    <n v="115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000"/>
    <n v="4018"/>
    <x v="1"/>
    <x v="11"/>
    <s v="SEK"/>
    <n v="1482515937"/>
    <n v="1479923937"/>
    <b v="0"/>
    <n v="7"/>
    <b v="0"/>
    <s v="technology/wearables"/>
    <n v="100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4000"/>
    <n v="4015.71"/>
    <x v="1"/>
    <x v="1"/>
    <s v="GBP"/>
    <n v="1432223125"/>
    <n v="1429631125"/>
    <b v="0"/>
    <n v="4"/>
    <b v="0"/>
    <s v="technology/wearables"/>
    <n v="100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3500"/>
    <n v="4010"/>
    <x v="1"/>
    <x v="0"/>
    <s v="USD"/>
    <n v="1461653700"/>
    <n v="1458665146"/>
    <b v="0"/>
    <n v="44"/>
    <b v="0"/>
    <s v="technology/wearables"/>
    <n v="115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4000"/>
    <n v="4005"/>
    <x v="1"/>
    <x v="0"/>
    <s v="USD"/>
    <n v="1476371552"/>
    <n v="1473779552"/>
    <b v="0"/>
    <n v="90"/>
    <b v="0"/>
    <s v="technology/wearables"/>
    <n v="100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3000"/>
    <n v="4004"/>
    <x v="1"/>
    <x v="0"/>
    <s v="USD"/>
    <n v="1483063435"/>
    <n v="1480471435"/>
    <b v="0"/>
    <n v="8"/>
    <b v="0"/>
    <s v="technology/wearables"/>
    <n v="133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4000"/>
    <n v="4002"/>
    <x v="1"/>
    <x v="0"/>
    <s v="USD"/>
    <n v="1421348428"/>
    <n v="1417460428"/>
    <b v="0"/>
    <n v="11"/>
    <b v="0"/>
    <s v="technology/wearables"/>
    <n v="100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000"/>
    <n v="4000.5"/>
    <x v="1"/>
    <x v="0"/>
    <s v="USD"/>
    <n v="1432916235"/>
    <n v="1430324235"/>
    <b v="0"/>
    <n v="41"/>
    <b v="0"/>
    <s v="technology/wearables"/>
    <n v="100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3800"/>
    <n v="4000.22"/>
    <x v="1"/>
    <x v="0"/>
    <s v="USD"/>
    <n v="1476458734"/>
    <n v="1472570734"/>
    <b v="0"/>
    <n v="15"/>
    <b v="0"/>
    <s v="technology/wearables"/>
    <n v="10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4000"/>
    <n v="4000"/>
    <x v="1"/>
    <x v="0"/>
    <s v="USD"/>
    <n v="1417501145"/>
    <n v="1414041545"/>
    <b v="0"/>
    <n v="9"/>
    <b v="0"/>
    <s v="technology/wearables"/>
    <n v="100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750"/>
    <n v="4000"/>
    <x v="1"/>
    <x v="0"/>
    <s v="USD"/>
    <n v="1467432000"/>
    <n v="1464763109"/>
    <b v="0"/>
    <n v="50"/>
    <b v="0"/>
    <s v="technology/wearables"/>
    <n v="107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4000"/>
    <n v="4000"/>
    <x v="1"/>
    <x v="0"/>
    <s v="USD"/>
    <n v="1471435554"/>
    <n v="1468843554"/>
    <b v="0"/>
    <n v="34"/>
    <b v="0"/>
    <s v="technology/wearables"/>
    <n v="100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1000"/>
    <n v="3986"/>
    <x v="1"/>
    <x v="16"/>
    <s v="CHF"/>
    <n v="1485480408"/>
    <n v="1482888408"/>
    <b v="0"/>
    <n v="0"/>
    <b v="0"/>
    <s v="technology/wearables"/>
    <n v="36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3500"/>
    <n v="3981.5"/>
    <x v="1"/>
    <x v="2"/>
    <s v="AUD"/>
    <n v="1405478025"/>
    <n v="1402886025"/>
    <b v="0"/>
    <n v="0"/>
    <b v="0"/>
    <s v="technology/wearables"/>
    <n v="114"/>
    <n v="0"/>
    <x v="2"/>
    <x v="8"/>
  </r>
  <r>
    <n v="1334"/>
    <s v="My TUSK â„¢ (Telephone Utility Support Kit!) (Canceled)"/>
    <s v="A wearable device that allows you to dock and operate your phone hands-free anywhere and everywhere!"/>
    <n v="3500"/>
    <n v="3978"/>
    <x v="1"/>
    <x v="0"/>
    <s v="USD"/>
    <n v="1457721287"/>
    <n v="1455129287"/>
    <b v="0"/>
    <n v="276"/>
    <b v="0"/>
    <s v="technology/wearables"/>
    <n v="114"/>
    <n v="14.41"/>
    <x v="2"/>
    <x v="8"/>
  </r>
  <r>
    <n v="1335"/>
    <s v="UB Fit (Canceled)"/>
    <s v="Dial up your performance with UB Fit: 1st wearable resistance technology that allows you to tone muscles while doing a cardio workout"/>
    <n v="2220"/>
    <n v="3976"/>
    <x v="1"/>
    <x v="0"/>
    <s v="USD"/>
    <n v="1449354502"/>
    <n v="1446762502"/>
    <b v="0"/>
    <n v="16"/>
    <b v="0"/>
    <s v="technology/wearables"/>
    <n v="179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3000"/>
    <n v="3971"/>
    <x v="1"/>
    <x v="0"/>
    <s v="USD"/>
    <n v="1418849028"/>
    <n v="1415825028"/>
    <b v="0"/>
    <n v="224"/>
    <b v="0"/>
    <s v="technology/wearables"/>
    <n v="132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3000"/>
    <n v="3955"/>
    <x v="1"/>
    <x v="0"/>
    <s v="USD"/>
    <n v="1488549079"/>
    <n v="1485957079"/>
    <b v="0"/>
    <n v="140"/>
    <b v="0"/>
    <s v="technology/wearables"/>
    <n v="132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910"/>
    <n v="3938"/>
    <x v="1"/>
    <x v="0"/>
    <s v="USD"/>
    <n v="1438543033"/>
    <n v="1435951033"/>
    <b v="0"/>
    <n v="15"/>
    <b v="0"/>
    <s v="technology/wearables"/>
    <n v="101"/>
    <n v="262.52999999999997"/>
    <x v="2"/>
    <x v="8"/>
  </r>
  <r>
    <n v="1339"/>
    <s v="Linkoo (Canceled)"/>
    <s v="World's Smallest customizable Phone &amp; GPS Watch for kids !"/>
    <n v="2300"/>
    <n v="3925"/>
    <x v="1"/>
    <x v="0"/>
    <s v="USD"/>
    <n v="1418056315"/>
    <n v="1414164715"/>
    <b v="0"/>
    <n v="37"/>
    <b v="0"/>
    <s v="technology/wearables"/>
    <n v="171"/>
    <n v="106.08"/>
    <x v="2"/>
    <x v="8"/>
  </r>
  <r>
    <n v="1340"/>
    <s v="Glass Designs (Canceled)"/>
    <s v="I would like to make nicer, more stylish looking frames for the Google Glass using 3D printing technology."/>
    <n v="3500"/>
    <n v="3916"/>
    <x v="1"/>
    <x v="0"/>
    <s v="USD"/>
    <n v="1408112253"/>
    <n v="1405520253"/>
    <b v="0"/>
    <n v="0"/>
    <b v="0"/>
    <s v="technology/wearables"/>
    <n v="112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3500"/>
    <n v="3910"/>
    <x v="1"/>
    <x v="1"/>
    <s v="GBP"/>
    <n v="1475333917"/>
    <n v="1472569117"/>
    <b v="0"/>
    <n v="46"/>
    <b v="0"/>
    <s v="technology/wearables"/>
    <n v="112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3000"/>
    <n v="3908"/>
    <x v="1"/>
    <x v="0"/>
    <s v="USD"/>
    <n v="1437161739"/>
    <n v="1434569739"/>
    <b v="0"/>
    <n v="1"/>
    <b v="0"/>
    <s v="technology/wearables"/>
    <n v="130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2000"/>
    <n v="3906"/>
    <x v="1"/>
    <x v="0"/>
    <s v="USD"/>
    <n v="1471579140"/>
    <n v="1466512683"/>
    <b v="0"/>
    <n v="323"/>
    <b v="0"/>
    <s v="technology/wearables"/>
    <n v="195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5000"/>
    <n v="3905"/>
    <x v="0"/>
    <x v="5"/>
    <s v="CAD"/>
    <n v="1467313039"/>
    <n v="1464807439"/>
    <b v="0"/>
    <n v="139"/>
    <b v="1"/>
    <s v="publishing/nonfiction"/>
    <n v="78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300"/>
    <n v="3902.5"/>
    <x v="0"/>
    <x v="0"/>
    <s v="USD"/>
    <n v="1405366359"/>
    <n v="1402342359"/>
    <b v="0"/>
    <n v="7"/>
    <b v="1"/>
    <s v="publishing/nonfiction"/>
    <n v="118"/>
    <n v="557.5"/>
    <x v="3"/>
    <x v="9"/>
  </r>
  <r>
    <n v="1346"/>
    <s v="Anthology of Stories from LGBT Nepal"/>
    <s v="An anthology of nonfiction stories written by Nepal's Lesbian, Gay, Bisexual, and Transgender (LGBT) community."/>
    <n v="3500"/>
    <n v="3900"/>
    <x v="0"/>
    <x v="0"/>
    <s v="USD"/>
    <n v="1372297751"/>
    <n v="1369705751"/>
    <b v="0"/>
    <n v="149"/>
    <b v="1"/>
    <s v="publishing/nonfiction"/>
    <n v="111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3500"/>
    <n v="3880"/>
    <x v="0"/>
    <x v="0"/>
    <s v="USD"/>
    <n v="1425741525"/>
    <n v="1423149525"/>
    <b v="0"/>
    <n v="31"/>
    <b v="1"/>
    <s v="publishing/nonfiction"/>
    <n v="111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11140"/>
    <n v="3877"/>
    <x v="0"/>
    <x v="0"/>
    <s v="USD"/>
    <n v="1418904533"/>
    <n v="1416485333"/>
    <b v="0"/>
    <n v="26"/>
    <b v="1"/>
    <s v="publishing/nonfiction"/>
    <n v="35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3500"/>
    <n v="3865.55"/>
    <x v="0"/>
    <x v="5"/>
    <s v="CAD"/>
    <n v="1450249140"/>
    <n v="1447055935"/>
    <b v="0"/>
    <n v="172"/>
    <b v="1"/>
    <s v="publishing/nonfiction"/>
    <n v="110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1000"/>
    <n v="3851.5"/>
    <x v="0"/>
    <x v="0"/>
    <s v="USD"/>
    <n v="1451089134"/>
    <n v="1448497134"/>
    <b v="0"/>
    <n v="78"/>
    <b v="1"/>
    <s v="publishing/nonfiction"/>
    <n v="385"/>
    <n v="49.38"/>
    <x v="3"/>
    <x v="9"/>
  </r>
  <r>
    <n v="1351"/>
    <s v="Purpose: Your Journey To Find Meaning"/>
    <s v="Discover your purpose, live a more fulfilling life, leave a positive footprint on society."/>
    <n v="3800"/>
    <n v="3822.33"/>
    <x v="0"/>
    <x v="0"/>
    <s v="USD"/>
    <n v="1455299144"/>
    <n v="1452707144"/>
    <b v="0"/>
    <n v="120"/>
    <b v="1"/>
    <s v="publishing/nonfiction"/>
    <n v="101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3500"/>
    <n v="3803.55"/>
    <x v="0"/>
    <x v="0"/>
    <s v="USD"/>
    <n v="1441425540"/>
    <n v="1436968366"/>
    <b v="0"/>
    <n v="227"/>
    <b v="1"/>
    <s v="publishing/nonfiction"/>
    <n v="109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3500"/>
    <n v="3800"/>
    <x v="0"/>
    <x v="0"/>
    <s v="USD"/>
    <n v="1362960000"/>
    <n v="1359946188"/>
    <b v="0"/>
    <n v="42"/>
    <b v="1"/>
    <s v="publishing/nonfiction"/>
    <n v="109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3500"/>
    <n v="3798"/>
    <x v="0"/>
    <x v="1"/>
    <s v="GBP"/>
    <n v="1465672979"/>
    <n v="1463080979"/>
    <b v="0"/>
    <n v="64"/>
    <b v="1"/>
    <s v="publishing/nonfiction"/>
    <n v="109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000"/>
    <n v="3785"/>
    <x v="0"/>
    <x v="0"/>
    <s v="USD"/>
    <n v="1372985760"/>
    <n v="1370393760"/>
    <b v="0"/>
    <n v="87"/>
    <b v="1"/>
    <s v="publishing/nonfiction"/>
    <n v="126"/>
    <n v="43.51"/>
    <x v="3"/>
    <x v="9"/>
  </r>
  <r>
    <n v="1357"/>
    <s v="Becoming Alicia"/>
    <s v="The search for identity leads one young woman to Mexico, where she follows her grandfather's journey back to America."/>
    <n v="75000"/>
    <n v="3781"/>
    <x v="0"/>
    <x v="0"/>
    <s v="USD"/>
    <n v="1362117540"/>
    <n v="1359587137"/>
    <b v="0"/>
    <n v="65"/>
    <b v="1"/>
    <s v="publishing/nonfiction"/>
    <n v="5"/>
    <n v="58.17"/>
    <x v="3"/>
    <x v="9"/>
  </r>
  <r>
    <n v="1358"/>
    <s v="The Masada Story Project"/>
    <s v="I am working on a book about what people do when they visit Masada, an ancient fortress in the Judean desert."/>
    <n v="3675"/>
    <n v="3775.5"/>
    <x v="0"/>
    <x v="0"/>
    <s v="USD"/>
    <n v="1309009323"/>
    <n v="1306417323"/>
    <b v="0"/>
    <n v="49"/>
    <b v="1"/>
    <s v="publishing/nonfiction"/>
    <n v="103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3000"/>
    <n v="3773"/>
    <x v="0"/>
    <x v="0"/>
    <s v="USD"/>
    <n v="1309980790"/>
    <n v="1304623990"/>
    <b v="0"/>
    <n v="19"/>
    <b v="1"/>
    <s v="publishing/nonfiction"/>
    <n v="126"/>
    <n v="198.58"/>
    <x v="3"/>
    <x v="9"/>
  </r>
  <r>
    <n v="1360"/>
    <s v="So Bad, It's Good! - A Book of Bad Movies"/>
    <s v="So Bad, It's Good! is a guide to finding the best films for your bad movie night."/>
    <n v="3500"/>
    <n v="3760"/>
    <x v="0"/>
    <x v="0"/>
    <s v="USD"/>
    <n v="1343943420"/>
    <n v="1341524220"/>
    <b v="0"/>
    <n v="81"/>
    <b v="1"/>
    <s v="publishing/nonfiction"/>
    <n v="107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3300"/>
    <n v="3751"/>
    <x v="0"/>
    <x v="1"/>
    <s v="GBP"/>
    <n v="1403370772"/>
    <n v="1400778772"/>
    <b v="0"/>
    <n v="264"/>
    <b v="1"/>
    <s v="publishing/nonfiction"/>
    <n v="114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3000"/>
    <n v="3750"/>
    <x v="0"/>
    <x v="0"/>
    <s v="USD"/>
    <n v="1378592731"/>
    <n v="1373408731"/>
    <b v="0"/>
    <n v="25"/>
    <b v="1"/>
    <s v="publishing/nonfiction"/>
    <n v="12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3500"/>
    <n v="3746"/>
    <x v="0"/>
    <x v="0"/>
    <s v="USD"/>
    <n v="1455523140"/>
    <n v="1453925727"/>
    <b v="0"/>
    <n v="5"/>
    <b v="1"/>
    <s v="publishing/nonfiction"/>
    <n v="107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3500"/>
    <n v="3736.55"/>
    <x v="0"/>
    <x v="8"/>
    <s v="DKK"/>
    <n v="1420648906"/>
    <n v="1415464906"/>
    <b v="0"/>
    <n v="144"/>
    <b v="1"/>
    <s v="music/rock"/>
    <n v="107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3500"/>
    <n v="3735"/>
    <x v="0"/>
    <x v="0"/>
    <s v="USD"/>
    <n v="1426523752"/>
    <n v="1423935352"/>
    <b v="0"/>
    <n v="92"/>
    <b v="1"/>
    <s v="music/rock"/>
    <n v="107"/>
    <n v="40.6"/>
    <x v="4"/>
    <x v="11"/>
  </r>
  <r>
    <n v="1366"/>
    <s v="Kick It! A Tribute to the A.K.s"/>
    <s v="A musical memorial for Alexi Petersen."/>
    <n v="3000"/>
    <n v="3732"/>
    <x v="0"/>
    <x v="0"/>
    <s v="USD"/>
    <n v="1417049663"/>
    <n v="1413158063"/>
    <b v="0"/>
    <n v="147"/>
    <b v="1"/>
    <s v="music/rock"/>
    <n v="124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3500"/>
    <n v="3730"/>
    <x v="0"/>
    <x v="0"/>
    <s v="USD"/>
    <n v="1447463050"/>
    <n v="1444867450"/>
    <b v="0"/>
    <n v="90"/>
    <b v="1"/>
    <s v="music/rock"/>
    <n v="107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3500"/>
    <n v="3710"/>
    <x v="0"/>
    <x v="0"/>
    <s v="USD"/>
    <n v="1434342894"/>
    <n v="1432269294"/>
    <b v="0"/>
    <n v="87"/>
    <b v="1"/>
    <s v="music/rock"/>
    <n v="106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000"/>
    <n v="3700"/>
    <x v="0"/>
    <x v="0"/>
    <s v="USD"/>
    <n v="1397225746"/>
    <n v="1394633746"/>
    <b v="0"/>
    <n v="406"/>
    <b v="1"/>
    <s v="music/rock"/>
    <n v="123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10000"/>
    <n v="3685"/>
    <x v="0"/>
    <x v="0"/>
    <s v="USD"/>
    <n v="1431022342"/>
    <n v="1428430342"/>
    <b v="0"/>
    <n v="70"/>
    <b v="1"/>
    <s v="music/rock"/>
    <n v="37"/>
    <n v="52.64"/>
    <x v="4"/>
    <x v="11"/>
  </r>
  <r>
    <n v="1372"/>
    <s v="Ted Lukas &amp; the Misled new CD - &quot;FEED&quot;"/>
    <s v="Please help us raise funds to press our new CD!"/>
    <n v="3000"/>
    <n v="3684"/>
    <x v="0"/>
    <x v="0"/>
    <s v="USD"/>
    <n v="1342115132"/>
    <n v="1339523132"/>
    <b v="0"/>
    <n v="16"/>
    <b v="1"/>
    <s v="music/rock"/>
    <n v="123"/>
    <n v="230.25"/>
    <x v="4"/>
    <x v="11"/>
  </r>
  <r>
    <n v="1373"/>
    <s v="Broccoli Samurai: Tour Van or Bust!"/>
    <s v="Help Broccoli Samurai raise money to get a new van and continue bringing you the jams!"/>
    <n v="3500"/>
    <n v="3674"/>
    <x v="0"/>
    <x v="0"/>
    <s v="USD"/>
    <n v="1483138233"/>
    <n v="1480546233"/>
    <b v="0"/>
    <n v="52"/>
    <b v="1"/>
    <s v="music/rock"/>
    <n v="105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3405"/>
    <n v="3670"/>
    <x v="0"/>
    <x v="0"/>
    <s v="USD"/>
    <n v="1458874388"/>
    <n v="1456285988"/>
    <b v="0"/>
    <n v="66"/>
    <b v="1"/>
    <s v="music/rock"/>
    <n v="108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3500"/>
    <n v="3660"/>
    <x v="0"/>
    <x v="6"/>
    <s v="EUR"/>
    <n v="1484444119"/>
    <n v="1481852119"/>
    <b v="0"/>
    <n v="109"/>
    <b v="1"/>
    <s v="music/rock"/>
    <n v="105"/>
    <n v="33.58"/>
    <x v="4"/>
    <x v="11"/>
  </r>
  <r>
    <n v="1376"/>
    <s v="Dead Pirates / HIGHMARE LP 2nd pressing"/>
    <s v="Dead Pirates are planning a second pressing of HIGHMARE LP, who wants one ?"/>
    <n v="3500"/>
    <n v="3659"/>
    <x v="0"/>
    <x v="1"/>
    <s v="GBP"/>
    <n v="1480784606"/>
    <n v="1478189006"/>
    <b v="0"/>
    <n v="168"/>
    <b v="1"/>
    <s v="music/rock"/>
    <n v="105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3500"/>
    <n v="3655"/>
    <x v="0"/>
    <x v="0"/>
    <s v="USD"/>
    <n v="1486095060"/>
    <n v="1484198170"/>
    <b v="0"/>
    <n v="31"/>
    <b v="1"/>
    <s v="music/rock"/>
    <n v="104"/>
    <n v="117.9"/>
    <x v="4"/>
    <x v="11"/>
  </r>
  <r>
    <n v="1378"/>
    <s v="SIX BY SEVEN"/>
    <s v="A psychedelic post rock masterpiece!"/>
    <n v="3000"/>
    <n v="3641"/>
    <x v="0"/>
    <x v="1"/>
    <s v="GBP"/>
    <n v="1470075210"/>
    <n v="1468779210"/>
    <b v="0"/>
    <n v="133"/>
    <b v="1"/>
    <s v="music/rock"/>
    <n v="121"/>
    <n v="27.38"/>
    <x v="4"/>
    <x v="11"/>
  </r>
  <r>
    <n v="1379"/>
    <s v="J. Walter Makes a Record"/>
    <s v="---------The long-awaited debut full-length from Justin Ruddy--------"/>
    <n v="3500"/>
    <n v="3638"/>
    <x v="0"/>
    <x v="0"/>
    <s v="USD"/>
    <n v="1433504876"/>
    <n v="1430912876"/>
    <b v="0"/>
    <n v="151"/>
    <b v="1"/>
    <s v="music/rock"/>
    <n v="104"/>
    <n v="24.09"/>
    <x v="4"/>
    <x v="11"/>
  </r>
  <r>
    <n v="1380"/>
    <s v="BARNFEST 2015"/>
    <s v="A DIY MUSIC FESTIVAL FROM ST. LOUIS MO! Bands make their own festival, help make it legit!"/>
    <n v="3000"/>
    <n v="3636"/>
    <x v="0"/>
    <x v="0"/>
    <s v="USD"/>
    <n v="1433815200"/>
    <n v="1431886706"/>
    <b v="0"/>
    <n v="5"/>
    <b v="1"/>
    <s v="music/rock"/>
    <n v="121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3500"/>
    <n v="3600"/>
    <x v="0"/>
    <x v="0"/>
    <s v="USD"/>
    <n v="1482988125"/>
    <n v="1480396125"/>
    <b v="0"/>
    <n v="73"/>
    <b v="1"/>
    <s v="music/rock"/>
    <n v="103"/>
    <n v="49.32"/>
    <x v="4"/>
    <x v="11"/>
  </r>
  <r>
    <n v="1382"/>
    <s v="The Floorwalkers New Album!"/>
    <s v="We're making a new record -- independently! We've got some great new songs we're really excited to bring to you!"/>
    <n v="3000"/>
    <n v="3600"/>
    <x v="0"/>
    <x v="0"/>
    <s v="USD"/>
    <n v="1367867536"/>
    <n v="1365275536"/>
    <b v="0"/>
    <n v="148"/>
    <b v="1"/>
    <s v="music/rock"/>
    <n v="120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7000"/>
    <n v="3598"/>
    <x v="0"/>
    <x v="5"/>
    <s v="CAD"/>
    <n v="1482457678"/>
    <n v="1480729678"/>
    <b v="0"/>
    <n v="93"/>
    <b v="1"/>
    <s v="music/rock"/>
    <n v="51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3000"/>
    <n v="3575"/>
    <x v="0"/>
    <x v="12"/>
    <s v="EUR"/>
    <n v="1461931860"/>
    <n v="1457109121"/>
    <b v="0"/>
    <n v="134"/>
    <b v="1"/>
    <s v="music/rock"/>
    <n v="119"/>
    <n v="26.68"/>
    <x v="4"/>
    <x v="11"/>
  </r>
  <r>
    <n v="1386"/>
    <s v="MALTESE CROSS: The First Album"/>
    <s v="We are a classic hard rock/heavy metal band just trying to keep rock alive!"/>
    <n v="2800"/>
    <n v="3572.12"/>
    <x v="0"/>
    <x v="0"/>
    <s v="USD"/>
    <n v="1438183889"/>
    <n v="1435591889"/>
    <b v="0"/>
    <n v="14"/>
    <b v="1"/>
    <s v="music/rock"/>
    <n v="128"/>
    <n v="255.15"/>
    <x v="4"/>
    <x v="11"/>
  </r>
  <r>
    <n v="1387"/>
    <s v="FAMILY BUSINESS KICKSTARTER"/>
    <s v="Less than one week to PLEDGE YOUR SUPPORT for THE FAMILY BUSINESS as the band raises funds for the next full length rock album."/>
    <n v="20000"/>
    <n v="3562"/>
    <x v="0"/>
    <x v="0"/>
    <s v="USD"/>
    <n v="1433305800"/>
    <n v="1430604395"/>
    <b v="0"/>
    <n v="78"/>
    <b v="1"/>
    <s v="music/rock"/>
    <n v="18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3000"/>
    <n v="3555"/>
    <x v="0"/>
    <x v="0"/>
    <s v="USD"/>
    <n v="1476720840"/>
    <n v="1474469117"/>
    <b v="0"/>
    <n v="112"/>
    <b v="1"/>
    <s v="music/rock"/>
    <n v="119"/>
    <n v="31.74"/>
    <x v="4"/>
    <x v="11"/>
  </r>
  <r>
    <n v="1389"/>
    <s v="Pre-order DANCEHALL's first record!!!"/>
    <s v="Help fund the pressing of DANCEHALL's first record by pre-ordering it in advance!!!"/>
    <n v="100000"/>
    <n v="3550"/>
    <x v="0"/>
    <x v="1"/>
    <s v="GBP"/>
    <n v="1471087957"/>
    <n v="1468495957"/>
    <b v="0"/>
    <n v="34"/>
    <b v="1"/>
    <s v="music/rock"/>
    <n v="4"/>
    <n v="104.41"/>
    <x v="4"/>
    <x v="11"/>
  </r>
  <r>
    <n v="1390"/>
    <s v="New Music Video/Artist Development"/>
    <s v="Breakout Artist Management will be working with us on a brand new music video and we need your help!"/>
    <n v="3000"/>
    <n v="3550"/>
    <x v="0"/>
    <x v="0"/>
    <s v="USD"/>
    <n v="1430154720"/>
    <n v="1427224606"/>
    <b v="0"/>
    <n v="19"/>
    <b v="1"/>
    <s v="music/rock"/>
    <n v="118"/>
    <n v="186.84"/>
    <x v="4"/>
    <x v="11"/>
  </r>
  <r>
    <n v="1391"/>
    <s v="Rules and Regulations"/>
    <s v="With the money donated through this project we intend on investing in sound equipment for live shows"/>
    <n v="3500"/>
    <n v="3540"/>
    <x v="0"/>
    <x v="0"/>
    <s v="USD"/>
    <n v="1440219540"/>
    <n v="1436369818"/>
    <b v="0"/>
    <n v="13"/>
    <b v="1"/>
    <s v="music/rock"/>
    <n v="101"/>
    <n v="272.31"/>
    <x v="4"/>
    <x v="11"/>
  </r>
  <r>
    <n v="1392"/>
    <s v="Telesomniac's Debut Album"/>
    <s v="Telesomniac is a rock band from Provo, UT releasing their debut album Thirty-One Flashes in the Dark."/>
    <n v="3500"/>
    <n v="3535"/>
    <x v="0"/>
    <x v="0"/>
    <s v="USD"/>
    <n v="1456976586"/>
    <n v="1454298186"/>
    <b v="0"/>
    <n v="104"/>
    <b v="1"/>
    <s v="music/rock"/>
    <n v="101"/>
    <n v="33.99"/>
    <x v="4"/>
    <x v="11"/>
  </r>
  <r>
    <n v="1393"/>
    <s v="WolfHunt | Social Commentary Rock Project"/>
    <s v="Rock n' Roll tales of our times"/>
    <n v="3500"/>
    <n v="3531"/>
    <x v="0"/>
    <x v="0"/>
    <s v="USD"/>
    <n v="1470068523"/>
    <n v="1467476523"/>
    <b v="0"/>
    <n v="52"/>
    <b v="1"/>
    <s v="music/rock"/>
    <n v="101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3500"/>
    <n v="3530"/>
    <x v="0"/>
    <x v="0"/>
    <s v="USD"/>
    <n v="1488337200"/>
    <n v="1484623726"/>
    <b v="0"/>
    <n v="17"/>
    <b v="1"/>
    <s v="music/rock"/>
    <n v="101"/>
    <n v="207.65"/>
    <x v="4"/>
    <x v="11"/>
  </r>
  <r>
    <n v="1395"/>
    <s v="Quiet Oaks Full Length Album"/>
    <s v="Help Quiet Oaks record their debut album!!!"/>
    <n v="5000"/>
    <n v="3530"/>
    <x v="0"/>
    <x v="0"/>
    <s v="USD"/>
    <n v="1484430481"/>
    <n v="1481838481"/>
    <b v="0"/>
    <n v="82"/>
    <b v="1"/>
    <s v="music/rock"/>
    <n v="7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3500"/>
    <n v="3526"/>
    <x v="0"/>
    <x v="0"/>
    <s v="USD"/>
    <n v="1423871882"/>
    <n v="1421279882"/>
    <b v="0"/>
    <n v="73"/>
    <b v="1"/>
    <s v="music/rock"/>
    <n v="101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3500"/>
    <n v="3514"/>
    <x v="0"/>
    <x v="0"/>
    <s v="USD"/>
    <n v="1477603140"/>
    <n v="1475013710"/>
    <b v="0"/>
    <n v="158"/>
    <b v="1"/>
    <s v="music/rock"/>
    <n v="100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2300"/>
    <n v="3510"/>
    <x v="0"/>
    <x v="0"/>
    <s v="USD"/>
    <n v="1467752334"/>
    <n v="1465160334"/>
    <b v="0"/>
    <n v="65"/>
    <b v="1"/>
    <s v="music/rock"/>
    <n v="153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3400"/>
    <n v="3508"/>
    <x v="0"/>
    <x v="0"/>
    <s v="USD"/>
    <n v="1412640373"/>
    <n v="1410048373"/>
    <b v="0"/>
    <n v="184"/>
    <b v="1"/>
    <s v="music/rock"/>
    <n v="103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000"/>
    <n v="3506"/>
    <x v="0"/>
    <x v="1"/>
    <s v="GBP"/>
    <n v="1465709400"/>
    <n v="1462695073"/>
    <b v="0"/>
    <n v="34"/>
    <b v="1"/>
    <s v="music/rock"/>
    <n v="117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3500"/>
    <n v="3501.52"/>
    <x v="0"/>
    <x v="0"/>
    <s v="USD"/>
    <n v="1369612474"/>
    <n v="1367798074"/>
    <b v="0"/>
    <n v="240"/>
    <b v="1"/>
    <s v="music/rock"/>
    <n v="10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3500"/>
    <n v="3500"/>
    <x v="0"/>
    <x v="1"/>
    <s v="GBP"/>
    <n v="1430439411"/>
    <n v="1425259011"/>
    <b v="0"/>
    <n v="113"/>
    <b v="1"/>
    <s v="music/rock"/>
    <n v="100"/>
    <n v="30.97"/>
    <x v="4"/>
    <x v="11"/>
  </r>
  <r>
    <n v="1403"/>
    <s v="Gregorian Rock"/>
    <s v="Gregorian Rock merges Gregorian chant with modern music. It is serene, yet pummeling. It's not for everyone, but it might be for you."/>
    <n v="1500"/>
    <n v="3500"/>
    <x v="0"/>
    <x v="0"/>
    <s v="USD"/>
    <n v="1374802235"/>
    <n v="1372210235"/>
    <b v="0"/>
    <n v="66"/>
    <b v="1"/>
    <s v="music/rock"/>
    <n v="233"/>
    <n v="53.03"/>
    <x v="4"/>
    <x v="11"/>
  </r>
  <r>
    <n v="1404"/>
    <s v="3 Men and a Book"/>
    <s v="Translation &amp; publication of possibly the most famous piece of English literature - Act II Scene II of Romeo and Juliet into txt-speak."/>
    <n v="2000"/>
    <n v="3500"/>
    <x v="2"/>
    <x v="1"/>
    <s v="GBP"/>
    <n v="1424607285"/>
    <n v="1422447285"/>
    <b v="1"/>
    <n v="5"/>
    <b v="0"/>
    <s v="publishing/translations"/>
    <n v="175"/>
    <n v="700"/>
    <x v="3"/>
    <x v="22"/>
  </r>
  <r>
    <n v="1405"/>
    <s v="The Bible translated into Emoticons"/>
    <s v="Will more people read the Bible if it were translated into Emoticons?"/>
    <n v="2500"/>
    <n v="3499"/>
    <x v="2"/>
    <x v="0"/>
    <s v="USD"/>
    <n v="1417195201"/>
    <n v="1414599601"/>
    <b v="1"/>
    <n v="17"/>
    <b v="0"/>
    <s v="publishing/translations"/>
    <n v="140"/>
    <n v="205.82"/>
    <x v="3"/>
    <x v="22"/>
  </r>
  <r>
    <n v="1406"/>
    <s v="Man Down! Translation project"/>
    <s v="The White coat and the battle dress uniform"/>
    <n v="3000"/>
    <n v="3486"/>
    <x v="2"/>
    <x v="13"/>
    <s v="EUR"/>
    <n v="1449914400"/>
    <n v="1445336607"/>
    <b v="0"/>
    <n v="3"/>
    <b v="0"/>
    <s v="publishing/translations"/>
    <n v="116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3200"/>
    <n v="3470"/>
    <x v="2"/>
    <x v="1"/>
    <s v="GBP"/>
    <n v="1447451756"/>
    <n v="1444856156"/>
    <b v="0"/>
    <n v="6"/>
    <b v="0"/>
    <s v="publishing/translations"/>
    <n v="108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2500"/>
    <n v="3466"/>
    <x v="2"/>
    <x v="0"/>
    <s v="USD"/>
    <n v="1420085535"/>
    <n v="1414897935"/>
    <b v="0"/>
    <n v="0"/>
    <b v="0"/>
    <s v="publishing/translations"/>
    <n v="139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50000"/>
    <n v="3466"/>
    <x v="2"/>
    <x v="13"/>
    <s v="EUR"/>
    <n v="1464939520"/>
    <n v="1461051520"/>
    <b v="0"/>
    <n v="1"/>
    <b v="0"/>
    <s v="publishing/translations"/>
    <n v="7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3000"/>
    <n v="3465"/>
    <x v="2"/>
    <x v="0"/>
    <s v="USD"/>
    <n v="1417656699"/>
    <n v="1415064699"/>
    <b v="0"/>
    <n v="13"/>
    <b v="0"/>
    <s v="publishing/translations"/>
    <n v="116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3000"/>
    <n v="3460"/>
    <x v="2"/>
    <x v="13"/>
    <s v="EUR"/>
    <n v="1455964170"/>
    <n v="1450780170"/>
    <b v="0"/>
    <n v="1"/>
    <b v="0"/>
    <s v="publishing/translations"/>
    <n v="115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2000"/>
    <n v="3453.69"/>
    <x v="2"/>
    <x v="0"/>
    <s v="USD"/>
    <n v="1483423467"/>
    <n v="1480831467"/>
    <b v="0"/>
    <n v="1"/>
    <b v="0"/>
    <s v="publishing/translations"/>
    <n v="173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3300"/>
    <n v="3449"/>
    <x v="2"/>
    <x v="0"/>
    <s v="USD"/>
    <n v="1439741591"/>
    <n v="1436285591"/>
    <b v="0"/>
    <n v="9"/>
    <b v="0"/>
    <s v="publishing/translations"/>
    <n v="105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10000"/>
    <n v="3441"/>
    <x v="2"/>
    <x v="0"/>
    <s v="USD"/>
    <n v="1448147619"/>
    <n v="1445552019"/>
    <b v="0"/>
    <n v="0"/>
    <b v="0"/>
    <s v="publishing/translations"/>
    <n v="34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3000"/>
    <n v="3440"/>
    <x v="2"/>
    <x v="0"/>
    <s v="USD"/>
    <n v="1442315460"/>
    <n v="1439696174"/>
    <b v="0"/>
    <n v="2"/>
    <b v="0"/>
    <s v="publishing/translations"/>
    <n v="115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2800"/>
    <n v="3419"/>
    <x v="2"/>
    <x v="0"/>
    <s v="USD"/>
    <n v="1476010619"/>
    <n v="1473418619"/>
    <b v="0"/>
    <n v="10"/>
    <b v="0"/>
    <s v="publishing/translations"/>
    <n v="122"/>
    <n v="341.9"/>
    <x v="3"/>
    <x v="22"/>
  </r>
  <r>
    <n v="1420"/>
    <s v="Shakespeare in the Hood - Romeo and Juliet"/>
    <s v="Help me butcher Shakespeare in a satirical fashion."/>
    <n v="250000"/>
    <n v="3417"/>
    <x v="2"/>
    <x v="0"/>
    <s v="USD"/>
    <n v="1467129686"/>
    <n v="1464969686"/>
    <b v="0"/>
    <n v="3"/>
    <b v="0"/>
    <s v="publishing/translations"/>
    <n v="1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19500"/>
    <n v="3415"/>
    <x v="2"/>
    <x v="11"/>
    <s v="SEK"/>
    <n v="1423432709"/>
    <n v="1420840709"/>
    <b v="0"/>
    <n v="2"/>
    <b v="0"/>
    <s v="publishing/translations"/>
    <n v="18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54000"/>
    <n v="3407"/>
    <x v="2"/>
    <x v="2"/>
    <s v="AUD"/>
    <n v="1451637531"/>
    <n v="1449045531"/>
    <b v="0"/>
    <n v="1"/>
    <b v="0"/>
    <s v="publishing/translations"/>
    <n v="6"/>
    <n v="3407"/>
    <x v="3"/>
    <x v="22"/>
  </r>
  <r>
    <n v="1424"/>
    <s v="Subway Mantras"/>
    <s v="A short book of practical mantras that can be used every day of the week. Mantras are cogwheels of universal engines."/>
    <n v="3000"/>
    <n v="3407"/>
    <x v="2"/>
    <x v="0"/>
    <s v="USD"/>
    <n v="1479233602"/>
    <n v="1478106802"/>
    <b v="0"/>
    <n v="14"/>
    <b v="0"/>
    <s v="publishing/translations"/>
    <n v="114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5500"/>
    <n v="3405"/>
    <x v="2"/>
    <x v="0"/>
    <s v="USD"/>
    <n v="1430276959"/>
    <n v="1427684959"/>
    <b v="0"/>
    <n v="0"/>
    <b v="0"/>
    <s v="publishing/translations"/>
    <n v="62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3200"/>
    <n v="3400"/>
    <x v="2"/>
    <x v="12"/>
    <s v="EUR"/>
    <n v="1440408120"/>
    <n v="1435224120"/>
    <b v="0"/>
    <n v="0"/>
    <b v="0"/>
    <s v="publishing/translations"/>
    <n v="106"/>
    <n v="0"/>
    <x v="3"/>
    <x v="22"/>
  </r>
  <r>
    <n v="1427"/>
    <s v="WHAT CAN I DO?..."/>
    <s v="The book with advices that can save many lives._x000a_You will find here many case studies, extreme situations and solutions."/>
    <n v="2500"/>
    <n v="3400"/>
    <x v="2"/>
    <x v="12"/>
    <s v="EUR"/>
    <n v="1474230385"/>
    <n v="1471638385"/>
    <b v="0"/>
    <n v="4"/>
    <b v="0"/>
    <s v="publishing/translations"/>
    <n v="136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3250"/>
    <n v="3398.1"/>
    <x v="2"/>
    <x v="3"/>
    <s v="EUR"/>
    <n v="1459584417"/>
    <n v="1456996017"/>
    <b v="0"/>
    <n v="3"/>
    <b v="0"/>
    <s v="publishing/translations"/>
    <n v="105"/>
    <n v="1132.7"/>
    <x v="3"/>
    <x v="22"/>
  </r>
  <r>
    <n v="1429"/>
    <s v="10 P.M."/>
    <s v="A guy in his 30's tries to live his &quot;American Dream&quot;, but quickly it turns into a nightmare. (A Novel)"/>
    <n v="2001"/>
    <n v="3397"/>
    <x v="2"/>
    <x v="0"/>
    <s v="USD"/>
    <n v="1428629242"/>
    <n v="1426037242"/>
    <b v="0"/>
    <n v="0"/>
    <b v="0"/>
    <s v="publishing/translations"/>
    <n v="170"/>
    <n v="0"/>
    <x v="3"/>
    <x v="22"/>
  </r>
  <r>
    <n v="1430"/>
    <s v="Esoteric Project Management"/>
    <s v="Profesional translation and publishing of the book on unique synthesis of project management and meditation"/>
    <n v="3100"/>
    <n v="3395"/>
    <x v="2"/>
    <x v="0"/>
    <s v="USD"/>
    <n v="1419017488"/>
    <n v="1416339088"/>
    <b v="0"/>
    <n v="5"/>
    <b v="0"/>
    <s v="publishing/translations"/>
    <n v="110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2600"/>
    <n v="3392"/>
    <x v="2"/>
    <x v="0"/>
    <s v="USD"/>
    <n v="1448517816"/>
    <n v="1445922216"/>
    <b v="0"/>
    <n v="47"/>
    <b v="0"/>
    <s v="publishing/translations"/>
    <n v="130"/>
    <n v="72.17"/>
    <x v="3"/>
    <x v="22"/>
  </r>
  <r>
    <n v="1432"/>
    <s v="The Holy Bib-el"/>
    <s v="THE HOLY BIB-EL Translated By Leon Cook. The Creation: CHAPTER 1.  1* In the beginning Gods created The Heavens and The Planet Earth."/>
    <n v="60000"/>
    <n v="3390"/>
    <x v="2"/>
    <x v="0"/>
    <s v="USD"/>
    <n v="1437417828"/>
    <n v="1434825828"/>
    <b v="0"/>
    <n v="0"/>
    <b v="0"/>
    <s v="publishing/translations"/>
    <n v="6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500"/>
    <n v="3385"/>
    <x v="2"/>
    <x v="13"/>
    <s v="EUR"/>
    <n v="1481367600"/>
    <n v="1477839675"/>
    <b v="0"/>
    <n v="10"/>
    <b v="0"/>
    <s v="publishing/translations"/>
    <n v="226"/>
    <n v="338.5"/>
    <x v="3"/>
    <x v="22"/>
  </r>
  <r>
    <n v="1434"/>
    <s v="Translation of 'SOCIALCAPITALISM' (2014)"/>
    <s v="Interest from abroad to publish my book SOCIALCAPITALISM. Need translation to English master. Help appreciated."/>
    <n v="3000"/>
    <n v="3385"/>
    <x v="2"/>
    <x v="8"/>
    <s v="DKK"/>
    <n v="1433775600"/>
    <n v="1431973478"/>
    <b v="0"/>
    <n v="11"/>
    <b v="0"/>
    <s v="publishing/translations"/>
    <n v="113"/>
    <n v="307.73"/>
    <x v="3"/>
    <x v="22"/>
  </r>
  <r>
    <n v="1435"/>
    <s v="Trilogy of Crystals, book 1, translation"/>
    <s v="English translation of the first book from a sword and sorcery Fantasy trilogy, by Paolo Parente"/>
    <n v="3000"/>
    <n v="3383"/>
    <x v="2"/>
    <x v="13"/>
    <s v="EUR"/>
    <n v="1444589020"/>
    <n v="1441997020"/>
    <b v="0"/>
    <n v="2"/>
    <b v="0"/>
    <s v="publishing/translations"/>
    <n v="11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3350"/>
    <n v="3380"/>
    <x v="2"/>
    <x v="12"/>
    <s v="EUR"/>
    <n v="1456043057"/>
    <n v="1453451057"/>
    <b v="0"/>
    <n v="2"/>
    <b v="0"/>
    <s v="publishing/translations"/>
    <n v="101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2500"/>
    <n v="3372.25"/>
    <x v="2"/>
    <x v="0"/>
    <s v="USD"/>
    <n v="1405227540"/>
    <n v="1402058739"/>
    <b v="0"/>
    <n v="22"/>
    <b v="0"/>
    <s v="publishing/translations"/>
    <n v="135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3000"/>
    <n v="3368"/>
    <x v="2"/>
    <x v="8"/>
    <s v="DKK"/>
    <n v="1461765300"/>
    <n v="1459198499"/>
    <b v="0"/>
    <n v="8"/>
    <b v="0"/>
    <s v="publishing/translations"/>
    <n v="112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3300"/>
    <n v="3366"/>
    <x v="2"/>
    <x v="5"/>
    <s v="CAD"/>
    <n v="1425758101"/>
    <n v="1423166101"/>
    <b v="0"/>
    <n v="6"/>
    <b v="0"/>
    <s v="publishing/translations"/>
    <n v="102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3000"/>
    <n v="3363"/>
    <x v="2"/>
    <x v="13"/>
    <s v="EUR"/>
    <n v="1464285463"/>
    <n v="1461693463"/>
    <b v="0"/>
    <n v="1"/>
    <b v="0"/>
    <s v="publishing/translations"/>
    <n v="112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3200"/>
    <n v="3360.72"/>
    <x v="2"/>
    <x v="1"/>
    <s v="GBP"/>
    <n v="1441995769"/>
    <n v="1436811769"/>
    <b v="0"/>
    <n v="3"/>
    <b v="0"/>
    <s v="publishing/translations"/>
    <n v="105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3000"/>
    <n v="3353"/>
    <x v="2"/>
    <x v="0"/>
    <s v="USD"/>
    <n v="1464190158"/>
    <n v="1461598158"/>
    <b v="0"/>
    <n v="0"/>
    <b v="0"/>
    <s v="publishing/translations"/>
    <n v="112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3000"/>
    <n v="3350"/>
    <x v="2"/>
    <x v="6"/>
    <s v="EUR"/>
    <n v="1483395209"/>
    <n v="1480803209"/>
    <b v="0"/>
    <n v="0"/>
    <b v="0"/>
    <s v="publishing/translations"/>
    <n v="112"/>
    <n v="0"/>
    <x v="3"/>
    <x v="22"/>
  </r>
  <r>
    <n v="1444"/>
    <s v="Expand the MillionairesLetter in the US Market!"/>
    <s v="We as a successfull german stock market newsletter publisher want expand in the US market!"/>
    <n v="3300"/>
    <n v="3350"/>
    <x v="2"/>
    <x v="12"/>
    <s v="EUR"/>
    <n v="1442091462"/>
    <n v="1436907462"/>
    <b v="0"/>
    <n v="0"/>
    <b v="0"/>
    <s v="publishing/translations"/>
    <n v="102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3350"/>
    <n v="3350"/>
    <x v="2"/>
    <x v="12"/>
    <s v="EUR"/>
    <n v="1434286855"/>
    <n v="1431694855"/>
    <b v="0"/>
    <n v="0"/>
    <b v="0"/>
    <s v="publishing/translations"/>
    <n v="10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3000"/>
    <n v="3335"/>
    <x v="2"/>
    <x v="13"/>
    <s v="EUR"/>
    <n v="1461235478"/>
    <n v="1459507478"/>
    <b v="0"/>
    <n v="0"/>
    <b v="0"/>
    <s v="publishing/translations"/>
    <n v="111"/>
    <n v="0"/>
    <x v="3"/>
    <x v="22"/>
  </r>
  <r>
    <n v="1447"/>
    <s v="Indian Language Dictionary"/>
    <s v="I'm creating a dictionary of multiple Indian languages."/>
    <n v="3000"/>
    <n v="3330"/>
    <x v="2"/>
    <x v="0"/>
    <s v="USD"/>
    <n v="1467999134"/>
    <n v="1465407134"/>
    <b v="0"/>
    <n v="3"/>
    <b v="0"/>
    <s v="publishing/translations"/>
    <n v="11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3000"/>
    <n v="3321.25"/>
    <x v="2"/>
    <x v="2"/>
    <s v="AUD"/>
    <n v="1432272300"/>
    <n v="1429655318"/>
    <b v="0"/>
    <n v="0"/>
    <b v="0"/>
    <s v="publishing/translations"/>
    <n v="111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3000"/>
    <n v="3320"/>
    <x v="2"/>
    <x v="0"/>
    <s v="USD"/>
    <n v="1431286105"/>
    <n v="1427138905"/>
    <b v="0"/>
    <n v="0"/>
    <b v="0"/>
    <s v="publishing/translations"/>
    <n v="111"/>
    <n v="0"/>
    <x v="3"/>
    <x v="22"/>
  </r>
  <r>
    <n v="1450"/>
    <s v="The Art of the Dill"/>
    <s v="A book of pickle recipes narrated by a mama grizzly speaking in incomplete and run-on sentences and her orangutan friend. #Artofthedill"/>
    <n v="10000"/>
    <n v="3319"/>
    <x v="2"/>
    <x v="0"/>
    <s v="USD"/>
    <n v="1455941197"/>
    <n v="1453349197"/>
    <b v="0"/>
    <n v="1"/>
    <b v="0"/>
    <s v="publishing/translations"/>
    <n v="33"/>
    <n v="3319"/>
    <x v="3"/>
    <x v="22"/>
  </r>
  <r>
    <n v="1451"/>
    <s v="Modern Literal Torah Translation (Canceled)"/>
    <s v="Modern Literal Translation of the Torah in English and Russian with sub-linear and interlinear layout."/>
    <n v="3000"/>
    <n v="3319"/>
    <x v="1"/>
    <x v="0"/>
    <s v="USD"/>
    <n v="1416355259"/>
    <n v="1413759659"/>
    <b v="0"/>
    <n v="2"/>
    <b v="0"/>
    <s v="publishing/translations"/>
    <n v="111"/>
    <n v="1659.5"/>
    <x v="3"/>
    <x v="22"/>
  </r>
  <r>
    <n v="1452"/>
    <s v="The Judo Preservation Project (Canceled)"/>
    <s v="I am gathering rare, out-of-print Judo books for preservation, translation and sharing."/>
    <n v="2987"/>
    <n v="3318"/>
    <x v="1"/>
    <x v="0"/>
    <s v="USD"/>
    <n v="1406566363"/>
    <n v="1403974363"/>
    <b v="0"/>
    <n v="0"/>
    <b v="0"/>
    <s v="publishing/translations"/>
    <n v="111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50000"/>
    <n v="3317"/>
    <x v="1"/>
    <x v="6"/>
    <s v="EUR"/>
    <n v="1492270947"/>
    <n v="1488386547"/>
    <b v="0"/>
    <n v="0"/>
    <b v="0"/>
    <s v="publishing/translations"/>
    <n v="7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3300"/>
    <n v="3315"/>
    <x v="1"/>
    <x v="3"/>
    <s v="EUR"/>
    <n v="1461535140"/>
    <n v="1459716480"/>
    <b v="0"/>
    <n v="1"/>
    <b v="0"/>
    <s v="publishing/translations"/>
    <n v="100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2800"/>
    <n v="3315"/>
    <x v="1"/>
    <x v="0"/>
    <s v="USD"/>
    <n v="1409924340"/>
    <n v="1405181320"/>
    <b v="0"/>
    <n v="7"/>
    <b v="0"/>
    <s v="publishing/translations"/>
    <n v="118"/>
    <n v="473.57"/>
    <x v="3"/>
    <x v="22"/>
  </r>
  <r>
    <n v="1456"/>
    <s v="Sometimes you don't need love (Canceled)"/>
    <s v="English Version of my auto-published novel"/>
    <n v="500"/>
    <n v="3307"/>
    <x v="1"/>
    <x v="13"/>
    <s v="EUR"/>
    <n v="1483459365"/>
    <n v="1480867365"/>
    <b v="0"/>
    <n v="3"/>
    <b v="0"/>
    <s v="publishing/translations"/>
    <n v="661"/>
    <n v="1102.33"/>
    <x v="3"/>
    <x v="22"/>
  </r>
  <r>
    <n v="1457"/>
    <s v="Hey! I&quot;m not invisable, I am Just Old (Canceled)"/>
    <s v="Age is more than just a number, I hope your younger than you feel."/>
    <n v="2500"/>
    <n v="3305"/>
    <x v="1"/>
    <x v="0"/>
    <s v="USD"/>
    <n v="1447281044"/>
    <n v="1444685444"/>
    <b v="0"/>
    <n v="0"/>
    <b v="0"/>
    <s v="publishing/translations"/>
    <n v="132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18000"/>
    <n v="3294.01"/>
    <x v="1"/>
    <x v="0"/>
    <s v="USD"/>
    <n v="1407729600"/>
    <n v="1405097760"/>
    <b v="0"/>
    <n v="0"/>
    <b v="0"/>
    <s v="publishing/translations"/>
    <n v="18"/>
    <n v="0"/>
    <x v="3"/>
    <x v="22"/>
  </r>
  <r>
    <n v="1459"/>
    <s v="Like all the others (Canceled)"/>
    <s v="What if you suddenly found out, that your life wasnÂ´t the life you thought you had? What if you were like all the others!"/>
    <n v="3000"/>
    <n v="3292"/>
    <x v="1"/>
    <x v="8"/>
    <s v="DKK"/>
    <n v="1449077100"/>
    <n v="1446612896"/>
    <b v="0"/>
    <n v="0"/>
    <b v="0"/>
    <s v="publishing/translations"/>
    <n v="110"/>
    <n v="0"/>
    <x v="3"/>
    <x v="22"/>
  </r>
  <r>
    <n v="1460"/>
    <s v="KJV2015 (Canceled)"/>
    <s v="KJV2015 Easier to understand for our kids and family not leaving out one verse or changing a meaning one bit."/>
    <n v="3000"/>
    <n v="3289"/>
    <x v="1"/>
    <x v="0"/>
    <s v="USD"/>
    <n v="1417391100"/>
    <n v="1412371898"/>
    <b v="0"/>
    <n v="0"/>
    <b v="0"/>
    <s v="publishing/translations"/>
    <n v="110"/>
    <n v="0"/>
    <x v="3"/>
    <x v="22"/>
  </r>
  <r>
    <n v="1461"/>
    <s v="Relatively Prime Series 2"/>
    <s v="Series 2 of Relatively Prime, a podcast of stories from the Mathematical Domain"/>
    <n v="3000"/>
    <n v="3275"/>
    <x v="0"/>
    <x v="0"/>
    <s v="USD"/>
    <n v="1413849600"/>
    <n v="1410967754"/>
    <b v="1"/>
    <n v="340"/>
    <b v="1"/>
    <s v="publishing/radio &amp; podcasts"/>
    <n v="109"/>
    <n v="9.6300000000000008"/>
    <x v="3"/>
    <x v="23"/>
  </r>
  <r>
    <n v="1462"/>
    <s v="Unbound: Fiction on the Radio"/>
    <s v="A new radio show focused on short fiction produced by Louisville Public Media"/>
    <n v="3000"/>
    <n v="3275"/>
    <x v="0"/>
    <x v="0"/>
    <s v="USD"/>
    <n v="1365609271"/>
    <n v="1363017271"/>
    <b v="1"/>
    <n v="150"/>
    <b v="1"/>
    <s v="publishing/radio &amp; podcasts"/>
    <n v="109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3000"/>
    <n v="3275"/>
    <x v="0"/>
    <x v="0"/>
    <s v="USD"/>
    <n v="1365367938"/>
    <n v="1361483538"/>
    <b v="1"/>
    <n v="25"/>
    <b v="1"/>
    <s v="publishing/radio &amp; podcasts"/>
    <n v="109"/>
    <n v="131"/>
    <x v="3"/>
    <x v="23"/>
  </r>
  <r>
    <n v="1464"/>
    <s v="Science Studio"/>
    <s v="The Best Science Media on the Web"/>
    <n v="3000"/>
    <n v="3273"/>
    <x v="0"/>
    <x v="0"/>
    <s v="USD"/>
    <n v="1361029958"/>
    <n v="1358437958"/>
    <b v="1"/>
    <n v="234"/>
    <b v="1"/>
    <s v="publishing/radio &amp; podcasts"/>
    <n v="109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"/>
    <n v="3271"/>
    <x v="0"/>
    <x v="0"/>
    <s v="USD"/>
    <n v="1332385200"/>
    <n v="1329759452"/>
    <b v="1"/>
    <n v="2602"/>
    <b v="1"/>
    <s v="publishing/radio &amp; podcasts"/>
    <n v="109"/>
    <n v="1.26"/>
    <x v="3"/>
    <x v="23"/>
  </r>
  <r>
    <n v="1466"/>
    <s v="WAYO 104.3 FM ROCHESTER, NY"/>
    <s v="WAYO needs your financial support to operate in 2016. Help keep the creativity and ideas of the Rochester community on the radio!"/>
    <n v="3200"/>
    <n v="3270"/>
    <x v="0"/>
    <x v="0"/>
    <s v="USD"/>
    <n v="1452574800"/>
    <n v="1449029266"/>
    <b v="1"/>
    <n v="248"/>
    <b v="1"/>
    <s v="publishing/radio &amp; podcasts"/>
    <n v="102"/>
    <n v="13.19"/>
    <x v="3"/>
    <x v="23"/>
  </r>
  <r>
    <n v="1467"/>
    <s v="Radio Ambulante"/>
    <s v="We are a new Spanish language podcast telling uniquely Latin American stories."/>
    <n v="3000"/>
    <n v="3258"/>
    <x v="0"/>
    <x v="0"/>
    <s v="USD"/>
    <n v="1332699285"/>
    <n v="1327518885"/>
    <b v="1"/>
    <n v="600"/>
    <b v="1"/>
    <s v="publishing/radio &amp; podcasts"/>
    <n v="109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3100"/>
    <n v="3258"/>
    <x v="0"/>
    <x v="0"/>
    <s v="USD"/>
    <n v="1307838049"/>
    <n v="1302654049"/>
    <b v="1"/>
    <n v="293"/>
    <b v="1"/>
    <s v="publishing/radio &amp; podcasts"/>
    <n v="105"/>
    <n v="11.12"/>
    <x v="3"/>
    <x v="23"/>
  </r>
  <r>
    <n v="1469"/>
    <s v="The Local Global Mashup Show"/>
    <s v="Get the inside edge on the stories that connect Americans to the world -- in your ear every week."/>
    <n v="3000"/>
    <n v="3255"/>
    <x v="0"/>
    <x v="0"/>
    <s v="USD"/>
    <n v="1360938109"/>
    <n v="1358346109"/>
    <b v="1"/>
    <n v="321"/>
    <b v="1"/>
    <s v="publishing/radio &amp; podcasts"/>
    <n v="109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3000"/>
    <n v="3255"/>
    <x v="0"/>
    <x v="0"/>
    <s v="USD"/>
    <n v="1356724263"/>
    <n v="1354909863"/>
    <b v="1"/>
    <n v="81"/>
    <b v="1"/>
    <s v="publishing/radio &amp; podcasts"/>
    <n v="109"/>
    <n v="40.19"/>
    <x v="3"/>
    <x v="23"/>
  </r>
  <r>
    <n v="1471"/>
    <s v="93.5 KNCE: True Taos Radio"/>
    <s v="Help improve the equipment, signal, and reach of 93.5 KNCE True Taos Radio, a new experiment in grassroots community media."/>
    <n v="3000"/>
    <n v="3250"/>
    <x v="0"/>
    <x v="0"/>
    <s v="USD"/>
    <n v="1428620334"/>
    <n v="1426028334"/>
    <b v="1"/>
    <n v="343"/>
    <b v="1"/>
    <s v="publishing/radio &amp; podcasts"/>
    <n v="108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3000"/>
    <n v="3236"/>
    <x v="0"/>
    <x v="0"/>
    <s v="USD"/>
    <n v="1381928503"/>
    <n v="1379336503"/>
    <b v="1"/>
    <n v="336"/>
    <b v="1"/>
    <s v="publishing/radio &amp; podcasts"/>
    <n v="108"/>
    <n v="9.6300000000000008"/>
    <x v="3"/>
    <x v="23"/>
  </r>
  <r>
    <n v="1473"/>
    <s v="ONE LOVES ONLY FORM"/>
    <s v="Public Radio Project"/>
    <n v="3000"/>
    <n v="3231"/>
    <x v="0"/>
    <x v="0"/>
    <s v="USD"/>
    <n v="1330644639"/>
    <n v="1328052639"/>
    <b v="1"/>
    <n v="47"/>
    <b v="1"/>
    <s v="publishing/radio &amp; podcasts"/>
    <n v="108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2500"/>
    <n v="3226"/>
    <x v="0"/>
    <x v="0"/>
    <s v="USD"/>
    <n v="1419051540"/>
    <n v="1416244863"/>
    <b v="1"/>
    <n v="441"/>
    <b v="1"/>
    <s v="publishing/radio &amp; podcasts"/>
    <n v="129"/>
    <n v="7.32"/>
    <x v="3"/>
    <x v="23"/>
  </r>
  <r>
    <n v="1476"/>
    <s v="The Comedy Button Podcast"/>
    <s v="The Comedy Button is a brand new nerd pop culture podcast with weekly video sketches."/>
    <n v="3000"/>
    <n v="3225"/>
    <x v="0"/>
    <x v="0"/>
    <s v="USD"/>
    <n v="1315616422"/>
    <n v="1313024422"/>
    <b v="1"/>
    <n v="916"/>
    <b v="1"/>
    <s v="publishing/radio &amp; podcasts"/>
    <n v="108"/>
    <n v="3.52"/>
    <x v="3"/>
    <x v="23"/>
  </r>
  <r>
    <n v="1477"/>
    <s v="Keep Live Music on WMSE"/>
    <s v="WMSE, a community-funded radio station in Milwaukee, WI needs to replace its in-house digital studio to keep live music on the air."/>
    <n v="2200"/>
    <n v="3223"/>
    <x v="0"/>
    <x v="0"/>
    <s v="USD"/>
    <n v="1324609200"/>
    <n v="1319467604"/>
    <b v="1"/>
    <n v="369"/>
    <b v="1"/>
    <s v="publishing/radio &amp; podcasts"/>
    <n v="147"/>
    <n v="8.73"/>
    <x v="3"/>
    <x v="23"/>
  </r>
  <r>
    <n v="1478"/>
    <s v="Planet Money T-shirt"/>
    <s v="We are a team of multimedia reporters covering the global economy. We are going to make a t-shirt and tell the story of its creation."/>
    <n v="3000"/>
    <n v="3222"/>
    <x v="0"/>
    <x v="0"/>
    <s v="USD"/>
    <n v="1368564913"/>
    <n v="1367355313"/>
    <b v="1"/>
    <n v="20242"/>
    <b v="1"/>
    <s v="publishing/radio &amp; podcasts"/>
    <n v="107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3000"/>
    <n v="3221"/>
    <x v="0"/>
    <x v="0"/>
    <s v="USD"/>
    <n v="1399694340"/>
    <n v="1398448389"/>
    <b v="1"/>
    <n v="71"/>
    <b v="1"/>
    <s v="publishing/radio &amp; podcasts"/>
    <n v="107"/>
    <n v="45.37"/>
    <x v="3"/>
    <x v="23"/>
  </r>
  <r>
    <n v="1480"/>
    <s v="The Stage at KDHX"/>
    <s v="The Stage at KDHX will be a beacon for artistic independence in the heart of the country, showcasing new artists and old favorites."/>
    <n v="20000"/>
    <n v="3211"/>
    <x v="0"/>
    <x v="0"/>
    <s v="USD"/>
    <n v="1374858000"/>
    <n v="1373408699"/>
    <b v="1"/>
    <n v="635"/>
    <b v="1"/>
    <s v="publishing/radio &amp; podcasts"/>
    <n v="1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2000"/>
    <n v="3211"/>
    <x v="2"/>
    <x v="5"/>
    <s v="CAD"/>
    <n v="1383430145"/>
    <n v="1380838145"/>
    <b v="0"/>
    <n v="6"/>
    <b v="0"/>
    <s v="publishing/fiction"/>
    <n v="161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3200"/>
    <n v="3210"/>
    <x v="2"/>
    <x v="0"/>
    <s v="USD"/>
    <n v="1347004260"/>
    <n v="1345062936"/>
    <b v="0"/>
    <n v="1"/>
    <b v="0"/>
    <s v="publishing/fiction"/>
    <n v="100"/>
    <n v="3210"/>
    <x v="3"/>
    <x v="10"/>
  </r>
  <r>
    <n v="1483"/>
    <s v="The Book Club Rebellion"/>
    <s v="When three social outcasts discover that Fictional characters are invading their world, they must form a team to stop this evil force."/>
    <n v="3200"/>
    <n v="3205"/>
    <x v="2"/>
    <x v="0"/>
    <s v="USD"/>
    <n v="1469162275"/>
    <n v="1467002275"/>
    <b v="0"/>
    <n v="2"/>
    <b v="0"/>
    <s v="publishing/fiction"/>
    <n v="100"/>
    <n v="1602.5"/>
    <x v="3"/>
    <x v="10"/>
  </r>
  <r>
    <n v="1484"/>
    <s v="a book called filtered down thru the stars"/>
    <s v="The mussings of an old wizard"/>
    <n v="3000"/>
    <n v="3201"/>
    <x v="2"/>
    <x v="0"/>
    <s v="USD"/>
    <n v="1342882260"/>
    <n v="1337834963"/>
    <b v="0"/>
    <n v="0"/>
    <b v="0"/>
    <s v="publishing/fiction"/>
    <n v="107"/>
    <n v="0"/>
    <x v="3"/>
    <x v="10"/>
  </r>
  <r>
    <n v="1485"/>
    <s v="Covenant Kept - A Christian novel"/>
    <s v="Covenant Kept is a unique story that follows an ordinary woman through an extraordinary spiritual journey. Please help fund me."/>
    <n v="8000"/>
    <n v="3200"/>
    <x v="2"/>
    <x v="0"/>
    <s v="USD"/>
    <n v="1434827173"/>
    <n v="1430939173"/>
    <b v="0"/>
    <n v="3"/>
    <b v="0"/>
    <s v="publishing/fiction"/>
    <n v="40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60000"/>
    <n v="3200"/>
    <x v="2"/>
    <x v="0"/>
    <s v="USD"/>
    <n v="1425009761"/>
    <n v="1422417761"/>
    <b v="0"/>
    <n v="3"/>
    <b v="0"/>
    <s v="publishing/fiction"/>
    <n v="5"/>
    <n v="1066.67"/>
    <x v="3"/>
    <x v="10"/>
  </r>
  <r>
    <n v="1487"/>
    <s v="You Killed Me First"/>
    <s v="A lover becomes an enemy when a line has been crossed. Torn between memories and reality, his mask of sanity is slipping."/>
    <n v="3000"/>
    <n v="3195"/>
    <x v="2"/>
    <x v="0"/>
    <s v="USD"/>
    <n v="1470175271"/>
    <n v="1467583271"/>
    <b v="0"/>
    <n v="0"/>
    <b v="0"/>
    <s v="publishing/fiction"/>
    <n v="107"/>
    <n v="0"/>
    <x v="3"/>
    <x v="10"/>
  </r>
  <r>
    <n v="1488"/>
    <s v="Nanolution"/>
    <s v="A blockbuster sci-fi adventure. What would you do if one day your life changed to beyond the imaginable?"/>
    <n v="3000"/>
    <n v="3190"/>
    <x v="2"/>
    <x v="2"/>
    <s v="AUD"/>
    <n v="1388928660"/>
    <n v="1386336660"/>
    <b v="0"/>
    <n v="6"/>
    <b v="0"/>
    <s v="publishing/fiction"/>
    <n v="106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1550"/>
    <n v="3186"/>
    <x v="2"/>
    <x v="0"/>
    <s v="USD"/>
    <n v="1352994052"/>
    <n v="1350398452"/>
    <b v="0"/>
    <n v="0"/>
    <b v="0"/>
    <s v="publishing/fiction"/>
    <n v="206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75000"/>
    <n v="3185"/>
    <x v="2"/>
    <x v="0"/>
    <s v="USD"/>
    <n v="1380720474"/>
    <n v="1378214874"/>
    <b v="0"/>
    <n v="19"/>
    <b v="0"/>
    <s v="publishing/fiction"/>
    <n v="4"/>
    <n v="167.63"/>
    <x v="3"/>
    <x v="10"/>
  </r>
  <r>
    <n v="1491"/>
    <s v="Tales of guns, gold and a beagle in the Old West"/>
    <s v="What do you get when you take outlaws, guns, gold and and old beagle in the old west? Adventure!"/>
    <n v="3000"/>
    <n v="3178"/>
    <x v="2"/>
    <x v="0"/>
    <s v="USD"/>
    <n v="1424014680"/>
    <n v="1418922443"/>
    <b v="0"/>
    <n v="1"/>
    <b v="0"/>
    <s v="publishing/fiction"/>
    <n v="106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2800"/>
    <n v="3175"/>
    <x v="2"/>
    <x v="0"/>
    <s v="USD"/>
    <n v="1308431646"/>
    <n v="1305839646"/>
    <b v="0"/>
    <n v="2"/>
    <b v="0"/>
    <s v="publishing/fiction"/>
    <n v="113"/>
    <n v="1587.5"/>
    <x v="3"/>
    <x v="10"/>
  </r>
  <r>
    <n v="1493"/>
    <s v="The Great Grand Zeppelin Chase"/>
    <s v="Help illustrate the sequel to the bestselling _x000a_The Transylvania Flying Squad of Detectives"/>
    <n v="15000"/>
    <n v="3172"/>
    <x v="2"/>
    <x v="0"/>
    <s v="USD"/>
    <n v="1371415675"/>
    <n v="1368823675"/>
    <b v="0"/>
    <n v="0"/>
    <b v="0"/>
    <s v="publishing/fiction"/>
    <n v="21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2500"/>
    <n v="3171"/>
    <x v="2"/>
    <x v="0"/>
    <s v="USD"/>
    <n v="1428075480"/>
    <n v="1425489613"/>
    <b v="0"/>
    <n v="11"/>
    <b v="0"/>
    <s v="publishing/fiction"/>
    <n v="127"/>
    <n v="288.27"/>
    <x v="3"/>
    <x v="10"/>
  </r>
  <r>
    <n v="1495"/>
    <s v="A Magical Bildungsroman with a Female Heroine"/>
    <s v="The Adventures of Penelope Hawthorne. Part One: The Spellbook of Dracone."/>
    <n v="3000"/>
    <n v="3170"/>
    <x v="2"/>
    <x v="0"/>
    <s v="USD"/>
    <n v="1314471431"/>
    <n v="1311879431"/>
    <b v="0"/>
    <n v="0"/>
    <b v="0"/>
    <s v="publishing/fiction"/>
    <n v="106"/>
    <n v="0"/>
    <x v="3"/>
    <x v="10"/>
  </r>
  <r>
    <n v="1496"/>
    <s v="Tainted Steel (Series 1 - 4)"/>
    <s v="Capturing the awe-inspiring magic of the likes of LoTR, Tainted Steel tells the story of one mans' struggle against Destiny."/>
    <n v="3000"/>
    <n v="3160"/>
    <x v="2"/>
    <x v="0"/>
    <s v="USD"/>
    <n v="1410866659"/>
    <n v="1405682659"/>
    <b v="0"/>
    <n v="0"/>
    <b v="0"/>
    <s v="publishing/fiction"/>
    <n v="105"/>
    <n v="0"/>
    <x v="3"/>
    <x v="10"/>
  </r>
  <r>
    <n v="1497"/>
    <s v="Daddy"/>
    <s v="After 25 years apart, a father and son's reunion is less magical and more explosive as the revelations come out and the gloves come off"/>
    <n v="2000"/>
    <n v="3158"/>
    <x v="2"/>
    <x v="0"/>
    <s v="USD"/>
    <n v="1375299780"/>
    <n v="1371655522"/>
    <b v="0"/>
    <n v="1"/>
    <b v="0"/>
    <s v="publishing/fiction"/>
    <n v="158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15000"/>
    <n v="3155"/>
    <x v="2"/>
    <x v="0"/>
    <s v="USD"/>
    <n v="1409787378"/>
    <n v="1405899378"/>
    <b v="0"/>
    <n v="3"/>
    <b v="0"/>
    <s v="publishing/fiction"/>
    <n v="21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3000"/>
    <n v="3150"/>
    <x v="2"/>
    <x v="0"/>
    <s v="USD"/>
    <n v="1470355833"/>
    <n v="1465171833"/>
    <b v="0"/>
    <n v="1"/>
    <b v="0"/>
    <s v="publishing/fiction"/>
    <n v="105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3000"/>
    <n v="3148"/>
    <x v="2"/>
    <x v="0"/>
    <s v="USD"/>
    <n v="1367444557"/>
    <n v="1364852557"/>
    <b v="0"/>
    <n v="15"/>
    <b v="0"/>
    <s v="publishing/fiction"/>
    <n v="105"/>
    <n v="209.87"/>
    <x v="3"/>
    <x v="10"/>
  </r>
  <r>
    <n v="1501"/>
    <s v="This is Nowhere"/>
    <s v="A hardcover book of surf, outdoor and nature photos from the British Columbia coast."/>
    <n v="2800"/>
    <n v="3145"/>
    <x v="0"/>
    <x v="5"/>
    <s v="CAD"/>
    <n v="1436364023"/>
    <n v="1433772023"/>
    <b v="1"/>
    <n v="885"/>
    <b v="1"/>
    <s v="photography/photobooks"/>
    <n v="112"/>
    <n v="3.55"/>
    <x v="8"/>
    <x v="20"/>
  </r>
  <r>
    <n v="1502"/>
    <s v="Cosmic Surgery"/>
    <s v="Cosmic Surgery is a photo book, set in the not too distant future where the world of cosmetic surgery is about to be transformed"/>
    <n v="3000"/>
    <n v="3135"/>
    <x v="0"/>
    <x v="1"/>
    <s v="GBP"/>
    <n v="1458943200"/>
    <n v="1456491680"/>
    <b v="1"/>
    <n v="329"/>
    <b v="1"/>
    <s v="photography/photobooks"/>
    <n v="105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000"/>
    <n v="3133"/>
    <x v="0"/>
    <x v="18"/>
    <s v="EUR"/>
    <n v="1477210801"/>
    <n v="1472026801"/>
    <b v="1"/>
    <n v="71"/>
    <b v="1"/>
    <s v="photography/photobooks"/>
    <n v="104"/>
    <n v="44.13"/>
    <x v="8"/>
    <x v="20"/>
  </r>
  <r>
    <n v="1504"/>
    <s v="RYU X RIO"/>
    <s v="A football photography book like no other about the 2014 World Cup in Brazil, by Ryu Voelkel."/>
    <n v="3000"/>
    <n v="3132.63"/>
    <x v="0"/>
    <x v="1"/>
    <s v="GBP"/>
    <n v="1402389180"/>
    <n v="1399996024"/>
    <b v="1"/>
    <n v="269"/>
    <b v="1"/>
    <s v="photography/photobooks"/>
    <n v="104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0000"/>
    <n v="3125"/>
    <x v="0"/>
    <x v="12"/>
    <s v="EUR"/>
    <n v="1458676860"/>
    <n v="1455446303"/>
    <b v="1"/>
    <n v="345"/>
    <b v="1"/>
    <s v="photography/photobooks"/>
    <n v="31"/>
    <n v="9.06"/>
    <x v="8"/>
    <x v="20"/>
  </r>
  <r>
    <n v="1506"/>
    <s v="Holden Lane High School photobook"/>
    <s v="A photographic book consisting of 36 colour photographs that explore Holden Lane High School in its final state."/>
    <n v="1200"/>
    <n v="3122"/>
    <x v="0"/>
    <x v="1"/>
    <s v="GBP"/>
    <n v="1406227904"/>
    <n v="1403635904"/>
    <b v="1"/>
    <n v="43"/>
    <b v="1"/>
    <s v="photography/photobooks"/>
    <n v="260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2500"/>
    <n v="3120"/>
    <x v="0"/>
    <x v="0"/>
    <s v="USD"/>
    <n v="1273911000"/>
    <n v="1268822909"/>
    <b v="1"/>
    <n v="33"/>
    <b v="1"/>
    <s v="photography/photobooks"/>
    <n v="125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2500"/>
    <n v="3120"/>
    <x v="0"/>
    <x v="0"/>
    <s v="USD"/>
    <n v="1403880281"/>
    <n v="1401201881"/>
    <b v="1"/>
    <n v="211"/>
    <b v="1"/>
    <s v="photography/photobooks"/>
    <n v="125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2500"/>
    <n v="3105"/>
    <x v="0"/>
    <x v="12"/>
    <s v="EUR"/>
    <n v="1487113140"/>
    <n v="1484570885"/>
    <b v="1"/>
    <n v="196"/>
    <b v="1"/>
    <s v="photography/photobooks"/>
    <n v="124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3000"/>
    <n v="3105"/>
    <x v="0"/>
    <x v="1"/>
    <s v="GBP"/>
    <n v="1405761278"/>
    <n v="1403169278"/>
    <b v="1"/>
    <n v="405"/>
    <b v="1"/>
    <s v="photography/photobooks"/>
    <n v="104"/>
    <n v="7.67"/>
    <x v="8"/>
    <x v="20"/>
  </r>
  <r>
    <n v="1511"/>
    <s v="Hidden Mother"/>
    <s v="A book that presents an account of my daughterâ€™s adoption through an examination of 19th-century &quot;hidden mother&quot; photographs"/>
    <n v="3000"/>
    <n v="3100"/>
    <x v="0"/>
    <x v="0"/>
    <s v="USD"/>
    <n v="1447858804"/>
    <n v="1445263204"/>
    <b v="1"/>
    <n v="206"/>
    <b v="1"/>
    <s v="photography/photobooks"/>
    <n v="103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20000"/>
    <n v="3100"/>
    <x v="0"/>
    <x v="0"/>
    <s v="USD"/>
    <n v="1486311939"/>
    <n v="1483719939"/>
    <b v="1"/>
    <n v="335"/>
    <b v="1"/>
    <s v="photography/photobooks"/>
    <n v="16"/>
    <n v="9.25"/>
    <x v="8"/>
    <x v="20"/>
  </r>
  <r>
    <n v="1513"/>
    <s v="Russian Interiors"/>
    <s v="An intimate portrait of Russian women in their private spaces by late photographer Andy Rocchelli published by Cesura."/>
    <n v="3000"/>
    <n v="3100"/>
    <x v="0"/>
    <x v="1"/>
    <s v="GBP"/>
    <n v="1405523866"/>
    <n v="1402931866"/>
    <b v="1"/>
    <n v="215"/>
    <b v="1"/>
    <s v="photography/photobooks"/>
    <n v="103"/>
    <n v="14.42"/>
    <x v="8"/>
    <x v="20"/>
  </r>
  <r>
    <n v="1514"/>
    <s v="Racing Age"/>
    <s v="Racing Age is a documentary photography book about masters track &amp; field athletes of retirement age and older."/>
    <n v="2000"/>
    <n v="3100"/>
    <x v="0"/>
    <x v="0"/>
    <s v="USD"/>
    <n v="1443363640"/>
    <n v="1439907640"/>
    <b v="1"/>
    <n v="176"/>
    <b v="1"/>
    <s v="photography/photobooks"/>
    <n v="155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"/>
    <n v="3095.11"/>
    <x v="0"/>
    <x v="10"/>
    <s v="NOK"/>
    <n v="1458104697"/>
    <n v="1455516297"/>
    <b v="1"/>
    <n v="555"/>
    <b v="1"/>
    <s v="photography/photobooks"/>
    <n v="103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3000"/>
    <n v="3084"/>
    <x v="0"/>
    <x v="0"/>
    <s v="USD"/>
    <n v="1475762400"/>
    <n v="1473160292"/>
    <b v="1"/>
    <n v="116"/>
    <b v="1"/>
    <s v="photography/photobooks"/>
    <n v="103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2600"/>
    <n v="3081"/>
    <x v="0"/>
    <x v="0"/>
    <s v="USD"/>
    <n v="1417845600"/>
    <n v="1415194553"/>
    <b v="1"/>
    <n v="615"/>
    <b v="1"/>
    <s v="photography/photobooks"/>
    <n v="119"/>
    <n v="5.01"/>
    <x v="8"/>
    <x v="20"/>
  </r>
  <r>
    <n v="1518"/>
    <s v="Amelia and the Animals: Photographs by Robin Schwartz"/>
    <s v="A photobook of Robin Schwartz's ongoing series with her daughter Amelia."/>
    <n v="3000"/>
    <n v="3080"/>
    <x v="0"/>
    <x v="0"/>
    <s v="USD"/>
    <n v="1401565252"/>
    <n v="1398973252"/>
    <b v="1"/>
    <n v="236"/>
    <b v="1"/>
    <s v="photography/photobooks"/>
    <n v="103"/>
    <n v="13.05"/>
    <x v="8"/>
    <x v="20"/>
  </r>
  <r>
    <n v="1519"/>
    <s v="Jesus Days, 1978-1983"/>
    <s v="A documentary photobook that captures the late 70s in evangelical America seen thru the eyes of a closeted and religious young man."/>
    <n v="3000"/>
    <n v="3080"/>
    <x v="0"/>
    <x v="0"/>
    <s v="USD"/>
    <n v="1403301540"/>
    <n v="1400867283"/>
    <b v="1"/>
    <n v="145"/>
    <b v="1"/>
    <s v="photography/photobooks"/>
    <n v="103"/>
    <n v="21.24"/>
    <x v="8"/>
    <x v="20"/>
  </r>
  <r>
    <n v="1520"/>
    <s v="TULIPS"/>
    <s v="A self-published photography book by Andrew Miksys from his new series about Belarus"/>
    <n v="2500"/>
    <n v="3067"/>
    <x v="0"/>
    <x v="0"/>
    <s v="USD"/>
    <n v="1418961600"/>
    <n v="1415824513"/>
    <b v="1"/>
    <n v="167"/>
    <b v="1"/>
    <s v="photography/photobooks"/>
    <n v="123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2000"/>
    <n v="3062"/>
    <x v="0"/>
    <x v="0"/>
    <s v="USD"/>
    <n v="1465272091"/>
    <n v="1462248091"/>
    <b v="1"/>
    <n v="235"/>
    <b v="1"/>
    <s v="photography/photobooks"/>
    <n v="153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3000"/>
    <n v="3061"/>
    <x v="0"/>
    <x v="0"/>
    <s v="USD"/>
    <n v="1413575739"/>
    <n v="1410983739"/>
    <b v="1"/>
    <n v="452"/>
    <b v="1"/>
    <s v="photography/photobooks"/>
    <n v="102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2500"/>
    <n v="3060.22"/>
    <x v="0"/>
    <x v="0"/>
    <s v="USD"/>
    <n v="1419292800"/>
    <n v="1416592916"/>
    <b v="1"/>
    <n v="241"/>
    <b v="1"/>
    <s v="photography/photobooks"/>
    <n v="122"/>
    <n v="12.7"/>
    <x v="8"/>
    <x v="20"/>
  </r>
  <r>
    <n v="1524"/>
    <s v="Heath - Limited Edition Split Zine - Make 100"/>
    <s v="Limited edition split zine by photographers AdeY and Kersti K. 100 signed and hand numbered copies!"/>
    <n v="10000"/>
    <n v="3060"/>
    <x v="0"/>
    <x v="11"/>
    <s v="SEK"/>
    <n v="1487592090"/>
    <n v="1485000090"/>
    <b v="1"/>
    <n v="28"/>
    <b v="1"/>
    <s v="photography/photobooks"/>
    <n v="31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3000"/>
    <n v="3058"/>
    <x v="0"/>
    <x v="0"/>
    <s v="USD"/>
    <n v="1471539138"/>
    <n v="1468947138"/>
    <b v="1"/>
    <n v="140"/>
    <b v="1"/>
    <s v="photography/photobooks"/>
    <n v="102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800"/>
    <n v="3055"/>
    <x v="0"/>
    <x v="0"/>
    <s v="USD"/>
    <n v="1453185447"/>
    <n v="1448951847"/>
    <b v="1"/>
    <n v="280"/>
    <b v="1"/>
    <s v="photography/photobooks"/>
    <n v="109"/>
    <n v="10.91"/>
    <x v="8"/>
    <x v="20"/>
  </r>
  <r>
    <n v="1527"/>
    <s v="Island - Japan, from the view point of many"/>
    <s v="Eight creatives visited Japan. This is a unique photo-book of their separate but collected experiences."/>
    <n v="3000"/>
    <n v="3055"/>
    <x v="0"/>
    <x v="0"/>
    <s v="USD"/>
    <n v="1489497886"/>
    <n v="1487082286"/>
    <b v="1"/>
    <n v="70"/>
    <b v="1"/>
    <s v="photography/photobooks"/>
    <n v="102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3000"/>
    <n v="3046"/>
    <x v="0"/>
    <x v="0"/>
    <s v="USD"/>
    <n v="1426773920"/>
    <n v="1424185520"/>
    <b v="1"/>
    <n v="141"/>
    <b v="1"/>
    <s v="photography/photobooks"/>
    <n v="102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2500"/>
    <n v="3045"/>
    <x v="0"/>
    <x v="0"/>
    <s v="USD"/>
    <n v="1445624695"/>
    <n v="1443464695"/>
    <b v="1"/>
    <n v="874"/>
    <b v="1"/>
    <s v="photography/photobooks"/>
    <n v="122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3000"/>
    <n v="3045"/>
    <x v="0"/>
    <x v="0"/>
    <s v="USD"/>
    <n v="1417402800"/>
    <n v="1414610126"/>
    <b v="1"/>
    <n v="73"/>
    <b v="1"/>
    <s v="photography/photobooks"/>
    <n v="102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2820"/>
    <n v="3036"/>
    <x v="0"/>
    <x v="0"/>
    <s v="USD"/>
    <n v="1462161540"/>
    <n v="1457913777"/>
    <b v="1"/>
    <n v="740"/>
    <b v="1"/>
    <s v="photography/photobooks"/>
    <n v="108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3000"/>
    <n v="3035.05"/>
    <x v="0"/>
    <x v="0"/>
    <s v="USD"/>
    <n v="1441383062"/>
    <n v="1438791062"/>
    <b v="1"/>
    <n v="369"/>
    <b v="1"/>
    <s v="photography/photobooks"/>
    <n v="101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3000"/>
    <n v="3035"/>
    <x v="0"/>
    <x v="0"/>
    <s v="USD"/>
    <n v="1464040800"/>
    <n v="1461527631"/>
    <b v="1"/>
    <n v="110"/>
    <b v="1"/>
    <s v="photography/photobooks"/>
    <n v="101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3000"/>
    <n v="3035"/>
    <x v="0"/>
    <x v="0"/>
    <s v="USD"/>
    <n v="1440702910"/>
    <n v="1438110910"/>
    <b v="1"/>
    <n v="455"/>
    <b v="1"/>
    <s v="photography/photobooks"/>
    <n v="101"/>
    <n v="6.67"/>
    <x v="8"/>
    <x v="20"/>
  </r>
  <r>
    <n v="1537"/>
    <s v="FACE TO FAITH | MOUNT KAILASH | TIBET photobook"/>
    <s v="A Photobook about one of the most fascinating places on earth -     the sacred Mount Kailash in Tibet."/>
    <n v="3000"/>
    <n v="3035"/>
    <x v="0"/>
    <x v="12"/>
    <s v="EUR"/>
    <n v="1470506400"/>
    <n v="1467358427"/>
    <b v="1"/>
    <n v="224"/>
    <b v="1"/>
    <s v="photography/photobooks"/>
    <n v="101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3000"/>
    <n v="3034"/>
    <x v="0"/>
    <x v="0"/>
    <s v="USD"/>
    <n v="1421952370"/>
    <n v="1418064370"/>
    <b v="1"/>
    <n v="46"/>
    <b v="1"/>
    <s v="photography/photobooks"/>
    <n v="101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12000"/>
    <n v="3030"/>
    <x v="0"/>
    <x v="0"/>
    <s v="USD"/>
    <n v="1483481019"/>
    <n v="1480629819"/>
    <b v="0"/>
    <n v="284"/>
    <b v="1"/>
    <s v="photography/photobooks"/>
    <n v="2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3000"/>
    <n v="3030"/>
    <x v="0"/>
    <x v="0"/>
    <s v="USD"/>
    <n v="1416964500"/>
    <n v="1414368616"/>
    <b v="1"/>
    <n v="98"/>
    <b v="1"/>
    <s v="photography/photobooks"/>
    <n v="101"/>
    <n v="30.92"/>
    <x v="8"/>
    <x v="20"/>
  </r>
  <r>
    <n v="1541"/>
    <s v="The Panama Canal Bridge of the Americas"/>
    <s v="My Goal is to travel across Panama with my team and capture the beauty and wildlife throughout the canal."/>
    <n v="3000"/>
    <n v="3030"/>
    <x v="2"/>
    <x v="0"/>
    <s v="USD"/>
    <n v="1420045538"/>
    <n v="1417453538"/>
    <b v="0"/>
    <n v="2"/>
    <b v="0"/>
    <s v="photography/nature"/>
    <n v="101"/>
    <n v="1515"/>
    <x v="8"/>
    <x v="24"/>
  </r>
  <r>
    <n v="1542"/>
    <s v="From student to beekeeper"/>
    <s v="The photography project aims to show challenges &amp; successes of a  student attempting to continue his family beekeeping heritage."/>
    <n v="3000"/>
    <n v="3025.66"/>
    <x v="2"/>
    <x v="5"/>
    <s v="CAD"/>
    <n v="1435708500"/>
    <n v="1434412500"/>
    <b v="0"/>
    <n v="1"/>
    <b v="0"/>
    <s v="photography/nature"/>
    <n v="101"/>
    <n v="3025.66"/>
    <x v="8"/>
    <x v="24"/>
  </r>
  <r>
    <n v="1543"/>
    <s v="Sunrises in the MidWest"/>
    <s v="I plan to take pictures of the sunrise in the MidWest every day in 2015 and compile them in a slide show for distribution."/>
    <n v="2500"/>
    <n v="3022"/>
    <x v="2"/>
    <x v="0"/>
    <s v="USD"/>
    <n v="1416662034"/>
    <n v="1414066434"/>
    <b v="0"/>
    <n v="1"/>
    <b v="0"/>
    <s v="photography/nature"/>
    <n v="121"/>
    <n v="3022"/>
    <x v="8"/>
    <x v="24"/>
  </r>
  <r>
    <n v="1544"/>
    <s v="LaFee Photography"/>
    <s v="My name is Travis LaFee, I live in beautiful McCall, Idaho. I wish to display the beauty of valley county by taking pics outdoors."/>
    <n v="3000"/>
    <n v="3017"/>
    <x v="2"/>
    <x v="0"/>
    <s v="USD"/>
    <n v="1427847480"/>
    <n v="1424222024"/>
    <b v="0"/>
    <n v="0"/>
    <b v="0"/>
    <s v="photography/nature"/>
    <n v="101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2800"/>
    <n v="3015.73"/>
    <x v="2"/>
    <x v="1"/>
    <s v="GBP"/>
    <n v="1410930399"/>
    <n v="1405746399"/>
    <b v="0"/>
    <n v="11"/>
    <b v="0"/>
    <s v="photography/nature"/>
    <n v="108"/>
    <n v="274.16000000000003"/>
    <x v="8"/>
    <x v="24"/>
  </r>
  <r>
    <n v="1547"/>
    <s v="Sound Photography"/>
    <s v="I have produced a limited number (100) of five 8x10 prints of mixed photography I would like to share with you."/>
    <n v="3000"/>
    <n v="3015"/>
    <x v="2"/>
    <x v="0"/>
    <s v="USD"/>
    <n v="1487844882"/>
    <n v="1487240082"/>
    <b v="0"/>
    <n v="0"/>
    <b v="0"/>
    <s v="photography/nature"/>
    <n v="101"/>
    <n v="0"/>
    <x v="8"/>
    <x v="24"/>
  </r>
  <r>
    <n v="1548"/>
    <s v="Change the World through Color"/>
    <s v="Beauty is in the eye of the beholder and I want to inspire conservation through color."/>
    <n v="2000"/>
    <n v="3015"/>
    <x v="2"/>
    <x v="0"/>
    <s v="USD"/>
    <n v="1447020620"/>
    <n v="1444425020"/>
    <b v="0"/>
    <n v="1"/>
    <b v="0"/>
    <s v="photography/nature"/>
    <n v="151"/>
    <n v="3015"/>
    <x v="8"/>
    <x v="24"/>
  </r>
  <r>
    <n v="1549"/>
    <s v="2016 Calendar:  Wonders of Nature"/>
    <s v="A 2016 calendar collection of landscape and wildlife photographs from award winning photographer, Steve Marler."/>
    <n v="3000"/>
    <n v="3014"/>
    <x v="2"/>
    <x v="0"/>
    <s v="USD"/>
    <n v="1446524159"/>
    <n v="1443928559"/>
    <b v="0"/>
    <n v="6"/>
    <b v="0"/>
    <s v="photography/nature"/>
    <n v="100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2500"/>
    <n v="3012"/>
    <x v="2"/>
    <x v="1"/>
    <s v="GBP"/>
    <n v="1463050034"/>
    <n v="1460458034"/>
    <b v="0"/>
    <n v="7"/>
    <b v="0"/>
    <s v="photography/nature"/>
    <n v="120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2500"/>
    <n v="3010.01"/>
    <x v="2"/>
    <x v="0"/>
    <s v="USD"/>
    <n v="1432756039"/>
    <n v="1430164039"/>
    <b v="0"/>
    <n v="0"/>
    <b v="0"/>
    <s v="photography/nature"/>
    <n v="12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1960"/>
    <n v="3005"/>
    <x v="2"/>
    <x v="0"/>
    <s v="USD"/>
    <n v="1412135940"/>
    <n v="1410366708"/>
    <b v="0"/>
    <n v="16"/>
    <b v="0"/>
    <s v="photography/nature"/>
    <n v="153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3000"/>
    <n v="3003"/>
    <x v="2"/>
    <x v="0"/>
    <s v="USD"/>
    <n v="1441176447"/>
    <n v="1438584447"/>
    <b v="0"/>
    <n v="0"/>
    <b v="0"/>
    <s v="photography/nature"/>
    <n v="10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3000"/>
    <n v="3002"/>
    <x v="2"/>
    <x v="2"/>
    <s v="AUD"/>
    <n v="1438495390"/>
    <n v="1435903390"/>
    <b v="0"/>
    <n v="0"/>
    <b v="0"/>
    <s v="photography/nature"/>
    <n v="100"/>
    <n v="0"/>
    <x v="8"/>
    <x v="24"/>
  </r>
  <r>
    <n v="1555"/>
    <s v="Coffee Table Book of Maine"/>
    <s v="I am traveling the coastline of Maine and will be taking pictures of all the scenery and lighthouses in the area."/>
    <n v="17000"/>
    <n v="3001"/>
    <x v="2"/>
    <x v="0"/>
    <s v="USD"/>
    <n v="1442509200"/>
    <n v="1440513832"/>
    <b v="0"/>
    <n v="0"/>
    <b v="0"/>
    <s v="photography/nature"/>
    <n v="18"/>
    <n v="0"/>
    <x v="8"/>
    <x v="24"/>
  </r>
  <r>
    <n v="1556"/>
    <s v="West Canada - A Coffee Table Book"/>
    <s v="To gather a collection of photographs for a coffee table book that displays the beauty of Canada's west."/>
    <n v="5000"/>
    <n v="3000"/>
    <x v="2"/>
    <x v="5"/>
    <s v="CAD"/>
    <n v="1467603624"/>
    <n v="1465011624"/>
    <b v="0"/>
    <n v="12"/>
    <b v="0"/>
    <s v="photography/nature"/>
    <n v="60"/>
    <n v="250"/>
    <x v="8"/>
    <x v="24"/>
  </r>
  <r>
    <n v="1557"/>
    <s v="Reflecting Light Photo"/>
    <s v="I have always been captivated by photography, Now I am trying to set up my own company and publish my pictures."/>
    <n v="3000"/>
    <n v="3000"/>
    <x v="2"/>
    <x v="0"/>
    <s v="USD"/>
    <n v="1411227633"/>
    <n v="1408549233"/>
    <b v="0"/>
    <n v="1"/>
    <b v="0"/>
    <s v="photography/nature"/>
    <n v="100"/>
    <n v="3000"/>
    <x v="8"/>
    <x v="24"/>
  </r>
  <r>
    <n v="1558"/>
    <s v="Lucy Wood's Calendar - English Countryside 2016"/>
    <s v="A large 2016 wall-calendar (A3 when open) featuring 12 stunning photographs by Lucy Wood."/>
    <n v="3000"/>
    <n v="3000"/>
    <x v="2"/>
    <x v="1"/>
    <s v="GBP"/>
    <n v="1440763920"/>
    <n v="1435656759"/>
    <b v="0"/>
    <n v="3"/>
    <b v="0"/>
    <s v="photography/nature"/>
    <n v="100"/>
    <n v="1000"/>
    <x v="8"/>
    <x v="24"/>
  </r>
  <r>
    <n v="1559"/>
    <s v="North Cascades Bigfoot Photo Expedition"/>
    <s v="The goal of this project is to provide scientific evidence of bigfoot in the North Cascades."/>
    <n v="3000"/>
    <n v="3000"/>
    <x v="2"/>
    <x v="0"/>
    <s v="USD"/>
    <n v="1430270199"/>
    <n v="1428974199"/>
    <b v="0"/>
    <n v="1"/>
    <b v="0"/>
    <s v="photography/nature"/>
    <n v="100"/>
    <n v="3000"/>
    <x v="8"/>
    <x v="24"/>
  </r>
  <r>
    <n v="1560"/>
    <s v="Fine Art Landscape 2015 Calendar"/>
    <s v="I would like to share my landscape photographic travels of 2014 with more than just family an friends. 12 months of images."/>
    <n v="3000"/>
    <n v="3000"/>
    <x v="2"/>
    <x v="0"/>
    <s v="USD"/>
    <n v="1415842193"/>
    <n v="1414110593"/>
    <b v="0"/>
    <n v="4"/>
    <b v="0"/>
    <s v="photography/nature"/>
    <n v="10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3000"/>
    <n v="3000"/>
    <x v="1"/>
    <x v="0"/>
    <s v="USD"/>
    <n v="1383789603"/>
    <n v="1381194003"/>
    <b v="0"/>
    <n v="1"/>
    <b v="0"/>
    <s v="publishing/art books"/>
    <n v="10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2500"/>
    <n v="3000"/>
    <x v="1"/>
    <x v="0"/>
    <s v="USD"/>
    <n v="1259715000"/>
    <n v="1253712916"/>
    <b v="0"/>
    <n v="0"/>
    <b v="0"/>
    <s v="publishing/art books"/>
    <n v="12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2500"/>
    <n v="3000"/>
    <x v="1"/>
    <x v="1"/>
    <s v="GBP"/>
    <n v="1394815751"/>
    <n v="1389635351"/>
    <b v="0"/>
    <n v="2"/>
    <b v="0"/>
    <s v="publishing/art books"/>
    <n v="12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2500"/>
    <n v="3000"/>
    <x v="1"/>
    <x v="0"/>
    <s v="USD"/>
    <n v="1432843500"/>
    <n v="1430124509"/>
    <b v="0"/>
    <n v="1"/>
    <b v="0"/>
    <s v="publishing/art books"/>
    <n v="12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65108"/>
    <n v="2994"/>
    <x v="1"/>
    <x v="0"/>
    <s v="USD"/>
    <n v="1307554261"/>
    <n v="1304962261"/>
    <b v="0"/>
    <n v="1"/>
    <b v="0"/>
    <s v="publishing/art books"/>
    <n v="5"/>
    <n v="2994"/>
    <x v="3"/>
    <x v="25"/>
  </r>
  <r>
    <n v="1566"/>
    <s v="DeVito Art Skull Island Kongstarter (Canceled)"/>
    <s v="Joe DeVito's first Art Book and original King Kong novellas available in both Limited and Deluxe Editions."/>
    <n v="8000"/>
    <n v="2993"/>
    <x v="1"/>
    <x v="0"/>
    <s v="USD"/>
    <n v="1469656800"/>
    <n v="1467151204"/>
    <b v="0"/>
    <n v="59"/>
    <b v="0"/>
    <s v="publishing/art books"/>
    <n v="37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2500"/>
    <n v="2990"/>
    <x v="1"/>
    <x v="0"/>
    <s v="USD"/>
    <n v="1392595200"/>
    <n v="1391293745"/>
    <b v="0"/>
    <n v="13"/>
    <b v="0"/>
    <s v="publishing/art books"/>
    <n v="120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60000"/>
    <n v="2971"/>
    <x v="1"/>
    <x v="0"/>
    <s v="USD"/>
    <n v="1419384585"/>
    <n v="1416360585"/>
    <b v="0"/>
    <n v="22"/>
    <b v="0"/>
    <s v="publishing/art books"/>
    <n v="5"/>
    <n v="135.05000000000001"/>
    <x v="3"/>
    <x v="25"/>
  </r>
  <r>
    <n v="1569"/>
    <s v="to be removed (Canceled)"/>
    <s v="to be removed"/>
    <n v="5000"/>
    <n v="2965"/>
    <x v="1"/>
    <x v="0"/>
    <s v="USD"/>
    <n v="1369498714"/>
    <n v="1366906714"/>
    <b v="0"/>
    <n v="0"/>
    <b v="0"/>
    <s v="publishing/art books"/>
    <n v="59"/>
    <n v="0"/>
    <x v="3"/>
    <x v="25"/>
  </r>
  <r>
    <n v="1570"/>
    <s v="BEAUTIFUL DREAMERS: An Adult Coloring Book (Canceled)"/>
    <s v="A Coloring Book of Breathtaking Beauties_x000a_To Calm the Heart and Soul"/>
    <n v="9999"/>
    <n v="2960"/>
    <x v="1"/>
    <x v="0"/>
    <s v="USD"/>
    <n v="1460140282"/>
    <n v="1457551882"/>
    <b v="0"/>
    <n v="52"/>
    <b v="0"/>
    <s v="publishing/art books"/>
    <n v="30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2900"/>
    <n v="2954"/>
    <x v="1"/>
    <x v="1"/>
    <s v="GBP"/>
    <n v="1434738483"/>
    <n v="1432146483"/>
    <b v="0"/>
    <n v="4"/>
    <b v="0"/>
    <s v="publishing/art books"/>
    <n v="102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2700"/>
    <n v="2945"/>
    <x v="1"/>
    <x v="5"/>
    <s v="CAD"/>
    <n v="1491019140"/>
    <n v="1487548802"/>
    <b v="0"/>
    <n v="3"/>
    <b v="0"/>
    <s v="publishing/art books"/>
    <n v="109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2500"/>
    <n v="2935"/>
    <x v="1"/>
    <x v="0"/>
    <s v="USD"/>
    <n v="1424211329"/>
    <n v="1421187329"/>
    <b v="0"/>
    <n v="6"/>
    <b v="0"/>
    <s v="publishing/art books"/>
    <n v="117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2000"/>
    <n v="2932"/>
    <x v="1"/>
    <x v="0"/>
    <s v="USD"/>
    <n v="1404909296"/>
    <n v="1402317296"/>
    <b v="0"/>
    <n v="35"/>
    <b v="0"/>
    <s v="publishing/art books"/>
    <n v="147"/>
    <n v="83.77"/>
    <x v="3"/>
    <x v="25"/>
  </r>
  <r>
    <n v="1576"/>
    <s v="The Obsessive Line Collection (Canceled)"/>
    <s v="For the publication of my first 3 books: an Art book, a graphic novel, and a coloring book"/>
    <n v="1500"/>
    <n v="2930.69"/>
    <x v="1"/>
    <x v="0"/>
    <s v="USD"/>
    <n v="1435698368"/>
    <n v="1431810368"/>
    <b v="0"/>
    <n v="10"/>
    <b v="0"/>
    <s v="publishing/art books"/>
    <n v="195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2750"/>
    <n v="2930"/>
    <x v="1"/>
    <x v="0"/>
    <s v="USD"/>
    <n v="1343161248"/>
    <n v="1337977248"/>
    <b v="0"/>
    <n v="2"/>
    <b v="0"/>
    <s v="publishing/art books"/>
    <n v="107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000"/>
    <n v="2929"/>
    <x v="1"/>
    <x v="0"/>
    <s v="USD"/>
    <n v="1283392800"/>
    <n v="1281317691"/>
    <b v="0"/>
    <n v="4"/>
    <b v="0"/>
    <s v="publishing/art books"/>
    <n v="293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2827"/>
    <n v="2925"/>
    <x v="1"/>
    <x v="0"/>
    <s v="USD"/>
    <n v="1377734091"/>
    <n v="1374882891"/>
    <b v="0"/>
    <n v="2"/>
    <b v="0"/>
    <s v="publishing/art books"/>
    <n v="103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2700"/>
    <n v="2923"/>
    <x v="1"/>
    <x v="0"/>
    <s v="USD"/>
    <n v="1337562726"/>
    <n v="1332378726"/>
    <b v="0"/>
    <n v="0"/>
    <b v="0"/>
    <s v="publishing/art books"/>
    <n v="108"/>
    <n v="0"/>
    <x v="3"/>
    <x v="25"/>
  </r>
  <r>
    <n v="1581"/>
    <s v="The Sharper Image"/>
    <s v="Photographic canvas prints depicting different scenes from around the globe, including local images taken in Sussex England."/>
    <n v="2000"/>
    <n v="2908"/>
    <x v="2"/>
    <x v="1"/>
    <s v="GBP"/>
    <n v="1450521990"/>
    <n v="1447757190"/>
    <b v="0"/>
    <n v="1"/>
    <b v="0"/>
    <s v="photography/places"/>
    <n v="145"/>
    <n v="2908"/>
    <x v="8"/>
    <x v="26"/>
  </r>
  <r>
    <n v="1582"/>
    <s v="Scenes from New Orleans"/>
    <s v="I create canvas prints of images from in and around New Orleans"/>
    <n v="150000"/>
    <n v="2889"/>
    <x v="2"/>
    <x v="0"/>
    <s v="USD"/>
    <n v="1445894400"/>
    <n v="1440961053"/>
    <b v="0"/>
    <n v="3"/>
    <b v="0"/>
    <s v="photography/places"/>
    <n v="2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1500"/>
    <n v="2885"/>
    <x v="2"/>
    <x v="1"/>
    <s v="GBP"/>
    <n v="1411681391"/>
    <n v="1409089391"/>
    <b v="0"/>
    <n v="1"/>
    <b v="0"/>
    <s v="photography/places"/>
    <n v="192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2300"/>
    <n v="2881"/>
    <x v="2"/>
    <x v="0"/>
    <s v="USD"/>
    <n v="1401464101"/>
    <n v="1400600101"/>
    <b v="0"/>
    <n v="0"/>
    <b v="0"/>
    <s v="photography/places"/>
    <n v="125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850"/>
    <n v="2879"/>
    <x v="2"/>
    <x v="5"/>
    <s v="CAD"/>
    <n v="1482663600"/>
    <n v="1480800568"/>
    <b v="0"/>
    <n v="12"/>
    <b v="0"/>
    <s v="photography/places"/>
    <n v="339"/>
    <n v="239.92"/>
    <x v="8"/>
    <x v="26"/>
  </r>
  <r>
    <n v="1586"/>
    <s v="Missouri In Pictures"/>
    <s v="Show the world the beauty that is in all of our back yards!"/>
    <n v="2250"/>
    <n v="2876"/>
    <x v="2"/>
    <x v="0"/>
    <s v="USD"/>
    <n v="1428197422"/>
    <n v="1425609022"/>
    <b v="0"/>
    <n v="0"/>
    <b v="0"/>
    <s v="photography/places"/>
    <n v="128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15000"/>
    <n v="2871"/>
    <x v="2"/>
    <x v="0"/>
    <s v="USD"/>
    <n v="1418510965"/>
    <n v="1415918965"/>
    <b v="0"/>
    <n v="1"/>
    <b v="0"/>
    <s v="photography/places"/>
    <n v="19"/>
    <n v="2871"/>
    <x v="8"/>
    <x v="26"/>
  </r>
  <r>
    <n v="1588"/>
    <s v="The Right Side of Texas"/>
    <s v="Southeast Texas as seen through the lens of a cell phone camera"/>
    <n v="1000"/>
    <n v="2870"/>
    <x v="2"/>
    <x v="0"/>
    <s v="USD"/>
    <n v="1422735120"/>
    <n v="1420091999"/>
    <b v="0"/>
    <n v="0"/>
    <b v="0"/>
    <s v="photography/places"/>
    <n v="287"/>
    <n v="0"/>
    <x v="8"/>
    <x v="26"/>
  </r>
  <r>
    <n v="1589"/>
    <s v="A Side Of The World In Canvas"/>
    <s v="I want to be able to have my own photography inside a canvas and have it be displayed everywhere."/>
    <n v="2500"/>
    <n v="2867.99"/>
    <x v="2"/>
    <x v="0"/>
    <s v="USD"/>
    <n v="1444433886"/>
    <n v="1441841886"/>
    <b v="0"/>
    <n v="0"/>
    <b v="0"/>
    <s v="photography/places"/>
    <n v="115"/>
    <n v="0"/>
    <x v="8"/>
    <x v="26"/>
  </r>
  <r>
    <n v="1590"/>
    <s v="An Italian Adventure"/>
    <s v="Discover Italy through photography."/>
    <n v="2000"/>
    <n v="2864"/>
    <x v="2"/>
    <x v="13"/>
    <s v="EUR"/>
    <n v="1443040464"/>
    <n v="1440448464"/>
    <b v="0"/>
    <n v="2"/>
    <b v="0"/>
    <s v="photography/places"/>
    <n v="143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2600"/>
    <n v="2857"/>
    <x v="2"/>
    <x v="1"/>
    <s v="GBP"/>
    <n v="1459700741"/>
    <n v="1457112341"/>
    <b v="0"/>
    <n v="92"/>
    <b v="0"/>
    <s v="photography/places"/>
    <n v="110"/>
    <n v="31.05"/>
    <x v="8"/>
    <x v="26"/>
  </r>
  <r>
    <n v="1592"/>
    <s v="The Views of Pittsburgh"/>
    <s v="A portfolio collage of beautiful pictures of authentic Pittsburgh locations and scenery."/>
    <n v="2500"/>
    <n v="2856"/>
    <x v="2"/>
    <x v="0"/>
    <s v="USD"/>
    <n v="1427503485"/>
    <n v="1423619085"/>
    <b v="0"/>
    <n v="0"/>
    <b v="0"/>
    <s v="photography/places"/>
    <n v="114"/>
    <n v="0"/>
    <x v="8"/>
    <x v="26"/>
  </r>
  <r>
    <n v="1593"/>
    <s v="Picturing Italy"/>
    <s v="A trip to fulfill a dream of capturing the wonders and history of ancient Italy in person."/>
    <n v="100000"/>
    <n v="2842"/>
    <x v="2"/>
    <x v="0"/>
    <s v="USD"/>
    <n v="1425154655"/>
    <n v="1422562655"/>
    <b v="0"/>
    <n v="3"/>
    <b v="0"/>
    <s v="photography/places"/>
    <n v="3"/>
    <n v="947.33"/>
    <x v="8"/>
    <x v="26"/>
  </r>
  <r>
    <n v="1594"/>
    <s v="Scenes and Things from New Orleans"/>
    <s v="I photograph my love of New Orleans, create canvases and share those memories with you."/>
    <n v="1500"/>
    <n v="2842"/>
    <x v="2"/>
    <x v="0"/>
    <s v="USD"/>
    <n v="1463329260"/>
    <n v="1458147982"/>
    <b v="0"/>
    <n v="10"/>
    <b v="0"/>
    <s v="photography/places"/>
    <n v="189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2500"/>
    <n v="2841"/>
    <x v="2"/>
    <x v="0"/>
    <s v="USD"/>
    <n v="1403122380"/>
    <n v="1400634728"/>
    <b v="0"/>
    <n v="7"/>
    <b v="0"/>
    <s v="photography/places"/>
    <n v="114"/>
    <n v="405.86"/>
    <x v="8"/>
    <x v="26"/>
  </r>
  <r>
    <n v="1596"/>
    <s v="The Town We Live In"/>
    <s v="London is beautiful. I want to create a book of stunning images from in and around our great city"/>
    <n v="25000"/>
    <n v="2836"/>
    <x v="2"/>
    <x v="1"/>
    <s v="GBP"/>
    <n v="1418469569"/>
    <n v="1414577969"/>
    <b v="0"/>
    <n v="3"/>
    <b v="0"/>
    <s v="photography/places"/>
    <n v="11"/>
    <n v="945.33"/>
    <x v="8"/>
    <x v="26"/>
  </r>
  <r>
    <n v="1597"/>
    <s v="Vacation Days in Big Bear"/>
    <s v="We're starting up a new an improved way to do vacation rental management, but we need some funding to kick start it!"/>
    <n v="2300"/>
    <n v="2835"/>
    <x v="2"/>
    <x v="0"/>
    <s v="USD"/>
    <n v="1474360197"/>
    <n v="1471768197"/>
    <b v="0"/>
    <n v="0"/>
    <b v="0"/>
    <s v="photography/places"/>
    <n v="123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2000"/>
    <n v="2833"/>
    <x v="2"/>
    <x v="0"/>
    <s v="USD"/>
    <n v="1437926458"/>
    <n v="1432742458"/>
    <b v="0"/>
    <n v="1"/>
    <b v="0"/>
    <s v="photography/places"/>
    <n v="142"/>
    <n v="2833"/>
    <x v="8"/>
    <x v="26"/>
  </r>
  <r>
    <n v="1599"/>
    <s v="The Londoner: Prints &amp; Canvas"/>
    <s v="A London photographer trekking 5,895m up Africa's Mount Kilimanjaro to pursue and enrich a career."/>
    <n v="2000"/>
    <n v="2831"/>
    <x v="2"/>
    <x v="1"/>
    <s v="GBP"/>
    <n v="1460116576"/>
    <n v="1457528176"/>
    <b v="0"/>
    <n v="0"/>
    <b v="0"/>
    <s v="photography/places"/>
    <n v="142"/>
    <n v="0"/>
    <x v="8"/>
    <x v="26"/>
  </r>
  <r>
    <n v="1600"/>
    <s v="Organic in India"/>
    <s v="I plan to document volunteer work on an organic farm in rural India, and photograph the people and places I encounter during the trip."/>
    <n v="2750"/>
    <n v="2826.43"/>
    <x v="2"/>
    <x v="0"/>
    <s v="USD"/>
    <n v="1405401060"/>
    <n v="1401585752"/>
    <b v="0"/>
    <n v="9"/>
    <b v="0"/>
    <s v="photography/places"/>
    <n v="103"/>
    <n v="314.05"/>
    <x v="8"/>
    <x v="26"/>
  </r>
  <r>
    <n v="1601"/>
    <s v="Release Soundzero's Debut Album!"/>
    <s v="We're so close to releasing our long-awaited debut album! A little help will go a long way... let's do this!"/>
    <n v="6000"/>
    <n v="2823"/>
    <x v="0"/>
    <x v="0"/>
    <s v="USD"/>
    <n v="1304561633"/>
    <n v="1301969633"/>
    <b v="0"/>
    <n v="56"/>
    <b v="1"/>
    <s v="music/rock"/>
    <n v="47"/>
    <n v="50.41"/>
    <x v="4"/>
    <x v="11"/>
  </r>
  <r>
    <n v="1602"/>
    <s v="The Material - Let You Down music video"/>
    <s v="We need the help of fans of both music and film alike to help us create our collective vision for this song."/>
    <n v="2500"/>
    <n v="2804.16"/>
    <x v="0"/>
    <x v="0"/>
    <s v="USD"/>
    <n v="1318633200"/>
    <n v="1314947317"/>
    <b v="0"/>
    <n v="32"/>
    <b v="1"/>
    <s v="music/rock"/>
    <n v="112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500"/>
    <n v="2800"/>
    <x v="0"/>
    <x v="0"/>
    <s v="USD"/>
    <n v="1332011835"/>
    <n v="1328559435"/>
    <b v="0"/>
    <n v="70"/>
    <b v="1"/>
    <s v="music/rock"/>
    <n v="112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12000"/>
    <n v="2800"/>
    <x v="0"/>
    <x v="0"/>
    <s v="USD"/>
    <n v="1312182000"/>
    <n v="1311380313"/>
    <b v="0"/>
    <n v="44"/>
    <b v="1"/>
    <s v="music/rock"/>
    <n v="23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2000"/>
    <n v="2795"/>
    <x v="0"/>
    <x v="0"/>
    <s v="USD"/>
    <n v="1300930838"/>
    <n v="1293158438"/>
    <b v="0"/>
    <n v="92"/>
    <b v="1"/>
    <s v="music/rock"/>
    <n v="140"/>
    <n v="30.38"/>
    <x v="4"/>
    <x v="11"/>
  </r>
  <r>
    <n v="1607"/>
    <s v="New Tour Bus for The Slants"/>
    <s v="The world's only all-Asian American dance rock band, The Slants, needs a bus to tour cons, shows, and festivals."/>
    <n v="6500"/>
    <n v="2788"/>
    <x v="0"/>
    <x v="0"/>
    <s v="USD"/>
    <n v="1339701851"/>
    <n v="1337887451"/>
    <b v="0"/>
    <n v="205"/>
    <b v="1"/>
    <s v="music/rock"/>
    <n v="43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2500"/>
    <n v="2755"/>
    <x v="0"/>
    <x v="0"/>
    <s v="USD"/>
    <n v="1388553960"/>
    <n v="1385754986"/>
    <b v="0"/>
    <n v="23"/>
    <b v="1"/>
    <s v="music/rock"/>
    <n v="11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2500"/>
    <n v="2751"/>
    <x v="0"/>
    <x v="0"/>
    <s v="USD"/>
    <n v="1320220800"/>
    <n v="1315612909"/>
    <b v="0"/>
    <n v="4"/>
    <b v="1"/>
    <s v="music/rock"/>
    <n v="110"/>
    <n v="687.75"/>
    <x v="4"/>
    <x v="11"/>
  </r>
  <r>
    <n v="1610"/>
    <s v="So The Story Goes: The New Album by &quot;Just Joe&quot; Altier"/>
    <s v="So The Story Goes is the upcoming album from &quot;Just Joe&quot; Altier."/>
    <n v="2750"/>
    <n v="2750"/>
    <x v="0"/>
    <x v="0"/>
    <s v="USD"/>
    <n v="1355609510"/>
    <n v="1353017510"/>
    <b v="0"/>
    <n v="112"/>
    <b v="1"/>
    <s v="music/rock"/>
    <n v="100"/>
    <n v="24.55"/>
    <x v="4"/>
    <x v="11"/>
  </r>
  <r>
    <n v="1611"/>
    <s v="Skelton-Luns CD/7&quot;             No Big Deal."/>
    <s v="Skelton-Luns CD/7&quot; No Big Deal."/>
    <n v="12001"/>
    <n v="2746"/>
    <x v="0"/>
    <x v="0"/>
    <s v="USD"/>
    <n v="1370390432"/>
    <n v="1368576032"/>
    <b v="0"/>
    <n v="27"/>
    <b v="1"/>
    <s v="music/rock"/>
    <n v="2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2500"/>
    <n v="2746"/>
    <x v="0"/>
    <x v="0"/>
    <s v="USD"/>
    <n v="1357160384"/>
    <n v="1354568384"/>
    <b v="0"/>
    <n v="11"/>
    <b v="1"/>
    <s v="music/rock"/>
    <n v="110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900"/>
    <n v="2735"/>
    <x v="0"/>
    <x v="0"/>
    <s v="USD"/>
    <n v="1342921202"/>
    <n v="1340329202"/>
    <b v="0"/>
    <n v="26"/>
    <b v="1"/>
    <s v="music/rock"/>
    <n v="14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2500"/>
    <n v="2734.11"/>
    <x v="0"/>
    <x v="0"/>
    <s v="USD"/>
    <n v="1407085200"/>
    <n v="1401924769"/>
    <b v="0"/>
    <n v="77"/>
    <b v="1"/>
    <s v="music/rock"/>
    <n v="109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2500"/>
    <n v="2729"/>
    <x v="0"/>
    <x v="0"/>
    <s v="USD"/>
    <n v="1323742396"/>
    <n v="1319850796"/>
    <b v="0"/>
    <n v="136"/>
    <b v="1"/>
    <s v="music/rock"/>
    <n v="109"/>
    <n v="20.07"/>
    <x v="4"/>
    <x v="11"/>
  </r>
  <r>
    <n v="1616"/>
    <s v="Aly Jados: the New EP rOckNrOLLa"/>
    <s v="HELP! We don't have much time.....Join Aly Jados in making her new EP a reality before the world ends!!!!"/>
    <n v="5000"/>
    <n v="2726"/>
    <x v="0"/>
    <x v="0"/>
    <s v="USD"/>
    <n v="1353621600"/>
    <n v="1350061821"/>
    <b v="0"/>
    <n v="157"/>
    <b v="1"/>
    <s v="music/rock"/>
    <n v="55"/>
    <n v="17.36"/>
    <x v="4"/>
    <x v="11"/>
  </r>
  <r>
    <n v="1617"/>
    <s v="The Coffis Brothers 2nd Album!"/>
    <s v="The Coffis Brothers &amp;The Mountain Men are recording a brand new full length record."/>
    <n v="30000"/>
    <n v="2725"/>
    <x v="0"/>
    <x v="0"/>
    <s v="USD"/>
    <n v="1383332400"/>
    <n v="1380470188"/>
    <b v="0"/>
    <n v="158"/>
    <b v="1"/>
    <s v="music/rock"/>
    <n v="9"/>
    <n v="17.25"/>
    <x v="4"/>
    <x v="11"/>
  </r>
  <r>
    <n v="1618"/>
    <s v="Janus Word Album"/>
    <s v="Janus Word combines hard rock with melodic acoustic music for a unique and awesome sound."/>
    <n v="2500"/>
    <n v="2725"/>
    <x v="0"/>
    <x v="0"/>
    <s v="USD"/>
    <n v="1362757335"/>
    <n v="1359301335"/>
    <b v="0"/>
    <n v="27"/>
    <b v="1"/>
    <s v="music/rock"/>
    <n v="109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390000"/>
    <n v="2716"/>
    <x v="0"/>
    <x v="0"/>
    <s v="USD"/>
    <n v="1410755286"/>
    <n v="1408940886"/>
    <b v="0"/>
    <n v="23"/>
    <b v="1"/>
    <s v="music/rock"/>
    <n v="1"/>
    <n v="118.09"/>
    <x v="4"/>
    <x v="11"/>
  </r>
  <r>
    <n v="1620"/>
    <s v="Kickstart my music career with 300 CDs"/>
    <s v="Kickstarting my music career with 300 hard copy CDs of my first release."/>
    <n v="1500"/>
    <n v="2713"/>
    <x v="0"/>
    <x v="0"/>
    <s v="USD"/>
    <n v="1361606940"/>
    <n v="1361002140"/>
    <b v="0"/>
    <n v="17"/>
    <b v="1"/>
    <s v="music/rock"/>
    <n v="18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2500"/>
    <n v="2710"/>
    <x v="0"/>
    <x v="0"/>
    <s v="USD"/>
    <n v="1338177540"/>
    <n v="1333550015"/>
    <b v="0"/>
    <n v="37"/>
    <b v="1"/>
    <s v="music/rock"/>
    <n v="108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2500"/>
    <n v="2706.23"/>
    <x v="0"/>
    <x v="0"/>
    <s v="USD"/>
    <n v="1418803140"/>
    <n v="1415343874"/>
    <b v="0"/>
    <n v="65"/>
    <b v="1"/>
    <s v="music/rock"/>
    <n v="108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2500"/>
    <n v="2705"/>
    <x v="0"/>
    <x v="1"/>
    <s v="GBP"/>
    <n v="1377621089"/>
    <n v="1372437089"/>
    <b v="0"/>
    <n v="18"/>
    <b v="1"/>
    <s v="music/rock"/>
    <n v="108"/>
    <n v="150.28"/>
    <x v="4"/>
    <x v="11"/>
  </r>
  <r>
    <n v="1624"/>
    <s v="Joey De Noble needs YOUR help!"/>
    <s v="Joey De Noble is raising money to help record his latest music, and he wants YOU to be a part of it!"/>
    <n v="6500"/>
    <n v="2700"/>
    <x v="0"/>
    <x v="0"/>
    <s v="USD"/>
    <n v="1357721335"/>
    <n v="1354265335"/>
    <b v="0"/>
    <n v="25"/>
    <b v="1"/>
    <s v="music/rock"/>
    <n v="42"/>
    <n v="108"/>
    <x v="4"/>
    <x v="11"/>
  </r>
  <r>
    <n v="1625"/>
    <s v="Redemption's New DVD!"/>
    <s v="Progressive metal band Redemption is preparing to film its second live DVD at the Progpower festival in Atlanta, GA in September, 2012."/>
    <n v="2500"/>
    <n v="2700"/>
    <x v="0"/>
    <x v="0"/>
    <s v="USD"/>
    <n v="1347382053"/>
    <n v="1344962853"/>
    <b v="0"/>
    <n v="104"/>
    <b v="1"/>
    <s v="music/rock"/>
    <n v="108"/>
    <n v="25.96"/>
    <x v="4"/>
    <x v="11"/>
  </r>
  <r>
    <n v="1626"/>
    <s v="The Protest's Next Album"/>
    <s v="Help Christian Rock Band &quot;The Protest&quot; fund their new album and further their mission of positively impacting lives."/>
    <n v="50000"/>
    <n v="2700"/>
    <x v="0"/>
    <x v="0"/>
    <s v="USD"/>
    <n v="1385932867"/>
    <n v="1383337267"/>
    <b v="0"/>
    <n v="108"/>
    <b v="1"/>
    <s v="music/rock"/>
    <n v="5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658"/>
    <n v="2693"/>
    <x v="0"/>
    <x v="0"/>
    <s v="USD"/>
    <n v="1353905940"/>
    <n v="1351011489"/>
    <b v="0"/>
    <n v="38"/>
    <b v="1"/>
    <s v="music/rock"/>
    <n v="101"/>
    <n v="70.87"/>
    <x v="4"/>
    <x v="11"/>
  </r>
  <r>
    <n v="1628"/>
    <s v="&quot;Songs for Tsippora&quot; Byronâ€™s DEBUT EP"/>
    <s v="Original Jewish rock music on human relationships and identity"/>
    <n v="2100"/>
    <n v="2690"/>
    <x v="0"/>
    <x v="0"/>
    <s v="USD"/>
    <n v="1403026882"/>
    <n v="1400175682"/>
    <b v="0"/>
    <n v="88"/>
    <b v="1"/>
    <s v="music/rock"/>
    <n v="128"/>
    <n v="30.57"/>
    <x v="4"/>
    <x v="11"/>
  </r>
  <r>
    <n v="1629"/>
    <s v="Off The Turnpike | A Loud New Way to Release Loud New Music"/>
    <s v="Help Off The Turnpike release new music, and set fire to everything!"/>
    <n v="2500"/>
    <n v="2689"/>
    <x v="0"/>
    <x v="0"/>
    <s v="USD"/>
    <n v="1392929333"/>
    <n v="1389041333"/>
    <b v="0"/>
    <n v="82"/>
    <b v="1"/>
    <s v="music/rock"/>
    <n v="108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2000"/>
    <n v="2681"/>
    <x v="0"/>
    <x v="0"/>
    <s v="USD"/>
    <n v="1330671540"/>
    <n v="1328040375"/>
    <b v="0"/>
    <n v="126"/>
    <b v="1"/>
    <s v="music/rock"/>
    <n v="134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2500"/>
    <n v="2681"/>
    <x v="0"/>
    <x v="0"/>
    <s v="USD"/>
    <n v="1350074261"/>
    <n v="1347482261"/>
    <b v="0"/>
    <n v="133"/>
    <b v="1"/>
    <s v="music/rock"/>
    <n v="10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99000"/>
    <n v="2670"/>
    <x v="0"/>
    <x v="0"/>
    <s v="USD"/>
    <n v="1316851854"/>
    <n v="1311667854"/>
    <b v="0"/>
    <n v="47"/>
    <b v="1"/>
    <s v="music/rock"/>
    <n v="3"/>
    <n v="56.81"/>
    <x v="4"/>
    <x v="11"/>
  </r>
  <r>
    <n v="1633"/>
    <s v="ELIZABETH REX"/>
    <s v="We are a four piece rock band that has played shows in and around NYC including Mercury Lounge.  Two of our members are now in LA."/>
    <n v="2500"/>
    <n v="2670"/>
    <x v="0"/>
    <x v="0"/>
    <s v="USD"/>
    <n v="1326690000"/>
    <n v="1324329156"/>
    <b v="0"/>
    <n v="58"/>
    <b v="1"/>
    <s v="music/rock"/>
    <n v="107"/>
    <n v="46.03"/>
    <x v="4"/>
    <x v="11"/>
  </r>
  <r>
    <n v="1634"/>
    <s v="RUBEDO: Debut Full Length Album"/>
    <s v="Recording Debut  Album w/ Producer Ikey Owens from Free Moral Agents/ The Mars Volta"/>
    <n v="2500"/>
    <n v="2669"/>
    <x v="0"/>
    <x v="0"/>
    <s v="USD"/>
    <n v="1306994340"/>
    <n v="1303706001"/>
    <b v="0"/>
    <n v="32"/>
    <b v="1"/>
    <s v="music/rock"/>
    <n v="107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500"/>
    <n v="2663"/>
    <x v="0"/>
    <x v="0"/>
    <s v="USD"/>
    <n v="1468270261"/>
    <n v="1463086261"/>
    <b v="0"/>
    <n v="37"/>
    <b v="1"/>
    <s v="music/rock"/>
    <n v="107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650"/>
    <n v="2650.5"/>
    <x v="0"/>
    <x v="0"/>
    <s v="USD"/>
    <n v="1307851200"/>
    <n v="1304129088"/>
    <b v="0"/>
    <n v="87"/>
    <b v="1"/>
    <s v="music/rock"/>
    <n v="408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2500"/>
    <n v="2650"/>
    <x v="0"/>
    <x v="0"/>
    <s v="USD"/>
    <n v="1262302740"/>
    <n v="1257444140"/>
    <b v="0"/>
    <n v="15"/>
    <b v="1"/>
    <s v="music/rock"/>
    <n v="106"/>
    <n v="176.67"/>
    <x v="4"/>
    <x v="11"/>
  </r>
  <r>
    <n v="1638"/>
    <s v="Avenues EP 2013"/>
    <s v="Avenues will be going in to the studio to record a new EP with Matt Allison!"/>
    <n v="2500"/>
    <n v="2646.5"/>
    <x v="0"/>
    <x v="0"/>
    <s v="USD"/>
    <n v="1362086700"/>
    <n v="1358180968"/>
    <b v="0"/>
    <n v="27"/>
    <b v="1"/>
    <s v="music/rock"/>
    <n v="106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2000"/>
    <n v="2636"/>
    <x v="0"/>
    <x v="0"/>
    <s v="USD"/>
    <n v="1330789165"/>
    <n v="1328197165"/>
    <b v="0"/>
    <n v="19"/>
    <b v="1"/>
    <s v="music/rock"/>
    <n v="132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1800"/>
    <n v="2635"/>
    <x v="0"/>
    <x v="0"/>
    <s v="USD"/>
    <n v="1280800740"/>
    <n v="1279603955"/>
    <b v="0"/>
    <n v="17"/>
    <b v="1"/>
    <s v="music/rock"/>
    <n v="146"/>
    <n v="155"/>
    <x v="4"/>
    <x v="11"/>
  </r>
  <r>
    <n v="1641"/>
    <s v="Tanya Dartson- Run for Your Life music video"/>
    <s v="Music Video For Upbeat and Inspiring Song - Run For Your Life"/>
    <n v="2550"/>
    <n v="2630"/>
    <x v="0"/>
    <x v="0"/>
    <s v="USD"/>
    <n v="1418998744"/>
    <n v="1416406744"/>
    <b v="0"/>
    <n v="26"/>
    <b v="1"/>
    <s v="music/pop"/>
    <n v="103"/>
    <n v="101.15"/>
    <x v="4"/>
    <x v="27"/>
  </r>
  <r>
    <n v="1642"/>
    <s v="Pop Garden Radio Presents: Season 2 CD"/>
    <s v="Pop Garden Radio Presents: The Rock on the Road Tour Season 2 CD. 23 great Pop tracks from independent Pop artists."/>
    <n v="25000"/>
    <n v="2630"/>
    <x v="0"/>
    <x v="0"/>
    <s v="USD"/>
    <n v="1308011727"/>
    <n v="1306283727"/>
    <b v="0"/>
    <n v="28"/>
    <b v="1"/>
    <s v="music/pop"/>
    <n v="11"/>
    <n v="93.93"/>
    <x v="4"/>
    <x v="27"/>
  </r>
  <r>
    <n v="1643"/>
    <s v="This Is All Now's Brand New Album!!"/>
    <s v="This Is All Now is putting out a brand new record, and we need YOUR help to do it!"/>
    <n v="1500"/>
    <n v="2630"/>
    <x v="0"/>
    <x v="0"/>
    <s v="USD"/>
    <n v="1348516012"/>
    <n v="1345924012"/>
    <b v="0"/>
    <n v="37"/>
    <b v="1"/>
    <s v="music/pop"/>
    <n v="175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2500"/>
    <n v="2620"/>
    <x v="0"/>
    <x v="0"/>
    <s v="USD"/>
    <n v="1353551160"/>
    <n v="1348363560"/>
    <b v="0"/>
    <n v="128"/>
    <b v="1"/>
    <s v="music/pop"/>
    <n v="105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2500"/>
    <n v="2618"/>
    <x v="0"/>
    <x v="0"/>
    <s v="USD"/>
    <n v="1379515740"/>
    <n v="1378306140"/>
    <b v="0"/>
    <n v="10"/>
    <b v="1"/>
    <s v="music/pop"/>
    <n v="105"/>
    <n v="261.8"/>
    <x v="4"/>
    <x v="27"/>
  </r>
  <r>
    <n v="1646"/>
    <s v="MADAM Album"/>
    <s v="Album 3 funds.We have 13 amazing songs ready to go . a fantastic engineer to mix them, James Aparicio(Depeche Mode/Liars.We need you xx"/>
    <n v="1500"/>
    <n v="2616"/>
    <x v="0"/>
    <x v="1"/>
    <s v="GBP"/>
    <n v="1408039860"/>
    <n v="1405248503"/>
    <b v="0"/>
    <n v="83"/>
    <b v="1"/>
    <s v="music/pop"/>
    <n v="174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2500"/>
    <n v="2615"/>
    <x v="0"/>
    <x v="0"/>
    <s v="USD"/>
    <n v="1339235377"/>
    <n v="1336643377"/>
    <b v="0"/>
    <n v="46"/>
    <b v="1"/>
    <s v="music/pop"/>
    <n v="105"/>
    <n v="56.85"/>
    <x v="4"/>
    <x v="27"/>
  </r>
  <r>
    <n v="1648"/>
    <s v="Arches - Wide Awake on Vinyl "/>
    <s v="We've finished recording our debut LP &quot;Wide Awake&quot; and would love to have it pressed on vinyl, but we need your help"/>
    <n v="2000"/>
    <n v="2609"/>
    <x v="0"/>
    <x v="0"/>
    <s v="USD"/>
    <n v="1300636482"/>
    <n v="1298048082"/>
    <b v="0"/>
    <n v="90"/>
    <b v="1"/>
    <s v="music/pop"/>
    <n v="130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2500"/>
    <n v="2608"/>
    <x v="0"/>
    <x v="0"/>
    <s v="USD"/>
    <n v="1400862355"/>
    <n v="1396974355"/>
    <b v="0"/>
    <n v="81"/>
    <b v="1"/>
    <s v="music/pop"/>
    <n v="104"/>
    <n v="32.200000000000003"/>
    <x v="4"/>
    <x v="27"/>
  </r>
  <r>
    <n v="1650"/>
    <s v="The Psalm Praise Project, Vol. 2"/>
    <s v="Help me record a CD that uses pop styling to give a fresh sound to ancient wisdom from scripture!"/>
    <n v="5000"/>
    <n v="2608"/>
    <x v="0"/>
    <x v="0"/>
    <s v="USD"/>
    <n v="1381314437"/>
    <n v="1378722437"/>
    <b v="0"/>
    <n v="32"/>
    <b v="1"/>
    <s v="music/pop"/>
    <n v="52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100000"/>
    <n v="2607"/>
    <x v="0"/>
    <x v="0"/>
    <s v="USD"/>
    <n v="1303801140"/>
    <n v="1300916220"/>
    <b v="0"/>
    <n v="20"/>
    <b v="1"/>
    <s v="music/pop"/>
    <n v="3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2500"/>
    <n v="2606"/>
    <x v="0"/>
    <x v="0"/>
    <s v="USD"/>
    <n v="1385297393"/>
    <n v="1382701793"/>
    <b v="0"/>
    <n v="70"/>
    <b v="1"/>
    <s v="music/pop"/>
    <n v="104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2500"/>
    <n v="2605"/>
    <x v="0"/>
    <x v="0"/>
    <s v="USD"/>
    <n v="1303675296"/>
    <n v="1300996896"/>
    <b v="0"/>
    <n v="168"/>
    <b v="1"/>
    <s v="music/pop"/>
    <n v="104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2500"/>
    <n v="2600"/>
    <x v="0"/>
    <x v="0"/>
    <s v="USD"/>
    <n v="1334784160"/>
    <n v="1332192160"/>
    <b v="0"/>
    <n v="34"/>
    <b v="1"/>
    <s v="music/pop"/>
    <n v="104"/>
    <n v="76.47"/>
    <x v="4"/>
    <x v="27"/>
  </r>
  <r>
    <n v="1655"/>
    <s v="Meg Porter Debut EP!"/>
    <s v="Berklee College of Music student, Meg Porter needs YOUR help to fund her very first EP!"/>
    <n v="2500"/>
    <n v="2600"/>
    <x v="0"/>
    <x v="0"/>
    <s v="USD"/>
    <n v="1333648820"/>
    <n v="1331060420"/>
    <b v="0"/>
    <n v="48"/>
    <b v="1"/>
    <s v="music/pop"/>
    <n v="104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2500"/>
    <n v="2600"/>
    <x v="0"/>
    <x v="0"/>
    <s v="USD"/>
    <n v="1355437052"/>
    <n v="1352845052"/>
    <b v="0"/>
    <n v="48"/>
    <b v="1"/>
    <s v="music/pop"/>
    <n v="104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1500"/>
    <n v="2598"/>
    <x v="0"/>
    <x v="0"/>
    <s v="USD"/>
    <n v="1337885168"/>
    <n v="1335293168"/>
    <b v="0"/>
    <n v="221"/>
    <b v="1"/>
    <s v="music/pop"/>
    <n v="173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2450"/>
    <n v="2596"/>
    <x v="0"/>
    <x v="0"/>
    <s v="USD"/>
    <n v="1355840400"/>
    <n v="1352524767"/>
    <b v="0"/>
    <n v="107"/>
    <b v="1"/>
    <s v="music/pop"/>
    <n v="106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2500"/>
    <n v="2594"/>
    <x v="0"/>
    <x v="1"/>
    <s v="GBP"/>
    <n v="1387281600"/>
    <n v="1384811721"/>
    <b v="0"/>
    <n v="45"/>
    <b v="1"/>
    <s v="music/pop"/>
    <n v="104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2500"/>
    <n v="2585"/>
    <x v="0"/>
    <x v="13"/>
    <s v="EUR"/>
    <n v="1462053540"/>
    <n v="1459355950"/>
    <b v="0"/>
    <n v="36"/>
    <b v="1"/>
    <s v="music/pop"/>
    <n v="103"/>
    <n v="71.81"/>
    <x v="4"/>
    <x v="27"/>
  </r>
  <r>
    <n v="1661"/>
    <s v="Kyana"/>
    <s v="I am excited to present my debut pop project Kyana!_x000a_Piano and vocal sounds embedded in sophisticated, bold arrangements &amp; brisk beats"/>
    <n v="2500"/>
    <n v="2585"/>
    <x v="0"/>
    <x v="15"/>
    <s v="EUR"/>
    <n v="1453064400"/>
    <n v="1449359831"/>
    <b v="0"/>
    <n v="101"/>
    <b v="1"/>
    <s v="music/pop"/>
    <n v="10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1200"/>
    <n v="2580"/>
    <x v="0"/>
    <x v="0"/>
    <s v="USD"/>
    <n v="1325310336"/>
    <n v="1320122736"/>
    <b v="0"/>
    <n v="62"/>
    <b v="1"/>
    <s v="music/pop"/>
    <n v="215"/>
    <n v="41.61"/>
    <x v="4"/>
    <x v="27"/>
  </r>
  <r>
    <n v="1663"/>
    <s v="ghost -- a music video"/>
    <s v="music is as important to the eyes as it is to the ears. help bring ghost to life in front of your eyes."/>
    <n v="1500"/>
    <n v="2576"/>
    <x v="0"/>
    <x v="0"/>
    <s v="USD"/>
    <n v="1422750707"/>
    <n v="1420158707"/>
    <b v="0"/>
    <n v="32"/>
    <b v="1"/>
    <s v="music/pop"/>
    <n v="172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2500"/>
    <n v="2569"/>
    <x v="0"/>
    <x v="0"/>
    <s v="USD"/>
    <n v="1298343600"/>
    <n v="1295624113"/>
    <b v="0"/>
    <n v="93"/>
    <b v="1"/>
    <s v="music/pop"/>
    <n v="10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000"/>
    <n v="2569"/>
    <x v="0"/>
    <x v="0"/>
    <s v="USD"/>
    <n v="1364447073"/>
    <n v="1361858673"/>
    <b v="0"/>
    <n v="98"/>
    <b v="1"/>
    <s v="music/pop"/>
    <n v="128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2500"/>
    <n v="2565"/>
    <x v="0"/>
    <x v="0"/>
    <s v="USD"/>
    <n v="1394521140"/>
    <n v="1392169298"/>
    <b v="0"/>
    <n v="82"/>
    <b v="1"/>
    <s v="music/pop"/>
    <n v="103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2500"/>
    <n v="2565"/>
    <x v="0"/>
    <x v="0"/>
    <s v="USD"/>
    <n v="1322454939"/>
    <n v="1319859339"/>
    <b v="0"/>
    <n v="116"/>
    <b v="1"/>
    <s v="music/pop"/>
    <n v="103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500"/>
    <n v="2565"/>
    <x v="0"/>
    <x v="0"/>
    <s v="USD"/>
    <n v="1464729276"/>
    <n v="1459545276"/>
    <b v="0"/>
    <n v="52"/>
    <b v="1"/>
    <s v="music/pop"/>
    <n v="103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2500"/>
    <n v="2560"/>
    <x v="0"/>
    <x v="0"/>
    <s v="USD"/>
    <n v="1278302400"/>
    <n v="1273961999"/>
    <b v="0"/>
    <n v="23"/>
    <b v="1"/>
    <s v="music/pop"/>
    <n v="102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2500"/>
    <n v="2560"/>
    <x v="0"/>
    <x v="0"/>
    <s v="USD"/>
    <n v="1338824730"/>
    <n v="1336232730"/>
    <b v="0"/>
    <n v="49"/>
    <b v="1"/>
    <s v="music/pop"/>
    <n v="102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1500"/>
    <n v="2560"/>
    <x v="0"/>
    <x v="0"/>
    <s v="USD"/>
    <n v="1425675892"/>
    <n v="1423083892"/>
    <b v="0"/>
    <n v="59"/>
    <b v="1"/>
    <s v="music/pop"/>
    <n v="171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2500"/>
    <n v="2555"/>
    <x v="0"/>
    <x v="0"/>
    <s v="USD"/>
    <n v="1471503540"/>
    <n v="1468852306"/>
    <b v="0"/>
    <n v="113"/>
    <b v="1"/>
    <s v="music/pop"/>
    <n v="102"/>
    <n v="22.61"/>
    <x v="4"/>
    <x v="27"/>
  </r>
  <r>
    <n v="1675"/>
    <s v="The Great Party's Debut Album!"/>
    <s v="The Great Party is releasing their debut album. Here's your chance to be a part of it!"/>
    <n v="2000"/>
    <n v="2555"/>
    <x v="0"/>
    <x v="0"/>
    <s v="USD"/>
    <n v="1318802580"/>
    <n v="1316194540"/>
    <b v="0"/>
    <n v="34"/>
    <b v="1"/>
    <s v="music/pop"/>
    <n v="128"/>
    <n v="75.150000000000006"/>
    <x v="4"/>
    <x v="27"/>
  </r>
  <r>
    <n v="1676"/>
    <s v="Bridge 19 CD Release Tour"/>
    <s v="Help fund Bridge 19's tour in support of their first duo record, to be released in May 2012."/>
    <n v="2500"/>
    <n v="2550"/>
    <x v="0"/>
    <x v="0"/>
    <s v="USD"/>
    <n v="1334980740"/>
    <n v="1330968347"/>
    <b v="0"/>
    <n v="42"/>
    <b v="1"/>
    <s v="music/pop"/>
    <n v="102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20000"/>
    <n v="2550"/>
    <x v="0"/>
    <x v="3"/>
    <s v="EUR"/>
    <n v="1460786340"/>
    <n v="1455615976"/>
    <b v="0"/>
    <n v="42"/>
    <b v="1"/>
    <s v="music/pop"/>
    <n v="1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5500"/>
    <n v="2550"/>
    <x v="0"/>
    <x v="0"/>
    <s v="USD"/>
    <n v="1391718671"/>
    <n v="1390509071"/>
    <b v="0"/>
    <n v="49"/>
    <b v="1"/>
    <s v="music/pop"/>
    <n v="46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500"/>
    <n v="2549"/>
    <x v="0"/>
    <x v="0"/>
    <s v="USD"/>
    <n v="1311298745"/>
    <n v="1309311545"/>
    <b v="0"/>
    <n v="56"/>
    <b v="1"/>
    <s v="music/pop"/>
    <n v="102"/>
    <n v="45.52"/>
    <x v="4"/>
    <x v="27"/>
  </r>
  <r>
    <n v="1680"/>
    <s v="Kick Out a Record"/>
    <s v="Working Musician dilemma #164: how the taxman put Kick the Record 2.0 on hold"/>
    <n v="2500"/>
    <n v="2547.69"/>
    <x v="0"/>
    <x v="0"/>
    <s v="USD"/>
    <n v="1405188667"/>
    <n v="1402596667"/>
    <b v="0"/>
    <n v="25"/>
    <b v="1"/>
    <s v="music/pop"/>
    <n v="102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2000"/>
    <n v="2545"/>
    <x v="3"/>
    <x v="0"/>
    <s v="USD"/>
    <n v="1490752800"/>
    <n v="1486522484"/>
    <b v="0"/>
    <n v="884"/>
    <b v="0"/>
    <s v="music/faith"/>
    <n v="127"/>
    <n v="2.88"/>
    <x v="4"/>
    <x v="28"/>
  </r>
  <r>
    <n v="1682"/>
    <s v="Looking Up &amp; Holding On CD Project - Christian songwriter"/>
    <s v="Christian singer-wongerwriter searching for funding to record CD of original Christian music."/>
    <n v="14000"/>
    <n v="2540"/>
    <x v="3"/>
    <x v="0"/>
    <s v="USD"/>
    <n v="1492142860"/>
    <n v="1486962460"/>
    <b v="0"/>
    <n v="0"/>
    <b v="0"/>
    <s v="music/faith"/>
    <n v="18"/>
    <n v="0"/>
    <x v="4"/>
    <x v="28"/>
  </r>
  <r>
    <n v="1683"/>
    <s v="Manman doudou tÃ©moignage d'une mÃ¨re Album"/>
    <s v="Rendre tÃ©moignage de ce que Dieu fait chaque jour pour moi et venir en  aide  aux autres, c'est  mon but."/>
    <n v="5000"/>
    <n v="2537"/>
    <x v="3"/>
    <x v="6"/>
    <s v="EUR"/>
    <n v="1491590738"/>
    <n v="1489517138"/>
    <b v="0"/>
    <n v="10"/>
    <b v="0"/>
    <s v="music/faith"/>
    <n v="51"/>
    <n v="253.7"/>
    <x v="4"/>
    <x v="28"/>
  </r>
  <r>
    <n v="1684"/>
    <s v="Goodness &amp; Mercy EP - Marty Mikles"/>
    <s v="New Music from Marty Mikles!  A new EP all about God's Goodness &amp; Mercy."/>
    <n v="2500"/>
    <n v="2535"/>
    <x v="3"/>
    <x v="0"/>
    <s v="USD"/>
    <n v="1489775641"/>
    <n v="1487360041"/>
    <b v="0"/>
    <n v="101"/>
    <b v="0"/>
    <s v="music/faith"/>
    <n v="101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2500"/>
    <n v="2535"/>
    <x v="3"/>
    <x v="0"/>
    <s v="USD"/>
    <n v="1490331623"/>
    <n v="1487743223"/>
    <b v="0"/>
    <n v="15"/>
    <b v="0"/>
    <s v="music/faith"/>
    <n v="101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2400"/>
    <n v="2532"/>
    <x v="3"/>
    <x v="5"/>
    <s v="CAD"/>
    <n v="1493320519"/>
    <n v="1488140119"/>
    <b v="0"/>
    <n v="1"/>
    <b v="0"/>
    <s v="music/faith"/>
    <n v="106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2500"/>
    <n v="2526"/>
    <x v="3"/>
    <x v="0"/>
    <s v="USD"/>
    <n v="1491855300"/>
    <n v="1488935245"/>
    <b v="0"/>
    <n v="39"/>
    <b v="0"/>
    <s v="music/faith"/>
    <n v="20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2500"/>
    <n v="2525"/>
    <x v="3"/>
    <x v="0"/>
    <s v="USD"/>
    <n v="1491738594"/>
    <n v="1489150194"/>
    <b v="0"/>
    <n v="7"/>
    <b v="0"/>
    <s v="music/faith"/>
    <n v="101"/>
    <n v="360.71"/>
    <x v="4"/>
    <x v="28"/>
  </r>
  <r>
    <n v="1689"/>
    <s v="Fly Away"/>
    <s v="Praising the Living God in the second half of life."/>
    <n v="15000"/>
    <n v="2524"/>
    <x v="3"/>
    <x v="0"/>
    <s v="USD"/>
    <n v="1489700230"/>
    <n v="1487111830"/>
    <b v="0"/>
    <n v="14"/>
    <b v="0"/>
    <s v="music/faith"/>
    <n v="17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7000"/>
    <n v="2521"/>
    <x v="3"/>
    <x v="0"/>
    <s v="USD"/>
    <n v="1491470442"/>
    <n v="1488882042"/>
    <b v="0"/>
    <n v="11"/>
    <b v="0"/>
    <s v="music/faith"/>
    <n v="36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2400"/>
    <n v="2521"/>
    <x v="3"/>
    <x v="0"/>
    <s v="USD"/>
    <n v="1491181200"/>
    <n v="1488387008"/>
    <b v="0"/>
    <n v="38"/>
    <b v="0"/>
    <s v="music/faith"/>
    <n v="105"/>
    <n v="66.34"/>
    <x v="4"/>
    <x v="28"/>
  </r>
  <r>
    <n v="1692"/>
    <s v="Get Your Hopes Up"/>
    <s v="After 3 years.....It's time for some new music! Album #2 is in motion and I can't wait to share it with all of you!"/>
    <n v="2500"/>
    <n v="2520"/>
    <x v="3"/>
    <x v="0"/>
    <s v="USD"/>
    <n v="1490572740"/>
    <n v="1487734667"/>
    <b v="0"/>
    <n v="15"/>
    <b v="0"/>
    <s v="music/faith"/>
    <n v="101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2500"/>
    <n v="2520"/>
    <x v="3"/>
    <x v="1"/>
    <s v="GBP"/>
    <n v="1491768000"/>
    <n v="1489097112"/>
    <b v="0"/>
    <n v="8"/>
    <b v="0"/>
    <s v="music/faith"/>
    <n v="101"/>
    <n v="315"/>
    <x v="4"/>
    <x v="28"/>
  </r>
  <r>
    <n v="1694"/>
    <s v="Thundercreek Studios"/>
    <s v="Hey all I'm building out my Christian Recording studio in a new building. I have the building but lack the funds to build it out!!!"/>
    <n v="2000"/>
    <n v="2512"/>
    <x v="3"/>
    <x v="0"/>
    <s v="USD"/>
    <n v="1490589360"/>
    <n v="1488038674"/>
    <b v="0"/>
    <n v="1"/>
    <b v="0"/>
    <s v="music/faith"/>
    <n v="126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2500"/>
    <n v="2511.11"/>
    <x v="3"/>
    <x v="0"/>
    <s v="USD"/>
    <n v="1491786000"/>
    <n v="1488847514"/>
    <b v="0"/>
    <n v="23"/>
    <b v="0"/>
    <s v="music/faith"/>
    <n v="100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2000"/>
    <n v="2506"/>
    <x v="3"/>
    <x v="0"/>
    <s v="USD"/>
    <n v="1491007211"/>
    <n v="1488418811"/>
    <b v="0"/>
    <n v="0"/>
    <b v="0"/>
    <s v="music/faith"/>
    <n v="125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2000"/>
    <n v="2506"/>
    <x v="3"/>
    <x v="0"/>
    <s v="USD"/>
    <n v="1491781648"/>
    <n v="1489193248"/>
    <b v="0"/>
    <n v="22"/>
    <b v="0"/>
    <s v="music/faith"/>
    <n v="125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2000"/>
    <n v="2505"/>
    <x v="3"/>
    <x v="0"/>
    <s v="USD"/>
    <n v="1490499180"/>
    <n v="1488430760"/>
    <b v="0"/>
    <n v="0"/>
    <b v="0"/>
    <s v="music/faith"/>
    <n v="125"/>
    <n v="0"/>
    <x v="4"/>
    <x v="28"/>
  </r>
  <r>
    <n v="1699"/>
    <s v="THE WORSHIP ALBUM!"/>
    <s v="Friends! Will you help me create a new worship album??! I want this album to give God the worship he deserves and draw people to Him."/>
    <n v="2500"/>
    <n v="2503"/>
    <x v="3"/>
    <x v="0"/>
    <s v="USD"/>
    <n v="1491943445"/>
    <n v="1489351445"/>
    <b v="0"/>
    <n v="4"/>
    <b v="0"/>
    <s v="music/faith"/>
    <n v="100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500"/>
    <n v="2503"/>
    <x v="3"/>
    <x v="0"/>
    <s v="USD"/>
    <n v="1491019200"/>
    <n v="1488418990"/>
    <b v="0"/>
    <n v="79"/>
    <b v="0"/>
    <s v="music/faith"/>
    <n v="100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16870"/>
    <n v="2501"/>
    <x v="2"/>
    <x v="0"/>
    <s v="USD"/>
    <n v="1421337405"/>
    <n v="1418745405"/>
    <b v="0"/>
    <n v="2"/>
    <b v="0"/>
    <s v="music/faith"/>
    <n v="15"/>
    <n v="1250.5"/>
    <x v="4"/>
    <x v="28"/>
  </r>
  <r>
    <n v="1702"/>
    <s v="lyndale lewis and new vision prosper cd release"/>
    <s v="I can do all things through christ jesus"/>
    <n v="2500"/>
    <n v="2501"/>
    <x v="2"/>
    <x v="0"/>
    <s v="USD"/>
    <n v="1427745150"/>
    <n v="1425156750"/>
    <b v="0"/>
    <n v="1"/>
    <b v="0"/>
    <s v="music/faith"/>
    <n v="100"/>
    <n v="2501"/>
    <x v="4"/>
    <x v="28"/>
  </r>
  <r>
    <n v="1703"/>
    <s v="Joy Full Noise!"/>
    <s v="I would love for you to be a part of helping me raise money for music and video production to launch my first Worship album!"/>
    <n v="1500"/>
    <n v="2500.25"/>
    <x v="2"/>
    <x v="0"/>
    <s v="USD"/>
    <n v="1441003537"/>
    <n v="1435819537"/>
    <b v="0"/>
    <n v="2"/>
    <b v="0"/>
    <s v="music/faith"/>
    <n v="167"/>
    <n v="1250.1300000000001"/>
    <x v="4"/>
    <x v="28"/>
  </r>
  <r>
    <n v="1704"/>
    <s v="Jericho Down Worship Album"/>
    <s v="We want to record an album of popular praise &amp; worship songs with our own influence and style."/>
    <n v="2500"/>
    <n v="2500"/>
    <x v="2"/>
    <x v="0"/>
    <s v="USD"/>
    <n v="1424056873"/>
    <n v="1421464873"/>
    <b v="0"/>
    <n v="11"/>
    <b v="0"/>
    <s v="music/faith"/>
    <n v="100"/>
    <n v="227.27"/>
    <x v="4"/>
    <x v="28"/>
  </r>
  <r>
    <n v="1705"/>
    <s v="Piano Prayer Album - Russ James"/>
    <s v="An instrumental album that ranges from hymns to contemporary music. All the music is recorded by myself."/>
    <n v="2500"/>
    <n v="2500"/>
    <x v="2"/>
    <x v="0"/>
    <s v="USD"/>
    <n v="1441814400"/>
    <n v="1440807846"/>
    <b v="0"/>
    <n v="0"/>
    <b v="0"/>
    <s v="music/faith"/>
    <n v="100"/>
    <n v="0"/>
    <x v="4"/>
    <x v="28"/>
  </r>
  <r>
    <n v="1706"/>
    <s v="Gemeinde in Bremen"/>
    <s v="Unsere &quot;Aufgabe&quot; ist es, fÃ¼r Christen da zu sein die keiner Gemeinde angehÃ¶ren. Zudem spielt Lobpreis eine Zentrale Rolle."/>
    <n v="2500"/>
    <n v="2500"/>
    <x v="2"/>
    <x v="12"/>
    <s v="EUR"/>
    <n v="1440314472"/>
    <n v="1435130472"/>
    <b v="0"/>
    <n v="0"/>
    <b v="0"/>
    <s v="music/faith"/>
    <n v="10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2500"/>
    <n v="2500"/>
    <x v="2"/>
    <x v="0"/>
    <s v="USD"/>
    <n v="1459181895"/>
    <n v="1456593495"/>
    <b v="0"/>
    <n v="9"/>
    <b v="0"/>
    <s v="music/faith"/>
    <n v="10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2500"/>
    <n v="2500"/>
    <x v="2"/>
    <x v="0"/>
    <s v="USD"/>
    <n v="1462135706"/>
    <n v="1458679706"/>
    <b v="0"/>
    <n v="0"/>
    <b v="0"/>
    <s v="music/faith"/>
    <n v="100"/>
    <n v="0"/>
    <x v="4"/>
    <x v="28"/>
  </r>
  <r>
    <n v="1709"/>
    <s v="Psalms"/>
    <s v="A project to set psalms to music. The psalms are taken from the English Standard Version (ESV) of the Bible."/>
    <n v="2500"/>
    <n v="2500"/>
    <x v="2"/>
    <x v="0"/>
    <s v="USD"/>
    <n v="1409513940"/>
    <n v="1405949514"/>
    <b v="0"/>
    <n v="4"/>
    <b v="0"/>
    <s v="music/faith"/>
    <n v="100"/>
    <n v="625"/>
    <x v="4"/>
    <x v="28"/>
  </r>
  <r>
    <n v="1710"/>
    <s v="Producing a live album of our upcoming Europe tour"/>
    <s v="We want to create a gospel live album which has never been produced before."/>
    <n v="2500"/>
    <n v="2500"/>
    <x v="2"/>
    <x v="12"/>
    <s v="EUR"/>
    <n v="1453122000"/>
    <n v="1449151888"/>
    <b v="0"/>
    <n v="1"/>
    <b v="0"/>
    <s v="music/faith"/>
    <n v="10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8000"/>
    <n v="2500"/>
    <x v="2"/>
    <x v="0"/>
    <s v="USD"/>
    <n v="1409585434"/>
    <n v="1406907034"/>
    <b v="0"/>
    <n v="2"/>
    <b v="0"/>
    <s v="music/faith"/>
    <n v="31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38888"/>
    <n v="2495"/>
    <x v="2"/>
    <x v="0"/>
    <s v="USD"/>
    <n v="1435701353"/>
    <n v="1430517353"/>
    <b v="0"/>
    <n v="0"/>
    <b v="0"/>
    <s v="music/faith"/>
    <n v="6"/>
    <n v="0"/>
    <x v="4"/>
    <x v="28"/>
  </r>
  <r>
    <n v="1713"/>
    <s v="&quot;UNCOVERED ME&quot;"/>
    <s v="This music project is a compilation to my up-coming book UNCOVERED ME, I need your support to help me go to New York and complete it."/>
    <n v="2885"/>
    <n v="2485"/>
    <x v="2"/>
    <x v="0"/>
    <s v="USD"/>
    <n v="1412536412"/>
    <n v="1409944412"/>
    <b v="0"/>
    <n v="1"/>
    <b v="0"/>
    <s v="music/faith"/>
    <n v="86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100000"/>
    <n v="2484"/>
    <x v="2"/>
    <x v="0"/>
    <s v="USD"/>
    <n v="1430517761"/>
    <n v="1427925761"/>
    <b v="0"/>
    <n v="17"/>
    <b v="0"/>
    <s v="music/faith"/>
    <n v="2"/>
    <n v="146.12"/>
    <x v="4"/>
    <x v="28"/>
  </r>
  <r>
    <n v="1715"/>
    <s v="The Heart of a P.K."/>
    <s v="Kimberly Stokes the daughter of Elder Baby Stokes Jr, of Bibleway C.O.G.I.C, is currently working on a EP. She is sharing her heart"/>
    <n v="6000"/>
    <n v="2484"/>
    <x v="2"/>
    <x v="0"/>
    <s v="USD"/>
    <n v="1427772120"/>
    <n v="1425186785"/>
    <b v="0"/>
    <n v="2"/>
    <b v="0"/>
    <s v="music/faith"/>
    <n v="41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5845"/>
    <n v="2476"/>
    <x v="2"/>
    <x v="0"/>
    <s v="USD"/>
    <n v="1481295099"/>
    <n v="1477835499"/>
    <b v="0"/>
    <n v="3"/>
    <b v="0"/>
    <s v="music/faith"/>
    <n v="42"/>
    <n v="825.33"/>
    <x v="4"/>
    <x v="28"/>
  </r>
  <r>
    <n v="1717"/>
    <s v="Shift Records A New EP!"/>
    <s v="Our first record created to reach, inspire, and ultimately express the love of Jesus to our generation."/>
    <n v="20000"/>
    <n v="2468"/>
    <x v="2"/>
    <x v="0"/>
    <s v="USD"/>
    <n v="1461211200"/>
    <n v="1459467238"/>
    <b v="0"/>
    <n v="41"/>
    <b v="0"/>
    <s v="music/faith"/>
    <n v="12"/>
    <n v="60.2"/>
    <x v="4"/>
    <x v="28"/>
  </r>
  <r>
    <n v="1718"/>
    <s v="The Prodigal Son"/>
    <s v="A melody for the galaxy."/>
    <n v="2000"/>
    <n v="2456.66"/>
    <x v="2"/>
    <x v="0"/>
    <s v="USD"/>
    <n v="1463201940"/>
    <n v="1459435149"/>
    <b v="0"/>
    <n v="2"/>
    <b v="0"/>
    <s v="music/faith"/>
    <n v="123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2200"/>
    <n v="2451.0100000000002"/>
    <x v="2"/>
    <x v="0"/>
    <s v="USD"/>
    <n v="1410958191"/>
    <n v="1408366191"/>
    <b v="0"/>
    <n v="3"/>
    <b v="0"/>
    <s v="music/faith"/>
    <n v="11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6000"/>
    <n v="2445"/>
    <x v="2"/>
    <x v="0"/>
    <s v="USD"/>
    <n v="1415562471"/>
    <n v="1412966871"/>
    <b v="0"/>
    <n v="8"/>
    <b v="0"/>
    <s v="music/faith"/>
    <n v="4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2000"/>
    <n v="2424"/>
    <x v="2"/>
    <x v="0"/>
    <s v="USD"/>
    <n v="1449831863"/>
    <n v="1447239863"/>
    <b v="0"/>
    <n v="0"/>
    <b v="0"/>
    <s v="music/faith"/>
    <n v="121"/>
    <n v="0"/>
    <x v="4"/>
    <x v="28"/>
  </r>
  <r>
    <n v="1722"/>
    <s v="Preserving the DC Gospel Stars"/>
    <s v="I am raising money to leave a legacy for the DC Gospel Stars and preserve this art form for music lovers of this style."/>
    <n v="2000"/>
    <n v="2412.02"/>
    <x v="2"/>
    <x v="0"/>
    <s v="USD"/>
    <n v="1459642200"/>
    <n v="1456441429"/>
    <b v="0"/>
    <n v="1"/>
    <b v="0"/>
    <s v="music/faith"/>
    <n v="121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2000"/>
    <n v="2410"/>
    <x v="2"/>
    <x v="0"/>
    <s v="USD"/>
    <n v="1435730400"/>
    <n v="1430855315"/>
    <b v="0"/>
    <n v="3"/>
    <b v="0"/>
    <s v="music/faith"/>
    <n v="121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2000"/>
    <n v="2405"/>
    <x v="2"/>
    <x v="0"/>
    <s v="USD"/>
    <n v="1414707762"/>
    <n v="1412115762"/>
    <b v="0"/>
    <n v="4"/>
    <b v="0"/>
    <s v="music/faith"/>
    <n v="120"/>
    <n v="601.25"/>
    <x v="4"/>
    <x v="28"/>
  </r>
  <r>
    <n v="1725"/>
    <s v="Unveiled Debut Album"/>
    <s v="Christian band signed to VECA Records to release their debut album in Spring 2015.  This ministry is relying on faith-based donations."/>
    <n v="2000"/>
    <n v="2405"/>
    <x v="2"/>
    <x v="0"/>
    <s v="USD"/>
    <n v="1408922049"/>
    <n v="1406330049"/>
    <b v="0"/>
    <n v="9"/>
    <b v="0"/>
    <s v="music/faith"/>
    <n v="120"/>
    <n v="267.22000000000003"/>
    <x v="4"/>
    <x v="28"/>
  </r>
  <r>
    <n v="1726"/>
    <s v="&quot;Every Day&quot; CD by Amanda Joy Hall"/>
    <s v="Amanda Joy Hall's sophomore album, &quot;Every Day&quot;. Release expected July 2014"/>
    <n v="2000"/>
    <n v="2405"/>
    <x v="2"/>
    <x v="0"/>
    <s v="USD"/>
    <n v="1403906664"/>
    <n v="1401401064"/>
    <b v="0"/>
    <n v="16"/>
    <b v="0"/>
    <s v="music/faith"/>
    <n v="120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2400"/>
    <n v="2400"/>
    <x v="2"/>
    <x v="1"/>
    <s v="GBP"/>
    <n v="1428231600"/>
    <n v="1423520177"/>
    <b v="0"/>
    <n v="1"/>
    <b v="0"/>
    <s v="music/faith"/>
    <n v="100"/>
    <n v="2400"/>
    <x v="4"/>
    <x v="28"/>
  </r>
  <r>
    <n v="1728"/>
    <s v="With His Presence"/>
    <s v="Be in God's presence through instrumental covers of hymns. Help me build a home studio to freely distribute this album."/>
    <n v="2400"/>
    <n v="2400"/>
    <x v="2"/>
    <x v="0"/>
    <s v="USD"/>
    <n v="1445439674"/>
    <n v="1442847674"/>
    <b v="0"/>
    <n v="7"/>
    <b v="0"/>
    <s v="music/faith"/>
    <n v="100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500"/>
    <n v="2399.94"/>
    <x v="2"/>
    <x v="0"/>
    <s v="USD"/>
    <n v="1465521306"/>
    <n v="1460337306"/>
    <b v="0"/>
    <n v="0"/>
    <b v="0"/>
    <s v="music/faith"/>
    <n v="16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5000"/>
    <n v="2390"/>
    <x v="2"/>
    <x v="0"/>
    <s v="USD"/>
    <n v="1445738783"/>
    <n v="1443146783"/>
    <b v="0"/>
    <n v="0"/>
    <b v="0"/>
    <s v="music/faith"/>
    <n v="48"/>
    <n v="0"/>
    <x v="4"/>
    <x v="28"/>
  </r>
  <r>
    <n v="1731"/>
    <s v="Sam Cox Band First Christian Tour"/>
    <s v="We are a Christin Worship band looking to midwest tour. God Bless!"/>
    <n v="2000"/>
    <n v="2389"/>
    <x v="2"/>
    <x v="0"/>
    <s v="USD"/>
    <n v="1434034800"/>
    <n v="1432849552"/>
    <b v="0"/>
    <n v="0"/>
    <b v="0"/>
    <s v="music/faith"/>
    <n v="11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2200"/>
    <n v="2385"/>
    <x v="2"/>
    <x v="0"/>
    <s v="USD"/>
    <n v="1452920400"/>
    <n v="1447777481"/>
    <b v="0"/>
    <n v="0"/>
    <b v="0"/>
    <s v="music/faith"/>
    <n v="108"/>
    <n v="0"/>
    <x v="4"/>
    <x v="28"/>
  </r>
  <r>
    <n v="1733"/>
    <s v="What Faith Is EP/Album"/>
    <s v="I am trying to share the music I am blessed to have written. https://www.johncox4.com or https://reverbnation.com/johncox4"/>
    <n v="2000"/>
    <n v="2372"/>
    <x v="2"/>
    <x v="0"/>
    <s v="USD"/>
    <n v="1473802200"/>
    <n v="1472746374"/>
    <b v="0"/>
    <n v="0"/>
    <b v="0"/>
    <s v="music/faith"/>
    <n v="119"/>
    <n v="0"/>
    <x v="4"/>
    <x v="28"/>
  </r>
  <r>
    <n v="1734"/>
    <s v="Street Prophet Los CD and new book"/>
    <s v="This is a double venture project. I have finished a new manuscript and currently working on creating a Christian rap CD."/>
    <n v="2000"/>
    <n v="2370"/>
    <x v="2"/>
    <x v="0"/>
    <s v="USD"/>
    <n v="1431046356"/>
    <n v="1428454356"/>
    <b v="0"/>
    <n v="1"/>
    <b v="0"/>
    <s v="music/faith"/>
    <n v="119"/>
    <n v="2370"/>
    <x v="4"/>
    <x v="28"/>
  </r>
  <r>
    <n v="1735"/>
    <s v="Leo's RainSong Artist program"/>
    <s v="RainSong is letting my buy a discounted guitar. I will use this to offer my talents to the ministry programs I'm a part of."/>
    <n v="1500"/>
    <n v="2370"/>
    <x v="2"/>
    <x v="0"/>
    <s v="USD"/>
    <n v="1470598345"/>
    <n v="1468006345"/>
    <b v="0"/>
    <n v="2"/>
    <b v="0"/>
    <s v="music/faith"/>
    <n v="158"/>
    <n v="1185"/>
    <x v="4"/>
    <x v="28"/>
  </r>
  <r>
    <n v="1736"/>
    <s v="In His Presence"/>
    <s v="A unique meditative album reflecting on the life of Christ, inviting Him into your presence"/>
    <n v="7500"/>
    <n v="2366"/>
    <x v="2"/>
    <x v="0"/>
    <s v="USD"/>
    <n v="1447018833"/>
    <n v="1444423233"/>
    <b v="0"/>
    <n v="1"/>
    <b v="0"/>
    <s v="music/faith"/>
    <n v="32"/>
    <n v="2366"/>
    <x v="4"/>
    <x v="28"/>
  </r>
  <r>
    <n v="1737"/>
    <s v="Healing"/>
    <s v="An instrumental project in which all songs are incorporated around the healing power of our God. Used for times of prayer &amp; devotion"/>
    <n v="2200"/>
    <n v="2363"/>
    <x v="2"/>
    <x v="0"/>
    <s v="USD"/>
    <n v="1437432392"/>
    <n v="1434840392"/>
    <b v="0"/>
    <n v="15"/>
    <b v="0"/>
    <s v="music/faith"/>
    <n v="107"/>
    <n v="157.53"/>
    <x v="4"/>
    <x v="28"/>
  </r>
  <r>
    <n v="1738"/>
    <s v="The Flashing Lights"/>
    <s v="Music that inspires and gives hope for overcoming and change. And it is good music."/>
    <n v="1800"/>
    <n v="2361"/>
    <x v="2"/>
    <x v="0"/>
    <s v="USD"/>
    <n v="1412283542"/>
    <n v="1409691542"/>
    <b v="0"/>
    <n v="1"/>
    <b v="0"/>
    <s v="music/faith"/>
    <n v="131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25000"/>
    <n v="2360.3200000000002"/>
    <x v="2"/>
    <x v="0"/>
    <s v="USD"/>
    <n v="1462391932"/>
    <n v="1457297932"/>
    <b v="0"/>
    <n v="1"/>
    <b v="0"/>
    <s v="music/faith"/>
    <n v="9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12000"/>
    <n v="2358"/>
    <x v="2"/>
    <x v="0"/>
    <s v="USD"/>
    <n v="1437075422"/>
    <n v="1434483422"/>
    <b v="0"/>
    <n v="0"/>
    <b v="0"/>
    <s v="music/faith"/>
    <n v="20"/>
    <n v="0"/>
    <x v="4"/>
    <x v="28"/>
  </r>
  <r>
    <n v="1741"/>
    <s v="Caught off Guard"/>
    <s v="A photo journal documenting my experiences and travels across New Zealand"/>
    <n v="17000"/>
    <n v="2355"/>
    <x v="0"/>
    <x v="1"/>
    <s v="GBP"/>
    <n v="1433948671"/>
    <n v="1430060671"/>
    <b v="0"/>
    <n v="52"/>
    <b v="1"/>
    <s v="photography/photobooks"/>
    <n v="14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200"/>
    <n v="2355"/>
    <x v="0"/>
    <x v="0"/>
    <s v="USD"/>
    <n v="1483822800"/>
    <n v="1481058170"/>
    <b v="0"/>
    <n v="34"/>
    <b v="1"/>
    <s v="photography/photobooks"/>
    <n v="107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1800"/>
    <n v="2355"/>
    <x v="0"/>
    <x v="0"/>
    <s v="USD"/>
    <n v="1472270340"/>
    <n v="1470348775"/>
    <b v="0"/>
    <n v="67"/>
    <b v="1"/>
    <s v="photography/photobooks"/>
    <n v="131"/>
    <n v="35.15"/>
    <x v="8"/>
    <x v="20"/>
  </r>
  <r>
    <n v="1744"/>
    <s v="Water World"/>
    <s v="This book is the embodiment of my passion for water &amp; photography, which I hope will inspire you to pick up your camera and explore."/>
    <n v="2000"/>
    <n v="2345"/>
    <x v="0"/>
    <x v="1"/>
    <s v="GBP"/>
    <n v="1425821477"/>
    <n v="1421937077"/>
    <b v="0"/>
    <n v="70"/>
    <b v="1"/>
    <s v="photography/photobooks"/>
    <n v="117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2000"/>
    <n v="2340"/>
    <x v="0"/>
    <x v="0"/>
    <s v="USD"/>
    <n v="1482372000"/>
    <n v="1479276838"/>
    <b v="0"/>
    <n v="89"/>
    <b v="1"/>
    <s v="photography/photobooks"/>
    <n v="117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2000"/>
    <n v="2340"/>
    <x v="0"/>
    <x v="0"/>
    <s v="USD"/>
    <n v="1479952800"/>
    <n v="1477368867"/>
    <b v="0"/>
    <n v="107"/>
    <b v="1"/>
    <s v="photography/photobooks"/>
    <n v="117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5500"/>
    <n v="2336"/>
    <x v="0"/>
    <x v="1"/>
    <s v="GBP"/>
    <n v="1447426800"/>
    <n v="1444904830"/>
    <b v="0"/>
    <n v="159"/>
    <b v="1"/>
    <s v="photography/photobooks"/>
    <n v="42"/>
    <n v="14.69"/>
    <x v="8"/>
    <x v="20"/>
  </r>
  <r>
    <n v="1748"/>
    <s v="So It Is: Vancouver"/>
    <s v="Telling the story of the city through remarkable people who live in Vancouver today."/>
    <n v="2000"/>
    <n v="2335"/>
    <x v="0"/>
    <x v="5"/>
    <s v="CAD"/>
    <n v="1441234143"/>
    <n v="1438642143"/>
    <b v="0"/>
    <n v="181"/>
    <b v="1"/>
    <s v="photography/photobooks"/>
    <n v="117"/>
    <n v="12.9"/>
    <x v="8"/>
    <x v="20"/>
  </r>
  <r>
    <n v="1749"/>
    <s v="E FOTOGRAFESCHE RECKBLECK - 367 DEEG AM AUSLAND ASAZ"/>
    <s v="Help me fund the production run of my first book by local Photographer Sandro Ortolani."/>
    <n v="1500"/>
    <n v="2333"/>
    <x v="0"/>
    <x v="19"/>
    <s v="EUR"/>
    <n v="1488394800"/>
    <n v="1485213921"/>
    <b v="0"/>
    <n v="131"/>
    <b v="1"/>
    <s v="photography/photobooks"/>
    <n v="156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2200"/>
    <n v="2331"/>
    <x v="0"/>
    <x v="0"/>
    <s v="USD"/>
    <n v="1461096304"/>
    <n v="1458936304"/>
    <b v="0"/>
    <n v="125"/>
    <b v="1"/>
    <s v="photography/photobooks"/>
    <n v="106"/>
    <n v="18.649999999999999"/>
    <x v="8"/>
    <x v="20"/>
  </r>
  <r>
    <n v="1751"/>
    <s v="Daily Bread: Stories from Rural Greece"/>
    <s v="Photographs and stories culled from 10 years of road trips through rural Greece"/>
    <n v="2000"/>
    <n v="2325"/>
    <x v="0"/>
    <x v="0"/>
    <s v="USD"/>
    <n v="1426787123"/>
    <n v="1424198723"/>
    <b v="0"/>
    <n v="61"/>
    <b v="1"/>
    <s v="photography/photobooks"/>
    <n v="116"/>
    <n v="38.11"/>
    <x v="8"/>
    <x v="20"/>
  </r>
  <r>
    <n v="1752"/>
    <s v="Adfectus Book"/>
    <s v="A little book of calm, in picture form, that will soothe the soul and un-furrow the brow."/>
    <n v="2000"/>
    <n v="2325"/>
    <x v="0"/>
    <x v="1"/>
    <s v="GBP"/>
    <n v="1476425082"/>
    <n v="1473833082"/>
    <b v="0"/>
    <n v="90"/>
    <b v="1"/>
    <s v="photography/photobooks"/>
    <n v="116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2000"/>
    <n v="2321"/>
    <x v="0"/>
    <x v="8"/>
    <s v="DKK"/>
    <n v="1458579568"/>
    <n v="1455991168"/>
    <b v="0"/>
    <n v="35"/>
    <b v="1"/>
    <s v="photography/photobooks"/>
    <n v="116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5000"/>
    <n v="2319"/>
    <x v="0"/>
    <x v="5"/>
    <s v="CAD"/>
    <n v="1428091353"/>
    <n v="1425502953"/>
    <b v="0"/>
    <n v="90"/>
    <b v="1"/>
    <s v="photography/photobooks"/>
    <n v="46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000"/>
    <n v="2311"/>
    <x v="0"/>
    <x v="0"/>
    <s v="USD"/>
    <n v="1444071361"/>
    <n v="1441479361"/>
    <b v="0"/>
    <n v="4"/>
    <b v="1"/>
    <s v="photography/photobooks"/>
    <n v="116"/>
    <n v="577.75"/>
    <x v="8"/>
    <x v="20"/>
  </r>
  <r>
    <n v="1756"/>
    <s v="214: A Photobook of Dallas Hip Hop"/>
    <s v="214 is a photobook about the local hip hop culture in Dallas, Texas between 2012 and 2014 by photographer, Mariah Tyler."/>
    <n v="2100"/>
    <n v="2305"/>
    <x v="0"/>
    <x v="0"/>
    <s v="USD"/>
    <n v="1472443269"/>
    <n v="1468987269"/>
    <b v="0"/>
    <n v="120"/>
    <b v="1"/>
    <s v="photography/photobooks"/>
    <n v="110"/>
    <n v="19.21"/>
    <x v="8"/>
    <x v="20"/>
  </r>
  <r>
    <n v="1757"/>
    <s v="The Resurgence of Femininity Photo Thesis"/>
    <s v="I want to create a self published photo art book on the topic of the resurgence of femininity."/>
    <n v="2000"/>
    <n v="2300"/>
    <x v="0"/>
    <x v="0"/>
    <s v="USD"/>
    <n v="1485631740"/>
    <n v="1483041083"/>
    <b v="0"/>
    <n v="14"/>
    <b v="1"/>
    <s v="photography/photobooks"/>
    <n v="115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33000"/>
    <n v="2300"/>
    <x v="0"/>
    <x v="0"/>
    <s v="USD"/>
    <n v="1468536992"/>
    <n v="1463352992"/>
    <b v="0"/>
    <n v="27"/>
    <b v="1"/>
    <s v="photography/photobooks"/>
    <n v="7"/>
    <n v="85.19"/>
    <x v="8"/>
    <x v="20"/>
  </r>
  <r>
    <n v="1759"/>
    <s v="Death Valley"/>
    <s v="Death Valley will be the first photo book of Andi State"/>
    <n v="500"/>
    <n v="2299"/>
    <x v="0"/>
    <x v="0"/>
    <s v="USD"/>
    <n v="1427309629"/>
    <n v="1425585229"/>
    <b v="0"/>
    <n v="49"/>
    <b v="1"/>
    <s v="photography/photobooks"/>
    <n v="460"/>
    <n v="46.92"/>
    <x v="8"/>
    <x v="20"/>
  </r>
  <r>
    <n v="1760"/>
    <s v="Portraits by Aris Jerome"/>
    <s v="Thank you all so much for your pledges! We reached the goal! To continue supporting or for any questions email arisjerome@gmail.com"/>
    <n v="2000"/>
    <n v="2298"/>
    <x v="0"/>
    <x v="0"/>
    <s v="USD"/>
    <n v="1456416513"/>
    <n v="1454688513"/>
    <b v="0"/>
    <n v="102"/>
    <b v="1"/>
    <s v="photography/photobooks"/>
    <n v="115"/>
    <n v="22.53"/>
    <x v="8"/>
    <x v="20"/>
  </r>
  <r>
    <n v="1761"/>
    <s v="I Wanted To See Boobs"/>
    <s v="A hardcover photobook telling the naked truth of a young photographers journey."/>
    <n v="5000"/>
    <n v="2296"/>
    <x v="0"/>
    <x v="1"/>
    <s v="GBP"/>
    <n v="1442065060"/>
    <n v="1437745060"/>
    <b v="0"/>
    <n v="3"/>
    <b v="1"/>
    <s v="photography/photobooks"/>
    <n v="46"/>
    <n v="765.33"/>
    <x v="8"/>
    <x v="20"/>
  </r>
  <r>
    <n v="1762"/>
    <s v="&quot;The Naked Pixel&quot; Ali Pakele"/>
    <s v="Project rewards $25 gets you 190+ digital images"/>
    <n v="10000"/>
    <n v="2291"/>
    <x v="0"/>
    <x v="0"/>
    <s v="USD"/>
    <n v="1457739245"/>
    <n v="1455147245"/>
    <b v="0"/>
    <n v="25"/>
    <b v="1"/>
    <s v="photography/photobooks"/>
    <n v="23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5000"/>
    <n v="2290"/>
    <x v="0"/>
    <x v="0"/>
    <s v="USD"/>
    <n v="1477255840"/>
    <n v="1474663840"/>
    <b v="0"/>
    <n v="118"/>
    <b v="1"/>
    <s v="photography/photobooks"/>
    <n v="15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2000"/>
    <n v="2287"/>
    <x v="2"/>
    <x v="1"/>
    <s v="GBP"/>
    <n v="1407065979"/>
    <n v="1404560379"/>
    <b v="1"/>
    <n v="39"/>
    <b v="0"/>
    <s v="photography/photobooks"/>
    <n v="114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5000"/>
    <n v="2286"/>
    <x v="2"/>
    <x v="0"/>
    <s v="USD"/>
    <n v="1407972712"/>
    <n v="1405380712"/>
    <b v="1"/>
    <n v="103"/>
    <b v="0"/>
    <s v="photography/photobooks"/>
    <n v="46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2000"/>
    <n v="2280"/>
    <x v="2"/>
    <x v="0"/>
    <s v="USD"/>
    <n v="1407080884"/>
    <n v="1404488884"/>
    <b v="1"/>
    <n v="39"/>
    <b v="0"/>
    <s v="photography/photobooks"/>
    <n v="114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2000"/>
    <n v="2270.37"/>
    <x v="2"/>
    <x v="0"/>
    <s v="USD"/>
    <n v="1411824444"/>
    <n v="1406640444"/>
    <b v="1"/>
    <n v="15"/>
    <b v="0"/>
    <s v="photography/photobooks"/>
    <n v="114"/>
    <n v="151.36000000000001"/>
    <x v="8"/>
    <x v="20"/>
  </r>
  <r>
    <n v="1769"/>
    <s v="Navajo Textile Project"/>
    <s v="To create a publication, and exhibition documenting the collection of Jamie Ross, longtime collector of Navajo Textiles"/>
    <n v="2000"/>
    <n v="2265"/>
    <x v="2"/>
    <x v="0"/>
    <s v="USD"/>
    <n v="1421177959"/>
    <n v="1418585959"/>
    <b v="1"/>
    <n v="22"/>
    <b v="0"/>
    <s v="photography/photobooks"/>
    <n v="113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000"/>
    <n v="2257"/>
    <x v="2"/>
    <x v="0"/>
    <s v="USD"/>
    <n v="1413312194"/>
    <n v="1410288194"/>
    <b v="1"/>
    <n v="92"/>
    <b v="0"/>
    <s v="photography/photobooks"/>
    <n v="113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15000"/>
    <n v="2249"/>
    <x v="2"/>
    <x v="1"/>
    <s v="GBP"/>
    <n v="1414107040"/>
    <n v="1411515040"/>
    <b v="1"/>
    <n v="25"/>
    <b v="0"/>
    <s v="photography/photobooks"/>
    <n v="15"/>
    <n v="89.96"/>
    <x v="8"/>
    <x v="20"/>
  </r>
  <r>
    <n v="1772"/>
    <s v="White Mountain"/>
    <s v="A photobook and a short documentary film telling the story of Holocaust in Northwestern Lithuania"/>
    <n v="2000"/>
    <n v="2245"/>
    <x v="2"/>
    <x v="1"/>
    <s v="GBP"/>
    <n v="1404666836"/>
    <n v="1399482836"/>
    <b v="1"/>
    <n v="19"/>
    <b v="0"/>
    <s v="photography/photobooks"/>
    <n v="112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1800"/>
    <n v="2231"/>
    <x v="2"/>
    <x v="0"/>
    <s v="USD"/>
    <n v="1421691298"/>
    <n v="1417803298"/>
    <b v="1"/>
    <n v="19"/>
    <b v="0"/>
    <s v="photography/photobooks"/>
    <n v="124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000"/>
    <n v="2230.4299999999998"/>
    <x v="2"/>
    <x v="0"/>
    <s v="USD"/>
    <n v="1417273140"/>
    <n v="1413609292"/>
    <b v="1"/>
    <n v="13"/>
    <b v="0"/>
    <s v="photography/photobooks"/>
    <n v="112"/>
    <n v="171.57"/>
    <x v="8"/>
    <x v="20"/>
  </r>
  <r>
    <n v="1775"/>
    <s v="Muhammad Ali - The Comeback"/>
    <s v="Rarely seen images of Muhammad Ali in his prime as he trained in Miami Beach at the famous 5th Street Gym in the early 70s"/>
    <n v="5000"/>
    <n v="2230"/>
    <x v="2"/>
    <x v="0"/>
    <s v="USD"/>
    <n v="1414193160"/>
    <n v="1410305160"/>
    <b v="1"/>
    <n v="124"/>
    <b v="0"/>
    <s v="photography/photobooks"/>
    <n v="45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1500"/>
    <n v="2222"/>
    <x v="2"/>
    <x v="1"/>
    <s v="GBP"/>
    <n v="1414623471"/>
    <n v="1411513071"/>
    <b v="1"/>
    <n v="4"/>
    <b v="0"/>
    <s v="photography/photobooks"/>
    <n v="148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2000"/>
    <n v="2222"/>
    <x v="2"/>
    <x v="9"/>
    <s v="EUR"/>
    <n v="1424421253"/>
    <n v="1421829253"/>
    <b v="1"/>
    <n v="10"/>
    <b v="0"/>
    <s v="photography/photobooks"/>
    <n v="111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2000"/>
    <n v="2215"/>
    <x v="2"/>
    <x v="0"/>
    <s v="USD"/>
    <n v="1427485395"/>
    <n v="1423600995"/>
    <b v="1"/>
    <n v="15"/>
    <b v="0"/>
    <s v="photography/photobooks"/>
    <n v="111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750"/>
    <n v="2210"/>
    <x v="2"/>
    <x v="0"/>
    <s v="USD"/>
    <n v="1472834180"/>
    <n v="1470242180"/>
    <b v="1"/>
    <n v="38"/>
    <b v="0"/>
    <s v="photography/photobooks"/>
    <n v="126"/>
    <n v="58.16"/>
    <x v="8"/>
    <x v="20"/>
  </r>
  <r>
    <n v="1780"/>
    <s v="Native Nation"/>
    <s v="It is time to recognize and give to the indigenus groups the credit they deserve. It is time to understand where we come from."/>
    <n v="2200"/>
    <n v="2210"/>
    <x v="2"/>
    <x v="0"/>
    <s v="USD"/>
    <n v="1467469510"/>
    <n v="1462285510"/>
    <b v="1"/>
    <n v="152"/>
    <b v="0"/>
    <s v="photography/photobooks"/>
    <n v="100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2000"/>
    <n v="2204"/>
    <x v="2"/>
    <x v="0"/>
    <s v="USD"/>
    <n v="1473950945"/>
    <n v="1471272545"/>
    <b v="1"/>
    <n v="24"/>
    <b v="0"/>
    <s v="photography/photobooks"/>
    <n v="11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2000"/>
    <n v="2202"/>
    <x v="2"/>
    <x v="0"/>
    <s v="USD"/>
    <n v="1456062489"/>
    <n v="1453211289"/>
    <b v="1"/>
    <n v="76"/>
    <b v="0"/>
    <s v="photography/photobooks"/>
    <n v="110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1600"/>
    <n v="2198"/>
    <x v="2"/>
    <x v="0"/>
    <s v="USD"/>
    <n v="1422674700"/>
    <n v="1419954240"/>
    <b v="1"/>
    <n v="33"/>
    <b v="0"/>
    <s v="photography/photobooks"/>
    <n v="137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6500"/>
    <n v="2196"/>
    <x v="2"/>
    <x v="0"/>
    <s v="USD"/>
    <n v="1413417600"/>
    <n v="1410750855"/>
    <b v="1"/>
    <n v="108"/>
    <b v="0"/>
    <s v="photography/photobooks"/>
    <n v="34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000"/>
    <n v="2195"/>
    <x v="2"/>
    <x v="9"/>
    <s v="EUR"/>
    <n v="1418649177"/>
    <n v="1416057177"/>
    <b v="1"/>
    <n v="29"/>
    <b v="0"/>
    <s v="photography/photobooks"/>
    <n v="220"/>
    <n v="75.69"/>
    <x v="8"/>
    <x v="20"/>
  </r>
  <r>
    <n v="1787"/>
    <s v="Alpamayo to Yerupaja"/>
    <s v="Raising awareness to the effects of global warming through photographs of the high mountains of Peru."/>
    <n v="2000"/>
    <n v="2193"/>
    <x v="2"/>
    <x v="0"/>
    <s v="USD"/>
    <n v="1428158637"/>
    <n v="1425570237"/>
    <b v="1"/>
    <n v="24"/>
    <b v="0"/>
    <s v="photography/photobooks"/>
    <n v="110"/>
    <n v="91.38"/>
    <x v="8"/>
    <x v="20"/>
  </r>
  <r>
    <n v="1788"/>
    <s v="Beyond the Pale"/>
    <s v="A photo book celebrating Goths, exploring their lives and giving an insight into what Goth is for them."/>
    <n v="2000"/>
    <n v="2191"/>
    <x v="2"/>
    <x v="1"/>
    <s v="GBP"/>
    <n v="1414795542"/>
    <n v="1412203542"/>
    <b v="1"/>
    <n v="4"/>
    <b v="0"/>
    <s v="photography/photobooks"/>
    <n v="110"/>
    <n v="547.75"/>
    <x v="8"/>
    <x v="20"/>
  </r>
  <r>
    <n v="1789"/>
    <s v="Paintball: Beyond The Paint"/>
    <s v="I want to create a portfolio to show all the aspects of the adrenaline filled game of paintball. Focusing on tournament players"/>
    <n v="2000"/>
    <n v="2191"/>
    <x v="2"/>
    <x v="0"/>
    <s v="USD"/>
    <n v="1421042403"/>
    <n v="1415858403"/>
    <b v="1"/>
    <n v="4"/>
    <b v="0"/>
    <s v="photography/photobooks"/>
    <n v="110"/>
    <n v="547.75"/>
    <x v="8"/>
    <x v="20"/>
  </r>
  <r>
    <n v="1790"/>
    <s v="Return to Relevance: The Scott Hyde Archive"/>
    <s v="70 years of incredible photography sits patiently in old film sheet boxes, waiting for a return to relevance."/>
    <n v="16000"/>
    <n v="2182"/>
    <x v="2"/>
    <x v="0"/>
    <s v="USD"/>
    <n v="1423152678"/>
    <n v="1420560678"/>
    <b v="1"/>
    <n v="15"/>
    <b v="0"/>
    <s v="photography/photobooks"/>
    <n v="14"/>
    <n v="145.47"/>
    <x v="8"/>
    <x v="20"/>
  </r>
  <r>
    <n v="1791"/>
    <s v="disCover: Napoli"/>
    <s v="For the love of street photography and the beauty of traditional cultures in southern Italy."/>
    <n v="1900"/>
    <n v="2182"/>
    <x v="2"/>
    <x v="1"/>
    <s v="GBP"/>
    <n v="1422553565"/>
    <n v="1417369565"/>
    <b v="1"/>
    <n v="4"/>
    <b v="0"/>
    <s v="photography/photobooks"/>
    <n v="115"/>
    <n v="545.5"/>
    <x v="8"/>
    <x v="20"/>
  </r>
  <r>
    <n v="1792"/>
    <s v="Bensinger's: Photographs by Helaine Garren"/>
    <s v="In 1970 Helaine Garren shot a series of images at Bensingerâ€™s Pool Hall in Chicago, Illinois."/>
    <n v="1500"/>
    <n v="2180"/>
    <x v="2"/>
    <x v="0"/>
    <s v="USD"/>
    <n v="1439189940"/>
    <n v="1435970682"/>
    <b v="1"/>
    <n v="139"/>
    <b v="0"/>
    <s v="photography/photobooks"/>
    <n v="145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2000"/>
    <n v="2175"/>
    <x v="2"/>
    <x v="2"/>
    <s v="AUD"/>
    <n v="1417127040"/>
    <n v="1414531440"/>
    <b v="1"/>
    <n v="2"/>
    <b v="0"/>
    <s v="photography/photobooks"/>
    <n v="109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2000"/>
    <n v="2170.9899999999998"/>
    <x v="2"/>
    <x v="0"/>
    <s v="USD"/>
    <n v="1423660422"/>
    <n v="1420636422"/>
    <b v="1"/>
    <n v="18"/>
    <b v="0"/>
    <s v="photography/photobooks"/>
    <n v="109"/>
    <n v="120.61"/>
    <x v="8"/>
    <x v="20"/>
  </r>
  <r>
    <n v="1795"/>
    <s v="THE AFGHANS - A Photo Book"/>
    <s v="A photography book documenting the impact of the ISAF mission on the Afghan people of Mazar-e Sharif."/>
    <n v="1500"/>
    <n v="2161"/>
    <x v="2"/>
    <x v="12"/>
    <s v="EUR"/>
    <n v="1476460800"/>
    <n v="1473922541"/>
    <b v="1"/>
    <n v="81"/>
    <b v="0"/>
    <s v="photography/photobooks"/>
    <n v="144"/>
    <n v="26.68"/>
    <x v="8"/>
    <x v="20"/>
  </r>
  <r>
    <n v="1796"/>
    <s v="Kenema"/>
    <s v="Kenema is a stunning portrait photography book by British Photographer, Peter Dibdin, capturing community life in Kenema, Sierra Leone."/>
    <n v="2000"/>
    <n v="2160"/>
    <x v="2"/>
    <x v="1"/>
    <s v="GBP"/>
    <n v="1469356366"/>
    <n v="1464172366"/>
    <b v="1"/>
    <n v="86"/>
    <b v="0"/>
    <s v="photography/photobooks"/>
    <n v="108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2000"/>
    <n v="2159"/>
    <x v="2"/>
    <x v="0"/>
    <s v="USD"/>
    <n v="1481809189"/>
    <n v="1479217189"/>
    <b v="1"/>
    <n v="140"/>
    <b v="0"/>
    <s v="photography/photobooks"/>
    <n v="108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1000"/>
    <n v="2156"/>
    <x v="2"/>
    <x v="0"/>
    <s v="USD"/>
    <n v="1454572233"/>
    <n v="1449388233"/>
    <b v="1"/>
    <n v="37"/>
    <b v="0"/>
    <s v="photography/photobooks"/>
    <n v="20"/>
    <n v="58.27"/>
    <x v="8"/>
    <x v="20"/>
  </r>
  <r>
    <n v="1799"/>
    <s v="The UnDiscovered Image"/>
    <s v="The UnDiscovered Image, a monthly publication dedicated to photographers."/>
    <n v="2000"/>
    <n v="2155"/>
    <x v="2"/>
    <x v="1"/>
    <s v="GBP"/>
    <n v="1415740408"/>
    <n v="1414008808"/>
    <b v="1"/>
    <n v="6"/>
    <b v="0"/>
    <s v="photography/photobooks"/>
    <n v="108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2000"/>
    <n v="2154.66"/>
    <x v="2"/>
    <x v="1"/>
    <s v="GBP"/>
    <n v="1476109970"/>
    <n v="1473517970"/>
    <b v="1"/>
    <n v="113"/>
    <b v="0"/>
    <s v="photography/photobooks"/>
    <n v="108"/>
    <n v="19.07"/>
    <x v="8"/>
    <x v="20"/>
  </r>
  <r>
    <n v="1801"/>
    <s v="Come, Bring, Punish"/>
    <s v="Get involved in Come, Bring, Punish, a new photo book by Ewen Spencer, documenting the European Ballroom scene and the life around it"/>
    <n v="12000"/>
    <n v="2152"/>
    <x v="2"/>
    <x v="1"/>
    <s v="GBP"/>
    <n v="1450181400"/>
    <n v="1447429868"/>
    <b v="1"/>
    <n v="37"/>
    <b v="0"/>
    <s v="photography/photobooks"/>
    <n v="18"/>
    <n v="58.16"/>
    <x v="8"/>
    <x v="20"/>
  </r>
  <r>
    <n v="1802"/>
    <s v="Out Of The Dark"/>
    <s v="Inner Darkness turned into a photobook. Personal work i shot during my recovery...in Berlin."/>
    <n v="2000"/>
    <n v="2152"/>
    <x v="2"/>
    <x v="12"/>
    <s v="EUR"/>
    <n v="1435442340"/>
    <n v="1433416830"/>
    <b v="1"/>
    <n v="18"/>
    <b v="0"/>
    <s v="photography/photobooks"/>
    <n v="108"/>
    <n v="119.56"/>
    <x v="8"/>
    <x v="20"/>
  </r>
  <r>
    <n v="1803"/>
    <s v="On the Verge, the book."/>
    <s v="Photographs capture fleeting experiences, where childhood is our past and adulthood is our future. In between. On the verge."/>
    <n v="1600"/>
    <n v="2150.1"/>
    <x v="2"/>
    <x v="0"/>
    <s v="USD"/>
    <n v="1423878182"/>
    <n v="1421199782"/>
    <b v="1"/>
    <n v="75"/>
    <b v="0"/>
    <s v="photography/photobooks"/>
    <n v="134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2000"/>
    <n v="2147"/>
    <x v="2"/>
    <x v="0"/>
    <s v="USD"/>
    <n v="1447521404"/>
    <n v="1444061804"/>
    <b v="1"/>
    <n v="52"/>
    <b v="0"/>
    <s v="photography/photobooks"/>
    <n v="107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000"/>
    <n v="2145.0100000000002"/>
    <x v="2"/>
    <x v="12"/>
    <s v="EUR"/>
    <n v="1443808800"/>
    <n v="1441048658"/>
    <b v="1"/>
    <n v="122"/>
    <b v="0"/>
    <s v="photography/photobooks"/>
    <n v="107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"/>
    <n v="2145"/>
    <x v="2"/>
    <x v="1"/>
    <s v="GBP"/>
    <n v="1412090349"/>
    <n v="1409066349"/>
    <b v="1"/>
    <n v="8"/>
    <b v="0"/>
    <s v="photography/photobooks"/>
    <n v="107"/>
    <n v="268.13"/>
    <x v="8"/>
    <x v="20"/>
  </r>
  <r>
    <n v="1807"/>
    <s v="Anywhere but Here"/>
    <s v="I want to explore alternative cultures and lifestyles in America."/>
    <n v="2000"/>
    <n v="2144.34"/>
    <x v="2"/>
    <x v="0"/>
    <s v="USD"/>
    <n v="1411868313"/>
    <n v="1409276313"/>
    <b v="1"/>
    <n v="8"/>
    <b v="0"/>
    <s v="photography/photobooks"/>
    <n v="107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1500"/>
    <n v="2143"/>
    <x v="2"/>
    <x v="0"/>
    <s v="USD"/>
    <n v="1486830030"/>
    <n v="1483806030"/>
    <b v="1"/>
    <n v="96"/>
    <b v="0"/>
    <s v="photography/photobooks"/>
    <n v="143"/>
    <n v="22.32"/>
    <x v="8"/>
    <x v="20"/>
  </r>
  <r>
    <n v="1809"/>
    <s v="Hamilton: A Different Perspective"/>
    <s v="A stunning photo book highlighting the visual diversity of the City of Hamilton and showcasing it in a new light."/>
    <n v="2000"/>
    <n v="2142"/>
    <x v="2"/>
    <x v="5"/>
    <s v="CAD"/>
    <n v="1425246439"/>
    <n v="1422222439"/>
    <b v="1"/>
    <n v="9"/>
    <b v="0"/>
    <s v="photography/photobooks"/>
    <n v="107"/>
    <n v="238"/>
    <x v="8"/>
    <x v="20"/>
  </r>
  <r>
    <n v="1810"/>
    <s v="Film Speed"/>
    <s v="Film Speed is a series of Zines focusing on architecture shot completely on 35 and 120mm film."/>
    <n v="2000"/>
    <n v="2141"/>
    <x v="2"/>
    <x v="0"/>
    <s v="USD"/>
    <n v="1408657826"/>
    <n v="1407621026"/>
    <b v="0"/>
    <n v="2"/>
    <b v="0"/>
    <s v="photography/photobooks"/>
    <n v="107"/>
    <n v="1070.5"/>
    <x v="8"/>
    <x v="20"/>
  </r>
  <r>
    <n v="1811"/>
    <s v="The Year of Sunsets"/>
    <s v="A collection of 365 color photographs of sunsets in 2014, beautifully presented in a hardcover book."/>
    <n v="1500"/>
    <n v="2140"/>
    <x v="2"/>
    <x v="0"/>
    <s v="USD"/>
    <n v="1414123200"/>
    <n v="1408962270"/>
    <b v="0"/>
    <n v="26"/>
    <b v="0"/>
    <s v="photography/photobooks"/>
    <n v="143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2100"/>
    <n v="2140"/>
    <x v="2"/>
    <x v="1"/>
    <s v="GBP"/>
    <n v="1467531536"/>
    <n v="1464939536"/>
    <b v="0"/>
    <n v="23"/>
    <b v="0"/>
    <s v="photography/photobooks"/>
    <n v="102"/>
    <n v="93.04"/>
    <x v="8"/>
    <x v="20"/>
  </r>
  <r>
    <n v="1813"/>
    <s v="Libya : The Lost Days"/>
    <s v="This project aims to document, Libyan photographic history; through both print and artisan mediums ."/>
    <n v="2000"/>
    <n v="2132"/>
    <x v="2"/>
    <x v="1"/>
    <s v="GBP"/>
    <n v="1407532812"/>
    <n v="1404940812"/>
    <b v="0"/>
    <n v="0"/>
    <b v="0"/>
    <s v="photography/photobooks"/>
    <n v="107"/>
    <n v="0"/>
    <x v="8"/>
    <x v="20"/>
  </r>
  <r>
    <n v="1814"/>
    <s v="My Favourite Colour Was Yellow"/>
    <s v="A self published photo book documenting the overwhelming presence of the colour pink, in young girls lives here in the UK."/>
    <n v="2000"/>
    <n v="2132"/>
    <x v="2"/>
    <x v="1"/>
    <s v="GBP"/>
    <n v="1425108736"/>
    <n v="1422516736"/>
    <b v="0"/>
    <n v="140"/>
    <b v="0"/>
    <s v="photography/photobooks"/>
    <n v="107"/>
    <n v="15.23"/>
    <x v="8"/>
    <x v="20"/>
  </r>
  <r>
    <n v="1815"/>
    <s v="Texas to Florida"/>
    <s v="Photographic roadtrip from Dallas/Ft Worth, Texas to Florida's beaches. A summer photography roadtrip project to include 5 states."/>
    <n v="14000"/>
    <n v="2130"/>
    <x v="2"/>
    <x v="0"/>
    <s v="USD"/>
    <n v="1435787137"/>
    <n v="1434577537"/>
    <b v="0"/>
    <n v="0"/>
    <b v="0"/>
    <s v="photography/photobooks"/>
    <n v="15"/>
    <n v="0"/>
    <x v="8"/>
    <x v="20"/>
  </r>
  <r>
    <n v="1816"/>
    <s v="Moments of Passion"/>
    <s v="A unique Photographic Book Project about the Passionate Moments and Strong Emotions that lie within Karate"/>
    <n v="2000"/>
    <n v="2130"/>
    <x v="2"/>
    <x v="16"/>
    <s v="CHF"/>
    <n v="1469473200"/>
    <n v="1467061303"/>
    <b v="0"/>
    <n v="6"/>
    <b v="0"/>
    <s v="photography/photobooks"/>
    <n v="107"/>
    <n v="355"/>
    <x v="8"/>
    <x v="20"/>
  </r>
  <r>
    <n v="1817"/>
    <s v="Through the Lens of Jerry Gustafson"/>
    <s v="Hundreds of breathtaking rodeo photographs collected in a beautiful coffee table book."/>
    <n v="13000"/>
    <n v="2129"/>
    <x v="2"/>
    <x v="0"/>
    <s v="USD"/>
    <n v="1485759540"/>
    <n v="1480607607"/>
    <b v="0"/>
    <n v="100"/>
    <b v="0"/>
    <s v="photography/photobooks"/>
    <n v="16"/>
    <n v="21.29"/>
    <x v="8"/>
    <x v="20"/>
  </r>
  <r>
    <n v="1818"/>
    <s v="Give Me Your Goofy-ist"/>
    <s v="We are all different, this is a way to honor and celebrate the authenticity in being different."/>
    <n v="2000"/>
    <n v="2125.9899999999998"/>
    <x v="2"/>
    <x v="0"/>
    <s v="USD"/>
    <n v="1428035850"/>
    <n v="1425447450"/>
    <b v="0"/>
    <n v="0"/>
    <b v="0"/>
    <s v="photography/photobooks"/>
    <n v="106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2100"/>
    <n v="2119.9899999999998"/>
    <x v="2"/>
    <x v="0"/>
    <s v="USD"/>
    <n v="1406743396"/>
    <n v="1404151396"/>
    <b v="0"/>
    <n v="4"/>
    <b v="0"/>
    <s v="photography/photobooks"/>
    <n v="101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4300"/>
    <n v="2115"/>
    <x v="2"/>
    <x v="0"/>
    <s v="USD"/>
    <n v="1427850090"/>
    <n v="1425261690"/>
    <b v="0"/>
    <n v="8"/>
    <b v="0"/>
    <s v="photography/photobooks"/>
    <n v="49"/>
    <n v="264.38"/>
    <x v="8"/>
    <x v="20"/>
  </r>
  <r>
    <n v="1821"/>
    <s v="Glass Cloud on the road!"/>
    <s v="Glass Cloud tour dates are already beginning to pile up. They are turning to YOU to help get them from town to town."/>
    <n v="30000"/>
    <n v="2113"/>
    <x v="0"/>
    <x v="0"/>
    <s v="USD"/>
    <n v="1330760367"/>
    <n v="1326872367"/>
    <b v="0"/>
    <n v="57"/>
    <b v="1"/>
    <s v="music/rock"/>
    <n v="7"/>
    <n v="37.07"/>
    <x v="4"/>
    <x v="11"/>
  </r>
  <r>
    <n v="1822"/>
    <s v="Wood Butcher's new music video- I Don't Wanna Party"/>
    <s v="Wood Butcher needs your help to make this happen. Buy a CD, support local music!"/>
    <n v="100000"/>
    <n v="2112.9899999999998"/>
    <x v="0"/>
    <x v="5"/>
    <s v="CAD"/>
    <n v="1391194860"/>
    <n v="1388084862"/>
    <b v="0"/>
    <n v="11"/>
    <b v="1"/>
    <s v="music/rock"/>
    <n v="2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1000"/>
    <n v="2110.5"/>
    <x v="0"/>
    <x v="0"/>
    <s v="USD"/>
    <n v="1351095976"/>
    <n v="1348503976"/>
    <b v="0"/>
    <n v="33"/>
    <b v="1"/>
    <s v="music/rock"/>
    <n v="211"/>
    <n v="63.95"/>
    <x v="4"/>
    <x v="11"/>
  </r>
  <r>
    <n v="1824"/>
    <s v="Tin Man's Broken Wisdom Fund"/>
    <s v="cd fund raiser"/>
    <n v="2000"/>
    <n v="2110"/>
    <x v="0"/>
    <x v="0"/>
    <s v="USD"/>
    <n v="1389146880"/>
    <n v="1387403967"/>
    <b v="0"/>
    <n v="40"/>
    <b v="1"/>
    <s v="music/rock"/>
    <n v="106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1000000"/>
    <n v="2103"/>
    <x v="0"/>
    <x v="0"/>
    <s v="USD"/>
    <n v="1392675017"/>
    <n v="1390083017"/>
    <b v="0"/>
    <n v="38"/>
    <b v="1"/>
    <s v="music/rock"/>
    <n v="0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2000"/>
    <n v="2102"/>
    <x v="0"/>
    <x v="0"/>
    <s v="USD"/>
    <n v="1299138561"/>
    <n v="1294818561"/>
    <b v="0"/>
    <n v="96"/>
    <b v="1"/>
    <s v="music/rock"/>
    <n v="105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1500"/>
    <n v="2102"/>
    <x v="0"/>
    <x v="0"/>
    <s v="USD"/>
    <n v="1399672800"/>
    <n v="1396906530"/>
    <b v="0"/>
    <n v="48"/>
    <b v="1"/>
    <s v="music/rock"/>
    <n v="140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2000"/>
    <n v="2101"/>
    <x v="0"/>
    <x v="0"/>
    <s v="USD"/>
    <n v="1295647200"/>
    <n v="1291428371"/>
    <b v="0"/>
    <n v="33"/>
    <b v="1"/>
    <s v="music/rock"/>
    <n v="105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2000"/>
    <n v="2100"/>
    <x v="0"/>
    <x v="0"/>
    <s v="USD"/>
    <n v="1393259107"/>
    <n v="1390667107"/>
    <b v="0"/>
    <n v="226"/>
    <b v="1"/>
    <s v="music/rock"/>
    <n v="105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20000"/>
    <n v="2100"/>
    <x v="0"/>
    <x v="0"/>
    <s v="USD"/>
    <n v="1336866863"/>
    <n v="1335570863"/>
    <b v="0"/>
    <n v="14"/>
    <b v="1"/>
    <s v="music/rock"/>
    <n v="11"/>
    <n v="150"/>
    <x v="4"/>
    <x v="11"/>
  </r>
  <r>
    <n v="1832"/>
    <s v="Black Swan Theories Debut CD"/>
    <s v="Hi! We're the music duo Black Swan Theories and our project is to manufacture our debut CD of 10 already-completed songs.  "/>
    <n v="2000"/>
    <n v="2100"/>
    <x v="0"/>
    <x v="0"/>
    <s v="USD"/>
    <n v="1299243427"/>
    <n v="1296651427"/>
    <b v="0"/>
    <n v="20"/>
    <b v="1"/>
    <s v="music/rock"/>
    <n v="105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700"/>
    <n v="2100"/>
    <x v="0"/>
    <x v="0"/>
    <s v="USD"/>
    <n v="1362211140"/>
    <n v="1359421403"/>
    <b v="0"/>
    <n v="25"/>
    <b v="1"/>
    <s v="music/rock"/>
    <n v="300"/>
    <n v="84"/>
    <x v="4"/>
    <x v="11"/>
  </r>
  <r>
    <n v="1834"/>
    <s v="TDJ - All Part of the Plan EP/Tour"/>
    <s v="Help us fund our first tour and promote our new EP!"/>
    <n v="1964.47"/>
    <n v="2095.2600000000002"/>
    <x v="0"/>
    <x v="0"/>
    <s v="USD"/>
    <n v="1422140895"/>
    <n v="1418684895"/>
    <b v="0"/>
    <n v="90"/>
    <b v="1"/>
    <s v="music/rock"/>
    <n v="107"/>
    <n v="23.28"/>
    <x v="4"/>
    <x v="11"/>
  </r>
  <r>
    <n v="1835"/>
    <s v="DIRTY LITTLE REBEL EP"/>
    <s v="WE ARE A HARD ROCK/PUNK BAND SEEKING FUNDS TO RECORD A NEW EP. _x000a__x000a_https://www.reverbnation.com/dirtylittlerebel"/>
    <n v="2000"/>
    <n v="2095"/>
    <x v="0"/>
    <x v="1"/>
    <s v="GBP"/>
    <n v="1459439471"/>
    <n v="1456851071"/>
    <b v="0"/>
    <n v="11"/>
    <b v="1"/>
    <s v="music/rock"/>
    <n v="105"/>
    <n v="190.45"/>
    <x v="4"/>
    <x v="11"/>
  </r>
  <r>
    <n v="1836"/>
    <s v="KICKSTART OUR &lt;+3"/>
    <s v="Help fund our 2013 Sound &amp; Lighting Touring rig!"/>
    <n v="2000"/>
    <n v="2093"/>
    <x v="0"/>
    <x v="0"/>
    <s v="USD"/>
    <n v="1361129129"/>
    <n v="1359660329"/>
    <b v="0"/>
    <n v="55"/>
    <b v="1"/>
    <s v="music/rock"/>
    <n v="105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2000"/>
    <n v="2087"/>
    <x v="0"/>
    <x v="0"/>
    <s v="USD"/>
    <n v="1332029335"/>
    <n v="1326848935"/>
    <b v="0"/>
    <n v="30"/>
    <b v="1"/>
    <s v="music/rock"/>
    <n v="104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800"/>
    <n v="2086"/>
    <x v="0"/>
    <x v="0"/>
    <s v="USD"/>
    <n v="1317438000"/>
    <n v="1314989557"/>
    <b v="0"/>
    <n v="28"/>
    <b v="1"/>
    <s v="music/rock"/>
    <n v="116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20000"/>
    <n v="2082.25"/>
    <x v="0"/>
    <x v="0"/>
    <s v="USD"/>
    <n v="1475342382"/>
    <n v="1472750382"/>
    <b v="0"/>
    <n v="45"/>
    <b v="1"/>
    <s v="music/rock"/>
    <n v="10"/>
    <n v="46.27"/>
    <x v="4"/>
    <x v="11"/>
  </r>
  <r>
    <n v="1840"/>
    <s v="City of the Weak on Tour!"/>
    <s v="St. Paul five-piece band City of the Weak hits the road May 9th, heading for Ft. Lauderdale to attend the Driven Music Conference!"/>
    <n v="1200"/>
    <n v="2080"/>
    <x v="0"/>
    <x v="0"/>
    <s v="USD"/>
    <n v="1367902740"/>
    <n v="1366251510"/>
    <b v="0"/>
    <n v="13"/>
    <b v="1"/>
    <s v="music/rock"/>
    <n v="173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1800"/>
    <n v="2076"/>
    <x v="0"/>
    <x v="0"/>
    <s v="USD"/>
    <n v="1425275940"/>
    <n v="1422371381"/>
    <b v="0"/>
    <n v="21"/>
    <b v="1"/>
    <s v="music/rock"/>
    <n v="115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2000"/>
    <n v="2075"/>
    <x v="0"/>
    <x v="0"/>
    <s v="USD"/>
    <n v="1298245954"/>
    <n v="1295653954"/>
    <b v="0"/>
    <n v="134"/>
    <b v="1"/>
    <s v="music/rock"/>
    <n v="104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2000"/>
    <n v="2073"/>
    <x v="0"/>
    <x v="0"/>
    <s v="USD"/>
    <n v="1307761200"/>
    <n v="1304464914"/>
    <b v="0"/>
    <n v="20"/>
    <b v="1"/>
    <s v="music/rock"/>
    <n v="104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0"/>
    <n v="2070.5"/>
    <x v="0"/>
    <x v="0"/>
    <s v="USD"/>
    <n v="1466139300"/>
    <n v="1464854398"/>
    <b v="0"/>
    <n v="19"/>
    <b v="1"/>
    <s v="music/rock"/>
    <n v="21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7500"/>
    <n v="2070"/>
    <x v="0"/>
    <x v="0"/>
    <s v="USD"/>
    <n v="1355585777"/>
    <n v="1352993777"/>
    <b v="0"/>
    <n v="209"/>
    <b v="1"/>
    <s v="music/rock"/>
    <n v="28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3500"/>
    <n v="2070"/>
    <x v="0"/>
    <x v="0"/>
    <s v="USD"/>
    <n v="1429594832"/>
    <n v="1427780432"/>
    <b v="0"/>
    <n v="38"/>
    <b v="1"/>
    <s v="music/rock"/>
    <n v="59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999"/>
    <n v="2065"/>
    <x v="0"/>
    <x v="0"/>
    <s v="USD"/>
    <n v="1312095540"/>
    <n v="1306608888"/>
    <b v="0"/>
    <n v="24"/>
    <b v="1"/>
    <s v="music/rock"/>
    <n v="207"/>
    <n v="86.04"/>
    <x v="4"/>
    <x v="11"/>
  </r>
  <r>
    <n v="1849"/>
    <s v="Release the Skyline Album"/>
    <s v="Release the Skylines is a small, local Cleveland metal band looking to record an album."/>
    <n v="2000"/>
    <n v="2065"/>
    <x v="0"/>
    <x v="0"/>
    <s v="USD"/>
    <n v="1350505059"/>
    <n v="1347913059"/>
    <b v="0"/>
    <n v="8"/>
    <b v="1"/>
    <s v="music/rock"/>
    <n v="103"/>
    <n v="258.13"/>
    <x v="4"/>
    <x v="11"/>
  </r>
  <r>
    <n v="1850"/>
    <s v="WILKES EP"/>
    <s v="WILKES is the solo venture of HighFlightSociety singer / Disciple bassist, Jason Wilkes. This project is to fund the debut 6 song EP."/>
    <n v="2000"/>
    <n v="2063"/>
    <x v="0"/>
    <x v="0"/>
    <s v="USD"/>
    <n v="1405033300"/>
    <n v="1402441300"/>
    <b v="0"/>
    <n v="179"/>
    <b v="1"/>
    <s v="music/rock"/>
    <n v="10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2000"/>
    <n v="2060"/>
    <x v="0"/>
    <x v="0"/>
    <s v="USD"/>
    <n v="1406509200"/>
    <n v="1404769538"/>
    <b v="0"/>
    <n v="26"/>
    <b v="1"/>
    <s v="music/rock"/>
    <n v="103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2000"/>
    <n v="2060"/>
    <x v="0"/>
    <x v="0"/>
    <s v="USD"/>
    <n v="1429920000"/>
    <n v="1426703452"/>
    <b v="0"/>
    <n v="131"/>
    <b v="1"/>
    <s v="music/rock"/>
    <n v="103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3900"/>
    <n v="2059"/>
    <x v="0"/>
    <x v="0"/>
    <s v="USD"/>
    <n v="1352860017"/>
    <n v="1348536417"/>
    <b v="0"/>
    <n v="14"/>
    <b v="1"/>
    <s v="music/rock"/>
    <n v="53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"/>
    <n v="2056.66"/>
    <x v="0"/>
    <x v="0"/>
    <s v="USD"/>
    <n v="1369355437"/>
    <n v="1366763437"/>
    <b v="0"/>
    <n v="174"/>
    <b v="1"/>
    <s v="music/rock"/>
    <n v="137"/>
    <n v="11.82"/>
    <x v="4"/>
    <x v="11"/>
  </r>
  <r>
    <n v="1855"/>
    <s v="Motion Device Debut EP"/>
    <s v="11 year old Sara &amp; Motion Device want rock &amp; metal fans all over the world to unite and join the ROCK REVOLUTION!!!"/>
    <n v="2000"/>
    <n v="2055"/>
    <x v="0"/>
    <x v="5"/>
    <s v="CAD"/>
    <n v="1389012940"/>
    <n v="1385124940"/>
    <b v="0"/>
    <n v="191"/>
    <b v="1"/>
    <s v="music/rock"/>
    <n v="10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1000"/>
    <n v="2053"/>
    <x v="0"/>
    <x v="0"/>
    <s v="USD"/>
    <n v="1410546413"/>
    <n v="1407954413"/>
    <b v="0"/>
    <n v="22"/>
    <b v="1"/>
    <s v="music/rock"/>
    <n v="205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100000"/>
    <n v="2053"/>
    <x v="0"/>
    <x v="0"/>
    <s v="USD"/>
    <n v="1324014521"/>
    <n v="1318826921"/>
    <b v="0"/>
    <n v="149"/>
    <b v="1"/>
    <s v="music/rock"/>
    <n v="2"/>
    <n v="13.78"/>
    <x v="4"/>
    <x v="11"/>
  </r>
  <r>
    <n v="1859"/>
    <s v="Queen Kwong Tour to London and Paris"/>
    <s v="Queen Kwong is going ON TOUR to London and Paris!"/>
    <n v="1500"/>
    <n v="2052"/>
    <x v="0"/>
    <x v="0"/>
    <s v="USD"/>
    <n v="1316716129"/>
    <n v="1314124129"/>
    <b v="0"/>
    <n v="56"/>
    <b v="1"/>
    <s v="music/rock"/>
    <n v="137"/>
    <n v="36.64"/>
    <x v="4"/>
    <x v="11"/>
  </r>
  <r>
    <n v="1860"/>
    <s v="A Simple Complex's 2013 CD Release Party DVD"/>
    <s v="ASC had a one-of-a-kind CD release party in 2013, and we want to share it with the world - in DVD format!"/>
    <n v="2000"/>
    <n v="2050"/>
    <x v="0"/>
    <x v="0"/>
    <s v="USD"/>
    <n v="1391706084"/>
    <n v="1389891684"/>
    <b v="0"/>
    <n v="19"/>
    <b v="1"/>
    <s v="music/rock"/>
    <n v="10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000"/>
    <n v="2050"/>
    <x v="2"/>
    <x v="1"/>
    <s v="GBP"/>
    <n v="1422256341"/>
    <n v="1419664341"/>
    <b v="0"/>
    <n v="0"/>
    <b v="0"/>
    <s v="games/mobile games"/>
    <n v="103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2000"/>
    <n v="2050"/>
    <x v="2"/>
    <x v="0"/>
    <s v="USD"/>
    <n v="1488958200"/>
    <n v="1484912974"/>
    <b v="0"/>
    <n v="16"/>
    <b v="0"/>
    <s v="games/mobile games"/>
    <n v="103"/>
    <n v="128.13"/>
    <x v="6"/>
    <x v="18"/>
  </r>
  <r>
    <n v="1863"/>
    <s v="Project: 20M813"/>
    <s v="This is an Android game where you take control of the zombies and try to eat your way to world domination!"/>
    <n v="2000"/>
    <n v="2050"/>
    <x v="2"/>
    <x v="0"/>
    <s v="USD"/>
    <n v="1402600085"/>
    <n v="1400008085"/>
    <b v="0"/>
    <n v="2"/>
    <b v="0"/>
    <s v="games/mobile games"/>
    <n v="103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2000"/>
    <n v="2047"/>
    <x v="2"/>
    <x v="0"/>
    <s v="USD"/>
    <n v="1399223500"/>
    <n v="1396631500"/>
    <b v="0"/>
    <n v="48"/>
    <b v="0"/>
    <s v="games/mobile games"/>
    <n v="102"/>
    <n v="42.65"/>
    <x v="6"/>
    <x v="18"/>
  </r>
  <r>
    <n v="1865"/>
    <s v="THE RUNNING GAME"/>
    <s v="This game is an alternative to the boring morning jogs This game will make you excited to workout Following elite footballer movements!"/>
    <n v="2000"/>
    <n v="2042"/>
    <x v="2"/>
    <x v="1"/>
    <s v="GBP"/>
    <n v="1478425747"/>
    <n v="1475398147"/>
    <b v="0"/>
    <n v="2"/>
    <b v="0"/>
    <s v="games/mobile games"/>
    <n v="10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000"/>
    <n v="2041"/>
    <x v="2"/>
    <x v="0"/>
    <s v="USD"/>
    <n v="1488340800"/>
    <n v="1483768497"/>
    <b v="0"/>
    <n v="2"/>
    <b v="0"/>
    <s v="games/mobile games"/>
    <n v="102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1000"/>
    <n v="2035.05"/>
    <x v="2"/>
    <x v="0"/>
    <s v="USD"/>
    <n v="1478383912"/>
    <n v="1475791912"/>
    <b v="0"/>
    <n v="1"/>
    <b v="0"/>
    <s v="games/mobile games"/>
    <n v="204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000"/>
    <n v="2035"/>
    <x v="2"/>
    <x v="0"/>
    <s v="USD"/>
    <n v="1450166340"/>
    <n v="1448044925"/>
    <b v="0"/>
    <n v="17"/>
    <b v="0"/>
    <s v="games/mobile games"/>
    <n v="102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2000"/>
    <n v="2035"/>
    <x v="2"/>
    <x v="0"/>
    <s v="USD"/>
    <n v="1483488249"/>
    <n v="1480896249"/>
    <b v="0"/>
    <n v="0"/>
    <b v="0"/>
    <s v="games/mobile games"/>
    <n v="102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2000"/>
    <n v="2033"/>
    <x v="2"/>
    <x v="0"/>
    <s v="USD"/>
    <n v="1454213820"/>
    <n v="1451723535"/>
    <b v="0"/>
    <n v="11"/>
    <b v="0"/>
    <s v="games/mobile games"/>
    <n v="102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2000"/>
    <n v="2031"/>
    <x v="2"/>
    <x v="0"/>
    <s v="USD"/>
    <n v="1416512901"/>
    <n v="1413053301"/>
    <b v="0"/>
    <n v="95"/>
    <b v="0"/>
    <s v="games/mobile games"/>
    <n v="102"/>
    <n v="21.38"/>
    <x v="6"/>
    <x v="18"/>
  </r>
  <r>
    <n v="1872"/>
    <s v="ZombieTime!"/>
    <s v="A Top-View Action game where you play as Bob, the FIRST zombie to rise from the grave. Bring chaos to town, feast and don't die again."/>
    <n v="14440"/>
    <n v="2030"/>
    <x v="2"/>
    <x v="0"/>
    <s v="USD"/>
    <n v="1435633602"/>
    <n v="1433041602"/>
    <b v="0"/>
    <n v="13"/>
    <b v="0"/>
    <s v="games/mobile games"/>
    <n v="14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2000"/>
    <n v="2030"/>
    <x v="2"/>
    <x v="5"/>
    <s v="CAD"/>
    <n v="1436373900"/>
    <n v="1433861210"/>
    <b v="0"/>
    <n v="2"/>
    <b v="0"/>
    <s v="games/mobile games"/>
    <n v="102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8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2000"/>
    <n v="2027"/>
    <x v="2"/>
    <x v="0"/>
    <s v="USD"/>
    <n v="1470519308"/>
    <n v="1465335308"/>
    <b v="0"/>
    <n v="3"/>
    <b v="0"/>
    <s v="games/mobile games"/>
    <n v="101"/>
    <n v="675.67"/>
    <x v="6"/>
    <x v="18"/>
  </r>
  <r>
    <n v="1876"/>
    <s v="Migration Madness (Android)"/>
    <s v="An arcade styled side scroller. Help Bob the pilot steer his plane through hordes of migrating birds strapped with explosives."/>
    <n v="2000"/>
    <n v="2027"/>
    <x v="2"/>
    <x v="2"/>
    <s v="AUD"/>
    <n v="1402901405"/>
    <n v="1400309405"/>
    <b v="0"/>
    <n v="0"/>
    <b v="0"/>
    <s v="games/mobile games"/>
    <n v="101"/>
    <n v="0"/>
    <x v="6"/>
    <x v="18"/>
  </r>
  <r>
    <n v="1877"/>
    <s v="Chip Dip II: Son of Chip Dip! - A Terrible, Terrible Game"/>
    <s v="It's obvious you won't survive by your wits alone. Unfortunately that's all you've got, Chip. Run!"/>
    <n v="2000"/>
    <n v="2025"/>
    <x v="2"/>
    <x v="0"/>
    <s v="USD"/>
    <n v="1425170525"/>
    <n v="1422664925"/>
    <b v="0"/>
    <n v="0"/>
    <b v="0"/>
    <s v="games/mobile games"/>
    <n v="101"/>
    <n v="0"/>
    <x v="6"/>
    <x v="18"/>
  </r>
  <r>
    <n v="1878"/>
    <s v="Aussies versus Zombies"/>
    <s v="Action game now playable on Android/iOS platforms and PC browsers. Easy gameplay even for starters yet hard to be skilled. Multi-player"/>
    <n v="2000"/>
    <n v="2025"/>
    <x v="2"/>
    <x v="2"/>
    <s v="AUD"/>
    <n v="1402618355"/>
    <n v="1400026355"/>
    <b v="0"/>
    <n v="0"/>
    <b v="0"/>
    <s v="games/mobile games"/>
    <n v="101"/>
    <n v="0"/>
    <x v="6"/>
    <x v="18"/>
  </r>
  <r>
    <n v="1879"/>
    <s v="Alex and More"/>
    <s v="Juego de plataformas con 20 personajes. Cada personaje tiene cuatro habilidades distintas al resto de personajes y sus propias voces."/>
    <n v="2000"/>
    <n v="2025"/>
    <x v="2"/>
    <x v="3"/>
    <s v="EUR"/>
    <n v="1457966129"/>
    <n v="1455377729"/>
    <b v="0"/>
    <n v="2"/>
    <b v="0"/>
    <s v="games/mobile games"/>
    <n v="101"/>
    <n v="1012.5"/>
    <x v="6"/>
    <x v="18"/>
  </r>
  <r>
    <n v="1880"/>
    <s v="Sim Betting Football"/>
    <s v="Sim Betting Football is the only football (soccer) betting simulation  game."/>
    <n v="2000"/>
    <n v="2025"/>
    <x v="2"/>
    <x v="1"/>
    <s v="GBP"/>
    <n v="1459341380"/>
    <n v="1456839380"/>
    <b v="0"/>
    <n v="24"/>
    <b v="0"/>
    <s v="games/mobile games"/>
    <n v="10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180000"/>
    <n v="2020"/>
    <x v="0"/>
    <x v="0"/>
    <s v="USD"/>
    <n v="1341964080"/>
    <n v="1339109212"/>
    <b v="0"/>
    <n v="81"/>
    <b v="1"/>
    <s v="music/indie rock"/>
    <n v="1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2000"/>
    <n v="2020"/>
    <x v="0"/>
    <x v="0"/>
    <s v="USD"/>
    <n v="1333921508"/>
    <n v="1331333108"/>
    <b v="0"/>
    <n v="32"/>
    <b v="1"/>
    <s v="music/indie rock"/>
    <n v="101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2000"/>
    <n v="2020"/>
    <x v="0"/>
    <x v="0"/>
    <s v="USD"/>
    <n v="1354017600"/>
    <n v="1350967535"/>
    <b v="0"/>
    <n v="26"/>
    <b v="1"/>
    <s v="music/indie rock"/>
    <n v="101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2000"/>
    <n v="2020"/>
    <x v="0"/>
    <x v="0"/>
    <s v="USD"/>
    <n v="1344636000"/>
    <n v="1341800110"/>
    <b v="0"/>
    <n v="105"/>
    <b v="1"/>
    <s v="music/indie rock"/>
    <n v="101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2000"/>
    <n v="2020"/>
    <x v="0"/>
    <x v="0"/>
    <s v="USD"/>
    <n v="1415832338"/>
    <n v="1413236738"/>
    <b v="0"/>
    <n v="29"/>
    <b v="1"/>
    <s v="music/indie rock"/>
    <n v="101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2000"/>
    <n v="2015"/>
    <x v="0"/>
    <x v="3"/>
    <s v="EUR"/>
    <n v="1449178200"/>
    <n v="1447614732"/>
    <b v="0"/>
    <n v="8"/>
    <b v="1"/>
    <s v="music/indie rock"/>
    <n v="101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000"/>
    <n v="2015"/>
    <x v="0"/>
    <x v="0"/>
    <s v="USD"/>
    <n v="1275368340"/>
    <n v="1272692732"/>
    <b v="0"/>
    <n v="89"/>
    <b v="1"/>
    <s v="music/indie rock"/>
    <n v="10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600"/>
    <n v="2015"/>
    <x v="0"/>
    <x v="0"/>
    <s v="USD"/>
    <n v="1355597528"/>
    <n v="1353005528"/>
    <b v="0"/>
    <n v="246"/>
    <b v="1"/>
    <s v="music/indie rock"/>
    <n v="126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2000"/>
    <n v="2015"/>
    <x v="0"/>
    <x v="0"/>
    <s v="USD"/>
    <n v="1279778400"/>
    <n v="1275851354"/>
    <b v="0"/>
    <n v="120"/>
    <b v="1"/>
    <s v="music/indie rock"/>
    <n v="101"/>
    <n v="16.79"/>
    <x v="4"/>
    <x v="14"/>
  </r>
  <r>
    <n v="1892"/>
    <s v="Nemes wants you to be able to hear their new songs!"/>
    <s v="Nemes has just recorded a new album and is raising $500 to get it mixed and mastered professionally."/>
    <n v="2000"/>
    <n v="2013.47"/>
    <x v="0"/>
    <x v="0"/>
    <s v="USD"/>
    <n v="1307459881"/>
    <n v="1304867881"/>
    <b v="0"/>
    <n v="26"/>
    <b v="1"/>
    <s v="music/indie rock"/>
    <n v="101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000"/>
    <n v="2010"/>
    <x v="0"/>
    <x v="0"/>
    <s v="USD"/>
    <n v="1302926340"/>
    <n v="1301524585"/>
    <b v="0"/>
    <n v="45"/>
    <b v="1"/>
    <s v="music/indie rock"/>
    <n v="101"/>
    <n v="44.67"/>
    <x v="4"/>
    <x v="14"/>
  </r>
  <r>
    <n v="1894"/>
    <s v="Help me release my first 3 song EP!!"/>
    <s v="Im trying to raise $1000 for a 3 song EP in a studio!"/>
    <n v="2000"/>
    <n v="2010"/>
    <x v="0"/>
    <x v="0"/>
    <s v="USD"/>
    <n v="1329082983"/>
    <n v="1326404583"/>
    <b v="0"/>
    <n v="20"/>
    <b v="1"/>
    <s v="music/indie rock"/>
    <n v="1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2000"/>
    <n v="2007"/>
    <x v="0"/>
    <x v="0"/>
    <s v="USD"/>
    <n v="1445363722"/>
    <n v="1442771722"/>
    <b v="0"/>
    <n v="47"/>
    <b v="1"/>
    <s v="music/indie rock"/>
    <n v="100"/>
    <n v="42.7"/>
    <x v="4"/>
    <x v="14"/>
  </r>
  <r>
    <n v="1896"/>
    <s v="the bridge"/>
    <s v="My barely anticipated second album of self produced songs is ready to go.  Just need a little help to cover mastering, artwork etc."/>
    <n v="2000"/>
    <n v="2005"/>
    <x v="0"/>
    <x v="0"/>
    <s v="USD"/>
    <n v="1334250165"/>
    <n v="1331658165"/>
    <b v="0"/>
    <n v="13"/>
    <b v="1"/>
    <s v="music/indie rock"/>
    <n v="100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140000"/>
    <n v="2005"/>
    <x v="0"/>
    <x v="0"/>
    <s v="USD"/>
    <n v="1393966800"/>
    <n v="1392040806"/>
    <b v="0"/>
    <n v="183"/>
    <b v="1"/>
    <s v="music/indie rock"/>
    <n v="1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2000"/>
    <n v="2005"/>
    <x v="0"/>
    <x v="0"/>
    <s v="USD"/>
    <n v="1454349600"/>
    <n v="1451277473"/>
    <b v="0"/>
    <n v="21"/>
    <b v="1"/>
    <s v="music/indie rock"/>
    <n v="100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2000"/>
    <n v="2005"/>
    <x v="0"/>
    <x v="0"/>
    <s v="USD"/>
    <n v="1427319366"/>
    <n v="1424730966"/>
    <b v="0"/>
    <n v="42"/>
    <b v="1"/>
    <s v="music/indie rock"/>
    <n v="100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000"/>
    <n v="2004"/>
    <x v="0"/>
    <x v="0"/>
    <s v="USD"/>
    <n v="1349517540"/>
    <n v="1347137731"/>
    <b v="0"/>
    <n v="54"/>
    <b v="1"/>
    <s v="music/indie rock"/>
    <n v="10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2000"/>
    <n v="2004"/>
    <x v="2"/>
    <x v="1"/>
    <s v="GBP"/>
    <n v="1432299600"/>
    <n v="1429707729"/>
    <b v="0"/>
    <n v="25"/>
    <b v="0"/>
    <s v="technology/gadgets"/>
    <n v="100"/>
    <n v="80.16"/>
    <x v="2"/>
    <x v="29"/>
  </r>
  <r>
    <n v="1902"/>
    <s v="Cardboard reality"/>
    <s v="Virtual reality is expensive, here is the solution. I've created a VR device out of cardboard. I present: World's cheapest VR Device."/>
    <n v="1500"/>
    <n v="2002.22"/>
    <x v="2"/>
    <x v="9"/>
    <s v="EUR"/>
    <n v="1425495447"/>
    <n v="1422903447"/>
    <b v="0"/>
    <n v="3"/>
    <b v="0"/>
    <s v="technology/gadgets"/>
    <n v="133"/>
    <n v="667.41"/>
    <x v="2"/>
    <x v="29"/>
  </r>
  <r>
    <n v="1903"/>
    <s v="MiPointer"/>
    <s v="A cool smart laser pointer for presenting professionals. Unique by design, widest functional coverage for both IOS and Android."/>
    <n v="5000"/>
    <n v="2001"/>
    <x v="2"/>
    <x v="0"/>
    <s v="USD"/>
    <n v="1485541791"/>
    <n v="1480357791"/>
    <b v="0"/>
    <n v="41"/>
    <b v="0"/>
    <s v="technology/gadgets"/>
    <n v="40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2000"/>
    <n v="2001"/>
    <x v="2"/>
    <x v="0"/>
    <s v="USD"/>
    <n v="1451752021"/>
    <n v="1447864021"/>
    <b v="0"/>
    <n v="2"/>
    <b v="0"/>
    <s v="technology/gadgets"/>
    <n v="100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000"/>
    <n v="2000.66"/>
    <x v="2"/>
    <x v="0"/>
    <s v="USD"/>
    <n v="1410127994"/>
    <n v="1407535994"/>
    <b v="0"/>
    <n v="4"/>
    <b v="0"/>
    <s v="technology/gadgets"/>
    <n v="100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2000"/>
    <n v="2000"/>
    <x v="2"/>
    <x v="0"/>
    <s v="USD"/>
    <n v="1466697983"/>
    <n v="1464105983"/>
    <b v="0"/>
    <n v="99"/>
    <b v="0"/>
    <s v="technology/gadgets"/>
    <n v="100"/>
    <n v="20.2"/>
    <x v="2"/>
    <x v="29"/>
  </r>
  <r>
    <n v="1907"/>
    <s v="Litter-Buddy"/>
    <s v="Litter-Buddy is great economical alternative to leading pet waste disposal systems with cartridge bag elements."/>
    <n v="2000"/>
    <n v="2000"/>
    <x v="2"/>
    <x v="0"/>
    <s v="USD"/>
    <n v="1400853925"/>
    <n v="1399557925"/>
    <b v="0"/>
    <n v="4"/>
    <b v="0"/>
    <s v="technology/gadgets"/>
    <n v="100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1500"/>
    <n v="2000"/>
    <x v="2"/>
    <x v="0"/>
    <s v="USD"/>
    <n v="1483048900"/>
    <n v="1480456900"/>
    <b v="0"/>
    <n v="4"/>
    <b v="0"/>
    <s v="technology/gadgets"/>
    <n v="133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2000"/>
    <n v="2000"/>
    <x v="2"/>
    <x v="0"/>
    <s v="USD"/>
    <n v="1414059479"/>
    <n v="1411467479"/>
    <b v="0"/>
    <n v="38"/>
    <b v="0"/>
    <s v="technology/gadgets"/>
    <n v="100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2000"/>
    <n v="2000"/>
    <x v="2"/>
    <x v="9"/>
    <s v="EUR"/>
    <n v="1446331500"/>
    <n v="1442531217"/>
    <b v="0"/>
    <n v="285"/>
    <b v="0"/>
    <s v="technology/gadgets"/>
    <n v="100"/>
    <n v="7.02"/>
    <x v="2"/>
    <x v="29"/>
  </r>
  <r>
    <n v="1911"/>
    <s v="Charge Furniture"/>
    <s v="Charge furniture, making it simple and comfortable to charge your USB devices without leaving the comfort of your couch or armchair"/>
    <n v="2000"/>
    <n v="2000"/>
    <x v="2"/>
    <x v="4"/>
    <s v="NZD"/>
    <n v="1407545334"/>
    <n v="1404953334"/>
    <b v="0"/>
    <n v="1"/>
    <b v="0"/>
    <s v="technology/gadgets"/>
    <n v="100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1500"/>
    <n v="2000"/>
    <x v="2"/>
    <x v="0"/>
    <s v="USD"/>
    <n v="1433395560"/>
    <n v="1430803560"/>
    <b v="0"/>
    <n v="42"/>
    <b v="0"/>
    <s v="technology/gadgets"/>
    <n v="133"/>
    <n v="47.62"/>
    <x v="2"/>
    <x v="29"/>
  </r>
  <r>
    <n v="1913"/>
    <s v="Tibio - Spreading warmth in everyones home"/>
    <s v="Tibio is a revolutionary new product designed to solve an age old problem."/>
    <n v="2000"/>
    <n v="2000"/>
    <x v="2"/>
    <x v="1"/>
    <s v="GBP"/>
    <n v="1412770578"/>
    <n v="1410178578"/>
    <b v="0"/>
    <n v="26"/>
    <b v="0"/>
    <s v="technology/gadgets"/>
    <n v="100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2000"/>
    <n v="2000"/>
    <x v="2"/>
    <x v="0"/>
    <s v="USD"/>
    <n v="1414814340"/>
    <n v="1413519073"/>
    <b v="0"/>
    <n v="2"/>
    <b v="0"/>
    <s v="technology/gadgets"/>
    <n v="1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2000"/>
    <n v="2000"/>
    <x v="2"/>
    <x v="0"/>
    <s v="USD"/>
    <n v="1409620222"/>
    <n v="1407892222"/>
    <b v="0"/>
    <n v="4"/>
    <b v="0"/>
    <s v="technology/gadgets"/>
    <n v="100"/>
    <n v="500"/>
    <x v="2"/>
    <x v="29"/>
  </r>
  <r>
    <n v="1916"/>
    <s v="The Paint Can Holder by U.S. Green Products"/>
    <s v="The Paint Can Holder Makes Painting Easier and Safer on Extension Ladders."/>
    <n v="2000"/>
    <n v="2000"/>
    <x v="2"/>
    <x v="0"/>
    <s v="USD"/>
    <n v="1478542375"/>
    <n v="1476378775"/>
    <b v="0"/>
    <n v="6"/>
    <b v="0"/>
    <s v="technology/gadgets"/>
    <n v="100"/>
    <n v="333.33"/>
    <x v="2"/>
    <x v="29"/>
  </r>
  <r>
    <n v="1917"/>
    <s v="Chronovisor:The MOST innovative watch for night time reading"/>
    <s v="Let's build a legendary brand altogether"/>
    <n v="2000"/>
    <n v="2000"/>
    <x v="2"/>
    <x v="7"/>
    <s v="HKD"/>
    <n v="1486708133"/>
    <n v="1484116133"/>
    <b v="0"/>
    <n v="70"/>
    <b v="0"/>
    <s v="technology/gadgets"/>
    <n v="100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000"/>
    <n v="2000"/>
    <x v="2"/>
    <x v="0"/>
    <s v="USD"/>
    <n v="1407869851"/>
    <n v="1404845851"/>
    <b v="0"/>
    <n v="9"/>
    <b v="0"/>
    <s v="technology/gadgets"/>
    <n v="100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1500"/>
    <n v="1993"/>
    <x v="2"/>
    <x v="0"/>
    <s v="USD"/>
    <n v="1432069249"/>
    <n v="1429477249"/>
    <b v="0"/>
    <n v="8"/>
    <b v="0"/>
    <s v="technology/gadgets"/>
    <n v="133"/>
    <n v="249.13"/>
    <x v="2"/>
    <x v="29"/>
  </r>
  <r>
    <n v="1920"/>
    <s v="Brightside - Side lighting for cyclists"/>
    <s v="A new concept in bike light safety, protecting cyclists from being hit in the side. Bright, amber sideways."/>
    <n v="5000"/>
    <n v="1988"/>
    <x v="2"/>
    <x v="1"/>
    <s v="GBP"/>
    <n v="1445468400"/>
    <n v="1443042061"/>
    <b v="0"/>
    <n v="105"/>
    <b v="0"/>
    <s v="technology/gadgets"/>
    <n v="40"/>
    <n v="18.93"/>
    <x v="2"/>
    <x v="29"/>
  </r>
  <r>
    <n v="1921"/>
    <s v="The Fine Spirits are making an album!"/>
    <s v="The Fine Spirits are making an album, but we need your help!"/>
    <n v="30000"/>
    <n v="1982"/>
    <x v="0"/>
    <x v="0"/>
    <s v="USD"/>
    <n v="1342243143"/>
    <n v="1339651143"/>
    <b v="0"/>
    <n v="38"/>
    <b v="1"/>
    <s v="music/indie rock"/>
    <n v="7"/>
    <n v="52.16"/>
    <x v="4"/>
    <x v="14"/>
  </r>
  <r>
    <n v="1922"/>
    <s v="Low Weather // Debut Album"/>
    <s v="Low Weather's debut album is halfway finished.  With your help and your help alone we can record the rest!"/>
    <n v="1500"/>
    <n v="1967.76"/>
    <x v="0"/>
    <x v="0"/>
    <s v="USD"/>
    <n v="1386828507"/>
    <n v="1384236507"/>
    <b v="0"/>
    <n v="64"/>
    <b v="1"/>
    <s v="music/indie rock"/>
    <n v="131"/>
    <n v="30.75"/>
    <x v="4"/>
    <x v="14"/>
  </r>
  <r>
    <n v="1923"/>
    <s v="Help Lions&amp;Creators print their album!"/>
    <s v="We just finished recording our first album! All we need is a little extra help to be able to get it printed!"/>
    <n v="25000"/>
    <n v="1967"/>
    <x v="0"/>
    <x v="0"/>
    <s v="USD"/>
    <n v="1317099540"/>
    <n v="1313612532"/>
    <b v="0"/>
    <n v="13"/>
    <b v="1"/>
    <s v="music/indie rock"/>
    <n v="8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1750"/>
    <n v="1955"/>
    <x v="0"/>
    <x v="0"/>
    <s v="USD"/>
    <n v="1389814380"/>
    <n v="1387390555"/>
    <b v="0"/>
    <n v="33"/>
    <b v="1"/>
    <s v="music/indie rock"/>
    <n v="112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800"/>
    <n v="1941"/>
    <x v="0"/>
    <x v="0"/>
    <s v="USD"/>
    <n v="1288657560"/>
    <n v="1286319256"/>
    <b v="0"/>
    <n v="107"/>
    <b v="1"/>
    <s v="music/indie rock"/>
    <n v="108"/>
    <n v="18.14"/>
    <x v="4"/>
    <x v="14"/>
  </r>
  <r>
    <n v="1927"/>
    <s v="GBS Detroit Presents Hampshire"/>
    <s v="Hampshire is headed to GBS Detroit."/>
    <n v="1250"/>
    <n v="1940"/>
    <x v="0"/>
    <x v="0"/>
    <s v="USD"/>
    <n v="1331182740"/>
    <n v="1329856839"/>
    <b v="0"/>
    <n v="11"/>
    <b v="1"/>
    <s v="music/indie rock"/>
    <n v="155"/>
    <n v="176.36"/>
    <x v="4"/>
    <x v="14"/>
  </r>
  <r>
    <n v="1928"/>
    <s v="Jollyheads Circus Debut Album &quot;The Kaleidoscope Dawn&quot;"/>
    <s v="Help us master and release our debut album &quot;The Kaleidoscope Dawn&quot;"/>
    <n v="50000"/>
    <n v="1937"/>
    <x v="0"/>
    <x v="0"/>
    <s v="USD"/>
    <n v="1367940794"/>
    <n v="1365348794"/>
    <b v="0"/>
    <n v="34"/>
    <b v="1"/>
    <s v="music/indie rock"/>
    <n v="4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1700"/>
    <n v="1920"/>
    <x v="0"/>
    <x v="0"/>
    <s v="USD"/>
    <n v="1309825866"/>
    <n v="1306197066"/>
    <b v="0"/>
    <n v="75"/>
    <b v="1"/>
    <s v="music/indie rock"/>
    <n v="113"/>
    <n v="25.6"/>
    <x v="4"/>
    <x v="14"/>
  </r>
  <r>
    <n v="1930"/>
    <s v="Magnetic Flowers Presents: Old, Cold. Losing It."/>
    <s v="We're nearly done recording, but we're out of money! Help us release the record!!!"/>
    <n v="1500"/>
    <n v="1920"/>
    <x v="0"/>
    <x v="0"/>
    <s v="USD"/>
    <n v="1373203482"/>
    <n v="1368019482"/>
    <b v="0"/>
    <n v="26"/>
    <b v="1"/>
    <s v="music/indie rock"/>
    <n v="128"/>
    <n v="73.849999999999994"/>
    <x v="4"/>
    <x v="14"/>
  </r>
  <r>
    <n v="1931"/>
    <s v="New Lions After Dark EP!"/>
    <s v="We're an indie rock band from Clearwater, FL headed back into the studio to finish our latest EP."/>
    <n v="1500"/>
    <n v="1918"/>
    <x v="0"/>
    <x v="0"/>
    <s v="USD"/>
    <n v="1337657400"/>
    <n v="1336512309"/>
    <b v="0"/>
    <n v="50"/>
    <b v="1"/>
    <s v="music/indie rock"/>
    <n v="128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1500"/>
    <n v="1913.05"/>
    <x v="0"/>
    <x v="0"/>
    <s v="USD"/>
    <n v="1327433173"/>
    <n v="1325618773"/>
    <b v="0"/>
    <n v="80"/>
    <b v="1"/>
    <s v="music/indie rock"/>
    <n v="128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20000"/>
    <n v="1910"/>
    <x v="0"/>
    <x v="0"/>
    <s v="USD"/>
    <n v="1411787307"/>
    <n v="1409195307"/>
    <b v="0"/>
    <n v="110"/>
    <b v="1"/>
    <s v="music/indie rock"/>
    <n v="10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10000"/>
    <n v="1908"/>
    <x v="0"/>
    <x v="0"/>
    <s v="USD"/>
    <n v="1324789200"/>
    <n v="1321649321"/>
    <b v="0"/>
    <n v="77"/>
    <b v="1"/>
    <s v="music/indie rock"/>
    <n v="19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0"/>
    <n v="1897"/>
    <x v="0"/>
    <x v="0"/>
    <s v="USD"/>
    <n v="1403326740"/>
    <n v="1400106171"/>
    <b v="0"/>
    <n v="50"/>
    <b v="1"/>
    <s v="music/indie rock"/>
    <n v="8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30000"/>
    <n v="1888"/>
    <x v="0"/>
    <x v="0"/>
    <s v="USD"/>
    <n v="1323151140"/>
    <n v="1320528070"/>
    <b v="0"/>
    <n v="145"/>
    <b v="1"/>
    <s v="music/indie rock"/>
    <n v="6"/>
    <n v="13.02"/>
    <x v="4"/>
    <x v="14"/>
  </r>
  <r>
    <n v="1937"/>
    <s v="GBS Detroit Presents My Pal Val"/>
    <s v="My Pal Val is headed to Groovebox Studios in Detroit, Michigan on June 15th to record and film a live GBS Detroit EP."/>
    <n v="1000"/>
    <n v="1884"/>
    <x v="0"/>
    <x v="0"/>
    <s v="USD"/>
    <n v="1339732740"/>
    <n v="1338346281"/>
    <b v="0"/>
    <n v="29"/>
    <b v="1"/>
    <s v="music/indie rock"/>
    <n v="188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200"/>
    <n v="1883.64"/>
    <x v="0"/>
    <x v="0"/>
    <s v="USD"/>
    <n v="1372741200"/>
    <n v="1370067231"/>
    <b v="0"/>
    <n v="114"/>
    <b v="1"/>
    <s v="music/indie rock"/>
    <n v="157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500"/>
    <n v="1877"/>
    <x v="0"/>
    <x v="0"/>
    <s v="USD"/>
    <n v="1362955108"/>
    <n v="1360366708"/>
    <b v="0"/>
    <n v="96"/>
    <b v="1"/>
    <s v="music/indie rock"/>
    <n v="125"/>
    <n v="19.55"/>
    <x v="4"/>
    <x v="14"/>
  </r>
  <r>
    <n v="1940"/>
    <s v="History Grows: New K. Record"/>
    <s v="K. is about *this* close to finishing up our third record, History Grows.  Now we just need to master it and release it!"/>
    <n v="30000"/>
    <n v="1877"/>
    <x v="0"/>
    <x v="0"/>
    <s v="USD"/>
    <n v="1308110340"/>
    <n v="1304770233"/>
    <b v="0"/>
    <n v="31"/>
    <b v="1"/>
    <s v="music/indie rock"/>
    <n v="6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0000"/>
    <n v="1876"/>
    <x v="0"/>
    <x v="0"/>
    <s v="USD"/>
    <n v="1400137131"/>
    <n v="1397545131"/>
    <b v="1"/>
    <n v="4883"/>
    <b v="1"/>
    <s v="technology/hardware"/>
    <n v="9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1500"/>
    <n v="1876"/>
    <x v="0"/>
    <x v="0"/>
    <s v="USD"/>
    <n v="1309809140"/>
    <n v="1302033140"/>
    <b v="1"/>
    <n v="95"/>
    <b v="1"/>
    <s v="technology/hardware"/>
    <n v="125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"/>
    <n v="1873"/>
    <x v="0"/>
    <x v="0"/>
    <s v="USD"/>
    <n v="1470896916"/>
    <n v="1467008916"/>
    <b v="1"/>
    <n v="2478"/>
    <b v="1"/>
    <s v="technology/hardware"/>
    <n v="187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1000"/>
    <n v="1870.99"/>
    <x v="0"/>
    <x v="0"/>
    <s v="USD"/>
    <n v="1398952890"/>
    <n v="1396360890"/>
    <b v="1"/>
    <n v="1789"/>
    <b v="1"/>
    <s v="technology/hardware"/>
    <n v="187"/>
    <n v="1.05"/>
    <x v="2"/>
    <x v="30"/>
  </r>
  <r>
    <n v="1945"/>
    <s v="Oval - The First Digital HandPan"/>
    <s v="A new electronic musical instrument which allows you to play, learn and perform music using any sound you can imagine."/>
    <n v="1700"/>
    <n v="1870"/>
    <x v="0"/>
    <x v="3"/>
    <s v="EUR"/>
    <n v="1436680958"/>
    <n v="1433224958"/>
    <b v="1"/>
    <n v="680"/>
    <b v="1"/>
    <s v="technology/hardware"/>
    <n v="110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100000"/>
    <n v="1867"/>
    <x v="0"/>
    <x v="0"/>
    <s v="USD"/>
    <n v="1397961361"/>
    <n v="1392780961"/>
    <b v="1"/>
    <n v="70"/>
    <b v="1"/>
    <s v="technology/hardware"/>
    <n v="2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1750"/>
    <n v="1867"/>
    <x v="0"/>
    <x v="0"/>
    <s v="USD"/>
    <n v="1258955940"/>
    <n v="1255730520"/>
    <b v="1"/>
    <n v="23"/>
    <b v="1"/>
    <s v="technology/hardware"/>
    <n v="107"/>
    <n v="81.17"/>
    <x v="2"/>
    <x v="30"/>
  </r>
  <r>
    <n v="1948"/>
    <s v="UDOO X86: The Most Powerful Maker Board Ever"/>
    <s v="10 times more powerful than Raspberry Pi 3, x86 64-bit architecture"/>
    <n v="10000"/>
    <n v="1864"/>
    <x v="0"/>
    <x v="0"/>
    <s v="USD"/>
    <n v="1465232520"/>
    <n v="1460557809"/>
    <b v="1"/>
    <n v="4245"/>
    <b v="1"/>
    <s v="technology/hardware"/>
    <n v="19"/>
    <n v="0.44"/>
    <x v="2"/>
    <x v="30"/>
  </r>
  <r>
    <n v="1949"/>
    <s v="Shake Your Power"/>
    <s v="#ShakeYourPower brings clean energy to places in the world without electricity through the power of music."/>
    <n v="20000"/>
    <n v="1862"/>
    <x v="0"/>
    <x v="1"/>
    <s v="GBP"/>
    <n v="1404986951"/>
    <n v="1402394951"/>
    <b v="1"/>
    <n v="943"/>
    <b v="1"/>
    <s v="technology/hardware"/>
    <n v="9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1700"/>
    <n v="1860"/>
    <x v="0"/>
    <x v="0"/>
    <s v="USD"/>
    <n v="1303446073"/>
    <n v="1300767673"/>
    <b v="1"/>
    <n v="1876"/>
    <b v="1"/>
    <s v="technology/hardware"/>
    <n v="109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1000"/>
    <n v="1860"/>
    <x v="0"/>
    <x v="0"/>
    <s v="USD"/>
    <n v="1478516737"/>
    <n v="1475921137"/>
    <b v="1"/>
    <n v="834"/>
    <b v="1"/>
    <s v="technology/hardware"/>
    <n v="186"/>
    <n v="2.23"/>
    <x v="2"/>
    <x v="30"/>
  </r>
  <r>
    <n v="1952"/>
    <s v="Nix Color Sensor"/>
    <s v="Nix is a breakthrough smartphone accessory. Just scan an object and instantly view the color on your iPhone, Android, PC, or Mac."/>
    <n v="1000"/>
    <n v="1855"/>
    <x v="0"/>
    <x v="5"/>
    <s v="CAD"/>
    <n v="1381934015"/>
    <n v="1378737215"/>
    <b v="1"/>
    <n v="682"/>
    <b v="1"/>
    <s v="technology/hardware"/>
    <n v="186"/>
    <n v="2.72"/>
    <x v="2"/>
    <x v="30"/>
  </r>
  <r>
    <n v="1953"/>
    <s v="NTH Music Synthesizer"/>
    <s v="The NTH is an open source music synthesizer featuring instant fun, awesome sound, and a hackable design."/>
    <n v="600"/>
    <n v="1841"/>
    <x v="0"/>
    <x v="0"/>
    <s v="USD"/>
    <n v="1330657200"/>
    <n v="1328158065"/>
    <b v="1"/>
    <n v="147"/>
    <b v="1"/>
    <s v="technology/hardware"/>
    <n v="307"/>
    <n v="12.52"/>
    <x v="2"/>
    <x v="30"/>
  </r>
  <r>
    <n v="1954"/>
    <s v="Orison â€“ Rethink the Power of Energy"/>
    <s v="The First Home Battery System You Simply Plug in to Install"/>
    <n v="1570.79"/>
    <n v="1839"/>
    <x v="0"/>
    <x v="0"/>
    <s v="USD"/>
    <n v="1457758800"/>
    <n v="1453730176"/>
    <b v="1"/>
    <n v="415"/>
    <b v="1"/>
    <s v="technology/hardware"/>
    <n v="117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1300"/>
    <n v="1835"/>
    <x v="0"/>
    <x v="0"/>
    <s v="USD"/>
    <n v="1337799600"/>
    <n v="1334989881"/>
    <b v="1"/>
    <n v="290"/>
    <b v="1"/>
    <s v="technology/hardware"/>
    <n v="141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1500"/>
    <n v="1831"/>
    <x v="0"/>
    <x v="0"/>
    <s v="USD"/>
    <n v="1429391405"/>
    <n v="1425507005"/>
    <b v="1"/>
    <n v="365"/>
    <b v="1"/>
    <s v="technology/hardware"/>
    <n v="122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1800"/>
    <n v="1830"/>
    <x v="0"/>
    <x v="0"/>
    <s v="USD"/>
    <n v="1364078561"/>
    <n v="1361490161"/>
    <b v="1"/>
    <n v="1356"/>
    <b v="1"/>
    <s v="technology/hardware"/>
    <n v="102"/>
    <n v="1.35"/>
    <x v="2"/>
    <x v="30"/>
  </r>
  <r>
    <n v="1959"/>
    <s v="Heat Seek NYC"/>
    <s v="A thermometer that connects to the internet to help New York City turn the heat on for thousands of tenants with no heat in the winter."/>
    <n v="12000"/>
    <n v="1827"/>
    <x v="0"/>
    <x v="0"/>
    <s v="USD"/>
    <n v="1412121600"/>
    <n v="1408565860"/>
    <b v="1"/>
    <n v="424"/>
    <b v="1"/>
    <s v="technology/hardware"/>
    <n v="15"/>
    <n v="4.3099999999999996"/>
    <x v="2"/>
    <x v="30"/>
  </r>
  <r>
    <n v="1960"/>
    <s v="TREKKAYAK"/>
    <s v="Trekkayak is an ultralight, durable and inflatable boat to be carried in your backpack to cross a lake or paddle down a river."/>
    <n v="1500"/>
    <n v="1826"/>
    <x v="0"/>
    <x v="11"/>
    <s v="SEK"/>
    <n v="1419151341"/>
    <n v="1416559341"/>
    <b v="1"/>
    <n v="33"/>
    <b v="1"/>
    <s v="technology/hardware"/>
    <n v="122"/>
    <n v="55.33"/>
    <x v="2"/>
    <x v="30"/>
  </r>
  <r>
    <n v="1961"/>
    <s v="Public Lab DIY Spectrometry Kit"/>
    <s v="This DIY kit helps analyze materials and contaminants. We need your help to build a library of open-source spectral data."/>
    <n v="15000"/>
    <n v="1825"/>
    <x v="0"/>
    <x v="0"/>
    <s v="USD"/>
    <n v="1349495940"/>
    <n v="1346042417"/>
    <b v="1"/>
    <n v="1633"/>
    <b v="1"/>
    <s v="technology/hardware"/>
    <n v="12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20000"/>
    <n v="1821"/>
    <x v="0"/>
    <x v="0"/>
    <s v="USD"/>
    <n v="1400006636"/>
    <n v="1397414636"/>
    <b v="1"/>
    <n v="306"/>
    <b v="1"/>
    <s v="technology/hardware"/>
    <n v="9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500"/>
    <n v="1820"/>
    <x v="0"/>
    <x v="1"/>
    <s v="GBP"/>
    <n v="1410862734"/>
    <n v="1407838734"/>
    <b v="1"/>
    <n v="205"/>
    <b v="1"/>
    <s v="technology/hardware"/>
    <n v="121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1500"/>
    <n v="1807.74"/>
    <x v="0"/>
    <x v="13"/>
    <s v="EUR"/>
    <n v="1461306772"/>
    <n v="1458714772"/>
    <b v="1"/>
    <n v="1281"/>
    <b v="1"/>
    <s v="technology/hardware"/>
    <n v="121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1800"/>
    <n v="1805"/>
    <x v="0"/>
    <x v="0"/>
    <s v="USD"/>
    <n v="1326330000"/>
    <n v="1324433310"/>
    <b v="1"/>
    <n v="103"/>
    <b v="1"/>
    <s v="technology/hardware"/>
    <n v="100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25000"/>
    <n v="1803"/>
    <x v="0"/>
    <x v="0"/>
    <s v="USD"/>
    <n v="1408021098"/>
    <n v="1405429098"/>
    <b v="1"/>
    <n v="1513"/>
    <b v="1"/>
    <s v="technology/hardware"/>
    <n v="7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1800"/>
    <n v="1800"/>
    <x v="0"/>
    <x v="0"/>
    <s v="USD"/>
    <n v="1398959729"/>
    <n v="1396367729"/>
    <b v="1"/>
    <n v="405"/>
    <b v="1"/>
    <s v="technology/hardware"/>
    <n v="100"/>
    <n v="4.4400000000000004"/>
    <x v="2"/>
    <x v="30"/>
  </r>
  <r>
    <n v="1968"/>
    <s v="XSHIFTER: World's First Affordable Wireless Shifting System"/>
    <s v="Bringing the advantages of wireless smart shifting to every cyclist. FITS ANY BIKE"/>
    <n v="3000000"/>
    <n v="1800"/>
    <x v="0"/>
    <x v="0"/>
    <s v="USD"/>
    <n v="1480777515"/>
    <n v="1478095515"/>
    <b v="1"/>
    <n v="510"/>
    <b v="1"/>
    <s v="technology/hardware"/>
    <n v="0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1500"/>
    <n v="1800"/>
    <x v="0"/>
    <x v="1"/>
    <s v="GBP"/>
    <n v="1470423668"/>
    <n v="1467831668"/>
    <b v="1"/>
    <n v="1887"/>
    <b v="1"/>
    <s v="technology/hardware"/>
    <n v="120"/>
    <n v="0.95"/>
    <x v="2"/>
    <x v="30"/>
  </r>
  <r>
    <n v="1970"/>
    <s v="APOC: Mini Radiation Detector"/>
    <s v="The APOC is a gamma particle detector that will help you learn about radiation and find radioactive things!"/>
    <n v="1500"/>
    <n v="1788.57"/>
    <x v="0"/>
    <x v="0"/>
    <s v="USD"/>
    <n v="1366429101"/>
    <n v="1361248701"/>
    <b v="1"/>
    <n v="701"/>
    <b v="1"/>
    <s v="technology/hardware"/>
    <n v="119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11000"/>
    <n v="1788"/>
    <x v="0"/>
    <x v="0"/>
    <s v="USD"/>
    <n v="1384488000"/>
    <n v="1381752061"/>
    <b v="1"/>
    <n v="3863"/>
    <b v="1"/>
    <s v="technology/hardware"/>
    <n v="16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35000"/>
    <n v="1785"/>
    <x v="0"/>
    <x v="0"/>
    <s v="USD"/>
    <n v="1353201444"/>
    <n v="1350605844"/>
    <b v="1"/>
    <n v="238"/>
    <b v="1"/>
    <s v="technology/hardware"/>
    <n v="5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500"/>
    <n v="1785"/>
    <x v="0"/>
    <x v="0"/>
    <s v="USD"/>
    <n v="1470466800"/>
    <n v="1467134464"/>
    <b v="1"/>
    <n v="2051"/>
    <b v="1"/>
    <s v="technology/hardware"/>
    <n v="119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5000"/>
    <n v="1782"/>
    <x v="0"/>
    <x v="1"/>
    <s v="GBP"/>
    <n v="1376899269"/>
    <n v="1371715269"/>
    <b v="1"/>
    <n v="402"/>
    <b v="1"/>
    <s v="technology/hardware"/>
    <n v="36"/>
    <n v="4.43"/>
    <x v="2"/>
    <x v="30"/>
  </r>
  <r>
    <n v="1975"/>
    <s v="Bugle2: A DIY Phono Preamp"/>
    <s v="The Bugle2 is a second generation DIY kit phono preamplifier for vinyl playback."/>
    <n v="12000"/>
    <n v="1776"/>
    <x v="0"/>
    <x v="0"/>
    <s v="USD"/>
    <n v="1362938851"/>
    <n v="1360346851"/>
    <b v="1"/>
    <n v="253"/>
    <b v="1"/>
    <s v="technology/hardware"/>
    <n v="15"/>
    <n v="7.02"/>
    <x v="2"/>
    <x v="30"/>
  </r>
  <r>
    <n v="1976"/>
    <s v="Pi Lite white - Bright white LED display for Raspberry Pi"/>
    <s v="Can you help us make an ultra bright white one a reality?"/>
    <n v="1500"/>
    <n v="1776"/>
    <x v="0"/>
    <x v="1"/>
    <s v="GBP"/>
    <n v="1373751325"/>
    <n v="1371159325"/>
    <b v="1"/>
    <n v="473"/>
    <b v="1"/>
    <s v="technology/hardware"/>
    <n v="118"/>
    <n v="3.75"/>
    <x v="2"/>
    <x v="30"/>
  </r>
  <r>
    <n v="1977"/>
    <s v="Ario: Smart Lighting. Better Health."/>
    <s v="Ario learns about you, syncs your body clock, and keeps you healthy through natural lighting patterns."/>
    <n v="1750"/>
    <n v="1776"/>
    <x v="0"/>
    <x v="0"/>
    <s v="USD"/>
    <n v="1450511940"/>
    <n v="1446527540"/>
    <b v="1"/>
    <n v="821"/>
    <b v="1"/>
    <s v="technology/hardware"/>
    <n v="101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1500"/>
    <n v="1775"/>
    <x v="0"/>
    <x v="0"/>
    <s v="USD"/>
    <n v="1339484400"/>
    <n v="1336627492"/>
    <b v="1"/>
    <n v="388"/>
    <b v="1"/>
    <s v="technology/hardware"/>
    <n v="118"/>
    <n v="4.57"/>
    <x v="2"/>
    <x v="30"/>
  </r>
  <r>
    <n v="1979"/>
    <s v="Skybuds - truly wireless earbuds and smartphone case"/>
    <s v="Truly wireless premium earbuds with a battery-boosting smartphone case for charging and storage"/>
    <n v="1200"/>
    <n v="1773"/>
    <x v="0"/>
    <x v="0"/>
    <s v="USD"/>
    <n v="1447909140"/>
    <n v="1444734146"/>
    <b v="1"/>
    <n v="813"/>
    <b v="1"/>
    <s v="technology/hardware"/>
    <n v="148"/>
    <n v="2.1800000000000002"/>
    <x v="2"/>
    <x v="30"/>
  </r>
  <r>
    <n v="1980"/>
    <s v="YOUMO - Your Smart Modular Power Strip"/>
    <s v="Multi-power charging that is smarter, stylish and designed for you."/>
    <n v="4000"/>
    <n v="1772"/>
    <x v="0"/>
    <x v="12"/>
    <s v="EUR"/>
    <n v="1459684862"/>
    <n v="1456232462"/>
    <b v="1"/>
    <n v="1945"/>
    <b v="1"/>
    <s v="technology/hardware"/>
    <n v="4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18000"/>
    <n v="1767"/>
    <x v="2"/>
    <x v="5"/>
    <s v="CAD"/>
    <n v="1404926665"/>
    <n v="1402334665"/>
    <b v="0"/>
    <n v="12"/>
    <b v="0"/>
    <s v="photography/people"/>
    <n v="10"/>
    <n v="147.25"/>
    <x v="8"/>
    <x v="31"/>
  </r>
  <r>
    <n v="1982"/>
    <s v="Lonely Boy: 55 male models 200s sensual expression"/>
    <s v="Express a very dark place in my childhood. Release my emotions through photography in a form of Art."/>
    <n v="1500"/>
    <n v="1766"/>
    <x v="2"/>
    <x v="7"/>
    <s v="HKD"/>
    <n v="1480863887"/>
    <n v="1478268287"/>
    <b v="0"/>
    <n v="0"/>
    <b v="0"/>
    <s v="photography/people"/>
    <n v="118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5000"/>
    <n v="1762"/>
    <x v="2"/>
    <x v="0"/>
    <s v="USD"/>
    <n v="1472799600"/>
    <n v="1470874618"/>
    <b v="0"/>
    <n v="16"/>
    <b v="0"/>
    <s v="photography/people"/>
    <n v="3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48725"/>
    <n v="1758"/>
    <x v="2"/>
    <x v="0"/>
    <s v="USD"/>
    <n v="1417377481"/>
    <n v="1412189881"/>
    <b v="0"/>
    <n v="7"/>
    <b v="0"/>
    <s v="photography/people"/>
    <n v="4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600"/>
    <n v="1755.01"/>
    <x v="2"/>
    <x v="1"/>
    <s v="GBP"/>
    <n v="1470178800"/>
    <n v="1467650771"/>
    <b v="0"/>
    <n v="4"/>
    <b v="0"/>
    <s v="photography/people"/>
    <n v="293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8000"/>
    <n v="1751"/>
    <x v="2"/>
    <x v="1"/>
    <s v="GBP"/>
    <n v="1457947483"/>
    <n v="1455359083"/>
    <b v="0"/>
    <n v="1"/>
    <b v="0"/>
    <s v="photography/people"/>
    <n v="22"/>
    <n v="1751"/>
    <x v="8"/>
    <x v="31"/>
  </r>
  <r>
    <n v="1987"/>
    <s v="Ethiopia: Beheld"/>
    <s v="A collection of images that depicts the beauty and diversity within Ethiopia"/>
    <n v="700"/>
    <n v="1750"/>
    <x v="2"/>
    <x v="1"/>
    <s v="GBP"/>
    <n v="1425223276"/>
    <n v="1422631276"/>
    <b v="0"/>
    <n v="28"/>
    <b v="0"/>
    <s v="photography/people"/>
    <n v="250"/>
    <n v="62.5"/>
    <x v="8"/>
    <x v="31"/>
  </r>
  <r>
    <n v="1988"/>
    <s v="Phillip Michael Photography"/>
    <s v="Expressing art in an image!"/>
    <n v="75000"/>
    <n v="1748"/>
    <x v="2"/>
    <x v="0"/>
    <s v="USD"/>
    <n v="1440094742"/>
    <n v="1437502742"/>
    <b v="0"/>
    <n v="1"/>
    <b v="0"/>
    <s v="photography/people"/>
    <n v="2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7200"/>
    <n v="1742"/>
    <x v="2"/>
    <x v="0"/>
    <s v="USD"/>
    <n v="1481473208"/>
    <n v="1478881208"/>
    <b v="0"/>
    <n v="1"/>
    <b v="0"/>
    <s v="photography/people"/>
    <n v="24"/>
    <n v="1742"/>
    <x v="8"/>
    <x v="31"/>
  </r>
  <r>
    <n v="1990"/>
    <s v="The Virgin of the Path"/>
    <s v="An art nude photography book that includes traditional black and white sepia nudes as well as experimiental color nudes."/>
    <n v="16500"/>
    <n v="1739"/>
    <x v="2"/>
    <x v="0"/>
    <s v="USD"/>
    <n v="1455338532"/>
    <n v="1454042532"/>
    <b v="0"/>
    <n v="5"/>
    <b v="0"/>
    <s v="photography/people"/>
    <n v="11"/>
    <n v="347.8"/>
    <x v="8"/>
    <x v="31"/>
  </r>
  <r>
    <n v="1991"/>
    <s v="Portraits of Resilience"/>
    <s v="Taking (and giving) professional portraits of survivors of human trafficking in Myanmar."/>
    <n v="1200"/>
    <n v="1728.07"/>
    <x v="2"/>
    <x v="0"/>
    <s v="USD"/>
    <n v="1435958786"/>
    <n v="1434144386"/>
    <b v="0"/>
    <n v="3"/>
    <b v="0"/>
    <s v="photography/people"/>
    <n v="144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10000"/>
    <n v="1715"/>
    <x v="2"/>
    <x v="1"/>
    <s v="GBP"/>
    <n v="1450706837"/>
    <n v="1448114837"/>
    <b v="0"/>
    <n v="0"/>
    <b v="0"/>
    <s v="photography/people"/>
    <n v="17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1500"/>
    <n v="1710"/>
    <x v="2"/>
    <x v="0"/>
    <s v="USD"/>
    <n v="1481072942"/>
    <n v="1475885342"/>
    <b v="0"/>
    <n v="0"/>
    <b v="0"/>
    <s v="photography/people"/>
    <n v="114"/>
    <n v="0"/>
    <x v="8"/>
    <x v="31"/>
  </r>
  <r>
    <n v="1995"/>
    <s v="The Girl With(out) The Camera"/>
    <s v="I'm looking to pursue my dream of becoming a full time photographer, using my current creative experience as a graphic designer."/>
    <n v="26000"/>
    <n v="1707"/>
    <x v="2"/>
    <x v="5"/>
    <s v="CAD"/>
    <n v="1437082736"/>
    <n v="1435354736"/>
    <b v="0"/>
    <n v="3"/>
    <b v="0"/>
    <s v="photography/people"/>
    <n v="7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000"/>
    <n v="1707"/>
    <x v="2"/>
    <x v="0"/>
    <s v="USD"/>
    <n v="1405021211"/>
    <n v="1402429211"/>
    <b v="0"/>
    <n v="0"/>
    <b v="0"/>
    <s v="photography/people"/>
    <n v="17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48000"/>
    <n v="1705"/>
    <x v="2"/>
    <x v="0"/>
    <s v="USD"/>
    <n v="1409091612"/>
    <n v="1406499612"/>
    <b v="0"/>
    <n v="0"/>
    <b v="0"/>
    <s v="photography/people"/>
    <n v="4"/>
    <n v="0"/>
    <x v="8"/>
    <x v="31"/>
  </r>
  <r>
    <n v="1998"/>
    <s v="Photography from Below"/>
    <s v="I am moving to Guatemala to document and report on the growing community resistance movements across Central America and Mexico"/>
    <n v="1700"/>
    <n v="1700.01"/>
    <x v="2"/>
    <x v="0"/>
    <s v="USD"/>
    <n v="1406861438"/>
    <n v="1402973438"/>
    <b v="0"/>
    <n v="3"/>
    <b v="0"/>
    <s v="photography/people"/>
    <n v="100"/>
    <n v="566.66999999999996"/>
    <x v="8"/>
    <x v="31"/>
  </r>
  <r>
    <n v="1999"/>
    <s v="Planet Venus"/>
    <s v="This is a portrait photo project aiming to inspire women to explore themselves and live their passion"/>
    <n v="1300"/>
    <n v="1700"/>
    <x v="2"/>
    <x v="1"/>
    <s v="GBP"/>
    <n v="1415882108"/>
    <n v="1413286508"/>
    <b v="0"/>
    <n v="7"/>
    <b v="0"/>
    <s v="photography/people"/>
    <n v="131"/>
    <n v="242.86"/>
    <x v="8"/>
    <x v="31"/>
  </r>
  <r>
    <n v="2000"/>
    <s v="Jacs+Cam 2016 calendar"/>
    <s v="What do you get when you combine 2 of the hottest alt-models in North America with one Canadian photographer? Make a CALENDAR!!!"/>
    <n v="6000"/>
    <n v="1698"/>
    <x v="2"/>
    <x v="5"/>
    <s v="CAD"/>
    <n v="1452120613"/>
    <n v="1449528613"/>
    <b v="0"/>
    <n v="25"/>
    <b v="0"/>
    <s v="photography/people"/>
    <n v="28"/>
    <n v="67.92"/>
    <x v="8"/>
    <x v="31"/>
  </r>
  <r>
    <n v="2001"/>
    <s v="Nuimo: Seamless Smart Home Interface"/>
    <s v="Nuimo is a universal controller for the internet of things. Control your music, lights, locks and more."/>
    <n v="3500"/>
    <n v="1697"/>
    <x v="0"/>
    <x v="12"/>
    <s v="EUR"/>
    <n v="1434139200"/>
    <n v="1431406916"/>
    <b v="1"/>
    <n v="1637"/>
    <b v="1"/>
    <s v="technology/hardware"/>
    <n v="48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10500"/>
    <n v="1697"/>
    <x v="0"/>
    <x v="0"/>
    <s v="USD"/>
    <n v="1485191143"/>
    <n v="1482599143"/>
    <b v="1"/>
    <n v="1375"/>
    <b v="1"/>
    <s v="technology/hardware"/>
    <n v="16"/>
    <n v="1.23"/>
    <x v="2"/>
    <x v="30"/>
  </r>
  <r>
    <n v="2003"/>
    <s v="velosynth"/>
    <s v="velosynth is an open-source bicycle interaction synthesizer. it interprets the speed and acceleration of a bicycle into expressive audio feedback."/>
    <n v="12000"/>
    <n v="1691"/>
    <x v="0"/>
    <x v="0"/>
    <s v="USD"/>
    <n v="1278111600"/>
    <n v="1276830052"/>
    <b v="1"/>
    <n v="17"/>
    <b v="1"/>
    <s v="technology/hardware"/>
    <n v="14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1650"/>
    <n v="1690"/>
    <x v="0"/>
    <x v="0"/>
    <s v="USD"/>
    <n v="1405002663"/>
    <n v="1402410663"/>
    <b v="1"/>
    <n v="354"/>
    <b v="1"/>
    <s v="technology/hardware"/>
    <n v="102"/>
    <n v="4.7699999999999996"/>
    <x v="2"/>
    <x v="30"/>
  </r>
  <r>
    <n v="2005"/>
    <s v="bassAware Holster"/>
    <s v="The bassAware Holster is a new type of wearable audio technology that uses vibration to create a massive bass experience."/>
    <n v="1500"/>
    <n v="1686"/>
    <x v="0"/>
    <x v="0"/>
    <s v="USD"/>
    <n v="1381895940"/>
    <n v="1379532618"/>
    <b v="1"/>
    <n v="191"/>
    <b v="1"/>
    <s v="technology/hardware"/>
    <n v="112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800"/>
    <n v="1686"/>
    <x v="0"/>
    <x v="0"/>
    <s v="USD"/>
    <n v="1417611645"/>
    <n v="1414584045"/>
    <b v="1"/>
    <n v="303"/>
    <b v="1"/>
    <s v="technology/hardware"/>
    <n v="211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551"/>
    <n v="1686"/>
    <x v="0"/>
    <x v="0"/>
    <s v="USD"/>
    <n v="1282622400"/>
    <n v="1276891586"/>
    <b v="1"/>
    <n v="137"/>
    <b v="1"/>
    <s v="technology/hardware"/>
    <n v="109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0000"/>
    <n v="1677"/>
    <x v="0"/>
    <x v="0"/>
    <s v="USD"/>
    <n v="1316442622"/>
    <n v="1312641022"/>
    <b v="1"/>
    <n v="41"/>
    <b v="1"/>
    <s v="technology/hardware"/>
    <n v="1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1500"/>
    <n v="1671"/>
    <x v="0"/>
    <x v="12"/>
    <s v="EUR"/>
    <n v="1479890743"/>
    <n v="1476776743"/>
    <b v="1"/>
    <n v="398"/>
    <b v="1"/>
    <s v="technology/hardware"/>
    <n v="111"/>
    <n v="4.2"/>
    <x v="2"/>
    <x v="30"/>
  </r>
  <r>
    <n v="2010"/>
    <s v="Weighitz: Weigh Smarter"/>
    <s v="Weighitz are miniature smart scales designed to weigh anything in the home."/>
    <n v="1650"/>
    <n v="1669"/>
    <x v="0"/>
    <x v="0"/>
    <s v="USD"/>
    <n v="1471564491"/>
    <n v="1468972491"/>
    <b v="1"/>
    <n v="1737"/>
    <b v="1"/>
    <s v="technology/hardware"/>
    <n v="101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1500"/>
    <n v="1668"/>
    <x v="0"/>
    <x v="15"/>
    <s v="EUR"/>
    <n v="1452553200"/>
    <n v="1449650173"/>
    <b v="1"/>
    <n v="971"/>
    <b v="1"/>
    <s v="technology/hardware"/>
    <n v="111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1000"/>
    <n v="1665"/>
    <x v="0"/>
    <x v="0"/>
    <s v="USD"/>
    <n v="1423165441"/>
    <n v="1420573441"/>
    <b v="1"/>
    <n v="183"/>
    <b v="1"/>
    <s v="technology/hardware"/>
    <n v="167"/>
    <n v="9.1"/>
    <x v="2"/>
    <x v="30"/>
  </r>
  <r>
    <n v="2013"/>
    <s v="Portal: Turbocharged WiFi"/>
    <s v="Crowds can slow WiFi to a crawl, but not Portal. Stream ultraHD videos without buffering and play Internet games without lagging."/>
    <n v="1500"/>
    <n v="1661"/>
    <x v="0"/>
    <x v="0"/>
    <s v="USD"/>
    <n v="1468019014"/>
    <n v="1462835014"/>
    <b v="1"/>
    <n v="4562"/>
    <b v="1"/>
    <s v="technology/hardware"/>
    <n v="11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1500"/>
    <n v="1661"/>
    <x v="0"/>
    <x v="0"/>
    <s v="USD"/>
    <n v="1364184539"/>
    <n v="1361250539"/>
    <b v="1"/>
    <n v="26457"/>
    <b v="1"/>
    <s v="technology/hardware"/>
    <n v="111"/>
    <n v="0.06"/>
    <x v="2"/>
    <x v="30"/>
  </r>
  <r>
    <n v="2015"/>
    <s v="ExtraCore (Arduino Compatible)"/>
    <s v="ExtraCore is a 1&quot; x 1&quot; 22 I/O pin Arduino Compatible. It's 1.7 grams and 16mhz of tiny Arduino style coolness."/>
    <n v="1500"/>
    <n v="1660"/>
    <x v="0"/>
    <x v="0"/>
    <s v="USD"/>
    <n v="1315602163"/>
    <n v="1313010163"/>
    <b v="1"/>
    <n v="162"/>
    <b v="1"/>
    <s v="technology/hardware"/>
    <n v="111"/>
    <n v="10.25"/>
    <x v="2"/>
    <x v="30"/>
  </r>
  <r>
    <n v="2016"/>
    <s v="Hydra: a triple-output power supply for electronics projects"/>
    <s v="A smart, compact power supply designed to power anything, anywhere"/>
    <n v="1650"/>
    <n v="1660"/>
    <x v="0"/>
    <x v="0"/>
    <s v="USD"/>
    <n v="1362863299"/>
    <n v="1360271299"/>
    <b v="1"/>
    <n v="479"/>
    <b v="1"/>
    <s v="technology/hardware"/>
    <n v="101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4000"/>
    <n v="1656"/>
    <x v="0"/>
    <x v="0"/>
    <s v="USD"/>
    <n v="1332561600"/>
    <n v="1329873755"/>
    <b v="1"/>
    <n v="426"/>
    <b v="1"/>
    <s v="technology/hardware"/>
    <n v="41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1500"/>
    <n v="1655"/>
    <x v="0"/>
    <x v="17"/>
    <s v="EUR"/>
    <n v="1439455609"/>
    <n v="1436863609"/>
    <b v="1"/>
    <n v="450"/>
    <b v="1"/>
    <s v="technology/hardware"/>
    <n v="110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21000"/>
    <n v="1655"/>
    <x v="0"/>
    <x v="0"/>
    <s v="USD"/>
    <n v="1474563621"/>
    <n v="1471971621"/>
    <b v="1"/>
    <n v="1780"/>
    <b v="1"/>
    <s v="technology/hardware"/>
    <n v="8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300"/>
    <n v="1651"/>
    <x v="0"/>
    <x v="0"/>
    <s v="USD"/>
    <n v="1400108640"/>
    <n v="1396923624"/>
    <b v="1"/>
    <n v="122"/>
    <b v="1"/>
    <s v="technology/hardware"/>
    <n v="127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1500"/>
    <n v="1650.69"/>
    <x v="0"/>
    <x v="0"/>
    <s v="USD"/>
    <n v="1411522897"/>
    <n v="1407634897"/>
    <b v="1"/>
    <n v="95"/>
    <b v="1"/>
    <s v="technology/hardware"/>
    <n v="110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500"/>
    <n v="1650"/>
    <x v="0"/>
    <x v="0"/>
    <s v="USD"/>
    <n v="1465652372"/>
    <n v="1463060372"/>
    <b v="1"/>
    <n v="325"/>
    <b v="1"/>
    <s v="technology/hardware"/>
    <n v="110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600"/>
    <n v="1647"/>
    <x v="0"/>
    <x v="0"/>
    <s v="USD"/>
    <n v="1434017153"/>
    <n v="1431425153"/>
    <b v="1"/>
    <n v="353"/>
    <b v="1"/>
    <s v="technology/hardware"/>
    <n v="103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33000"/>
    <n v="1636"/>
    <x v="0"/>
    <x v="0"/>
    <s v="USD"/>
    <n v="1344826800"/>
    <n v="1341875544"/>
    <b v="1"/>
    <n v="105"/>
    <b v="1"/>
    <s v="technology/hardware"/>
    <n v="5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1500"/>
    <n v="1635"/>
    <x v="0"/>
    <x v="12"/>
    <s v="EUR"/>
    <n v="1433996746"/>
    <n v="1431404746"/>
    <b v="1"/>
    <n v="729"/>
    <b v="1"/>
    <s v="technology/hardware"/>
    <n v="109"/>
    <n v="2.2400000000000002"/>
    <x v="2"/>
    <x v="30"/>
  </r>
  <r>
    <n v="2026"/>
    <s v="MIDI Sprout - Biodata Sonification Device"/>
    <s v="MIDI Sprout enables plants to play synthesizers in real time."/>
    <n v="30000"/>
    <n v="1626"/>
    <x v="0"/>
    <x v="0"/>
    <s v="USD"/>
    <n v="1398052740"/>
    <n v="1394127585"/>
    <b v="1"/>
    <n v="454"/>
    <b v="1"/>
    <s v="technology/hardware"/>
    <n v="5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500"/>
    <n v="1625"/>
    <x v="0"/>
    <x v="0"/>
    <s v="USD"/>
    <n v="1427740319"/>
    <n v="1423855919"/>
    <b v="1"/>
    <n v="539"/>
    <b v="1"/>
    <s v="technology/hardware"/>
    <n v="108"/>
    <n v="3.01"/>
    <x v="2"/>
    <x v="30"/>
  </r>
  <r>
    <n v="2028"/>
    <s v="Building the Open Source Bussard Fusion Reactor "/>
    <s v="Building an open source Bussard fusion reactor, aka the Polywell."/>
    <n v="1000"/>
    <n v="1625"/>
    <x v="0"/>
    <x v="0"/>
    <s v="USD"/>
    <n v="1268690100"/>
    <n v="1265493806"/>
    <b v="1"/>
    <n v="79"/>
    <b v="1"/>
    <s v="technology/hardware"/>
    <n v="163"/>
    <n v="20.57"/>
    <x v="2"/>
    <x v="30"/>
  </r>
  <r>
    <n v="2029"/>
    <s v="Lumin8 Pro"/>
    <s v="Lumin8 Pro is a fun and easy to use light controller that makes light dance to your favorite music."/>
    <n v="1000"/>
    <n v="1623"/>
    <x v="0"/>
    <x v="0"/>
    <s v="USD"/>
    <n v="1409099481"/>
    <n v="1406507481"/>
    <b v="1"/>
    <n v="94"/>
    <b v="1"/>
    <s v="technology/hardware"/>
    <n v="162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1200"/>
    <n v="1616.14"/>
    <x v="0"/>
    <x v="1"/>
    <s v="GBP"/>
    <n v="1354233296"/>
    <n v="1351641296"/>
    <b v="1"/>
    <n v="625"/>
    <b v="1"/>
    <s v="technology/hardware"/>
    <n v="135"/>
    <n v="2.59"/>
    <x v="2"/>
    <x v="30"/>
  </r>
  <r>
    <n v="2031"/>
    <s v="Linkio: the $100 Smart Home Devices Solution"/>
    <s v="With Linkio you can use your smartphone to control every electronic you own- for only $100!"/>
    <n v="1500"/>
    <n v="1616"/>
    <x v="0"/>
    <x v="9"/>
    <s v="EUR"/>
    <n v="1420765200"/>
    <n v="1417506853"/>
    <b v="1"/>
    <n v="508"/>
    <b v="1"/>
    <s v="technology/hardware"/>
    <n v="108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1000"/>
    <n v="1614"/>
    <x v="0"/>
    <x v="0"/>
    <s v="USD"/>
    <n v="1481778000"/>
    <n v="1479216874"/>
    <b v="1"/>
    <n v="531"/>
    <b v="1"/>
    <s v="technology/hardware"/>
    <n v="161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1570"/>
    <n v="1614"/>
    <x v="0"/>
    <x v="0"/>
    <s v="USD"/>
    <n v="1398477518"/>
    <n v="1395885518"/>
    <b v="1"/>
    <n v="158"/>
    <b v="1"/>
    <s v="technology/hardware"/>
    <n v="103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1500"/>
    <n v="1611"/>
    <x v="0"/>
    <x v="0"/>
    <s v="USD"/>
    <n v="1430981880"/>
    <n v="1426216033"/>
    <b v="1"/>
    <n v="508"/>
    <b v="1"/>
    <s v="technology/hardware"/>
    <n v="107"/>
    <n v="3.17"/>
    <x v="2"/>
    <x v="30"/>
  </r>
  <r>
    <n v="2035"/>
    <s v="OpenBCI: Biosensing for Everybody"/>
    <s v="Announcing the GANGLION and the ULTRACORTEXâ€”a $99 biodata acquisition device and a 3D-printed, brain-sensing headset."/>
    <n v="1000"/>
    <n v="1610"/>
    <x v="0"/>
    <x v="0"/>
    <s v="USD"/>
    <n v="1450486800"/>
    <n v="1446562807"/>
    <b v="1"/>
    <n v="644"/>
    <b v="1"/>
    <s v="technology/hardware"/>
    <n v="161"/>
    <n v="2.5"/>
    <x v="2"/>
    <x v="30"/>
  </r>
  <r>
    <n v="2036"/>
    <s v="L.E.D Portable Charger"/>
    <s v="A high-capacity portable charger with LED lights keeps your iPhone, iPad, smartphones, tablets and other devices juiced up on-the-go."/>
    <n v="20000"/>
    <n v="1605"/>
    <x v="0"/>
    <x v="0"/>
    <s v="USD"/>
    <n v="1399668319"/>
    <n v="1397076319"/>
    <b v="1"/>
    <n v="848"/>
    <b v="1"/>
    <s v="technology/hardware"/>
    <n v="8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350"/>
    <n v="1605"/>
    <x v="0"/>
    <x v="0"/>
    <s v="USD"/>
    <n v="1388383353"/>
    <n v="1383195753"/>
    <b v="1"/>
    <n v="429"/>
    <b v="1"/>
    <s v="technology/hardware"/>
    <n v="119"/>
    <n v="3.74"/>
    <x v="2"/>
    <x v="30"/>
  </r>
  <r>
    <n v="2038"/>
    <s v="OWL Programmable Effects Pedal"/>
    <s v="The OWL is an open source, open hardware, reprogrammable effects pedal designed for musicians, coders, and hackers."/>
    <n v="1500"/>
    <n v="1601"/>
    <x v="0"/>
    <x v="1"/>
    <s v="GBP"/>
    <n v="1372701600"/>
    <n v="1369895421"/>
    <b v="1"/>
    <n v="204"/>
    <b v="1"/>
    <s v="technology/hardware"/>
    <n v="107"/>
    <n v="7.85"/>
    <x v="2"/>
    <x v="30"/>
  </r>
  <r>
    <n v="2039"/>
    <s v="ODIN2: Smart Projector for movies, video calls, and apps"/>
    <s v="Open up your digital worlds with the most sophisticated, intuitive android smart projector."/>
    <n v="1500"/>
    <n v="1594"/>
    <x v="0"/>
    <x v="0"/>
    <s v="USD"/>
    <n v="1480568340"/>
    <n v="1477996325"/>
    <b v="1"/>
    <n v="379"/>
    <b v="1"/>
    <s v="technology/hardware"/>
    <n v="106"/>
    <n v="4.21"/>
    <x v="2"/>
    <x v="30"/>
  </r>
  <r>
    <n v="2040"/>
    <s v="Programmable Capacitor"/>
    <s v="4.29 Billion+ Capacitor Combinations._x000a_No Coding Required."/>
    <n v="1500"/>
    <n v="1590.29"/>
    <x v="0"/>
    <x v="0"/>
    <s v="USD"/>
    <n v="1384557303"/>
    <n v="1383257703"/>
    <b v="1"/>
    <n v="271"/>
    <b v="1"/>
    <s v="technology/hardware"/>
    <n v="106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1500"/>
    <n v="1587"/>
    <x v="0"/>
    <x v="0"/>
    <s v="USD"/>
    <n v="1478785027"/>
    <n v="1476189427"/>
    <b v="0"/>
    <n v="120"/>
    <b v="1"/>
    <s v="technology/hardware"/>
    <n v="106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2000"/>
    <n v="1580"/>
    <x v="0"/>
    <x v="0"/>
    <s v="USD"/>
    <n v="1453481974"/>
    <n v="1448297974"/>
    <b v="0"/>
    <n v="140"/>
    <b v="1"/>
    <s v="technology/hardware"/>
    <n v="79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0000"/>
    <n v="1577"/>
    <x v="0"/>
    <x v="0"/>
    <s v="USD"/>
    <n v="1481432340"/>
    <n v="1476764077"/>
    <b v="0"/>
    <n v="193"/>
    <b v="1"/>
    <s v="technology/hardware"/>
    <n v="16"/>
    <n v="8.17"/>
    <x v="2"/>
    <x v="30"/>
  </r>
  <r>
    <n v="2044"/>
    <s v="PiSoC: Learn to Create"/>
    <s v="The PiSoC is an open source development platform which gives each person a unique opportunity to create, regardless of skill level."/>
    <n v="1500"/>
    <n v="1576"/>
    <x v="0"/>
    <x v="0"/>
    <s v="USD"/>
    <n v="1434212714"/>
    <n v="1431620714"/>
    <b v="0"/>
    <n v="180"/>
    <b v="1"/>
    <s v="technology/hardware"/>
    <n v="105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1500"/>
    <n v="1575"/>
    <x v="0"/>
    <x v="0"/>
    <s v="USD"/>
    <n v="1341799647"/>
    <n v="1339207647"/>
    <b v="0"/>
    <n v="263"/>
    <b v="1"/>
    <s v="technology/hardware"/>
    <n v="105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4500"/>
    <n v="1575"/>
    <x v="0"/>
    <x v="0"/>
    <s v="USD"/>
    <n v="1369282044"/>
    <n v="1366690044"/>
    <b v="0"/>
    <n v="217"/>
    <b v="1"/>
    <s v="technology/hardware"/>
    <n v="11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15000"/>
    <n v="1575"/>
    <x v="0"/>
    <x v="2"/>
    <s v="AUD"/>
    <n v="1429228800"/>
    <n v="1426714870"/>
    <b v="0"/>
    <n v="443"/>
    <b v="1"/>
    <s v="technology/hardware"/>
    <n v="11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500"/>
    <n v="1575"/>
    <x v="0"/>
    <x v="0"/>
    <s v="USD"/>
    <n v="1369323491"/>
    <n v="1366731491"/>
    <b v="0"/>
    <n v="1373"/>
    <b v="1"/>
    <s v="technology/hardware"/>
    <n v="315"/>
    <n v="1.1499999999999999"/>
    <x v="2"/>
    <x v="30"/>
  </r>
  <r>
    <n v="2049"/>
    <s v="LOCK8 - the World's First Smart Bike Lock"/>
    <s v="Keyless. Alarm secured. GPS tracking."/>
    <n v="6000"/>
    <n v="1571.55"/>
    <x v="0"/>
    <x v="1"/>
    <s v="GBP"/>
    <n v="1386025140"/>
    <n v="1382963963"/>
    <b v="0"/>
    <n v="742"/>
    <b v="1"/>
    <s v="technology/hardware"/>
    <n v="26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86350"/>
    <n v="1571"/>
    <x v="0"/>
    <x v="0"/>
    <s v="USD"/>
    <n v="1433036578"/>
    <n v="1429580578"/>
    <b v="0"/>
    <n v="170"/>
    <b v="1"/>
    <s v="technology/hardware"/>
    <n v="2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400"/>
    <n v="1570"/>
    <x v="0"/>
    <x v="0"/>
    <s v="USD"/>
    <n v="1388017937"/>
    <n v="1385425937"/>
    <b v="0"/>
    <n v="242"/>
    <b v="1"/>
    <s v="technology/hardware"/>
    <n v="393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3400"/>
    <n v="1570"/>
    <x v="0"/>
    <x v="0"/>
    <s v="USD"/>
    <n v="1455933653"/>
    <n v="1452045653"/>
    <b v="0"/>
    <n v="541"/>
    <b v="1"/>
    <s v="technology/hardware"/>
    <n v="46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1500"/>
    <n v="1570"/>
    <x v="0"/>
    <x v="0"/>
    <s v="USD"/>
    <n v="1448466551"/>
    <n v="1445870951"/>
    <b v="0"/>
    <n v="121"/>
    <b v="1"/>
    <s v="technology/hardware"/>
    <n v="105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1200"/>
    <n v="1565"/>
    <x v="0"/>
    <x v="1"/>
    <s v="GBP"/>
    <n v="1399033810"/>
    <n v="1396441810"/>
    <b v="0"/>
    <n v="621"/>
    <b v="1"/>
    <s v="technology/hardware"/>
    <n v="130"/>
    <n v="2.52"/>
    <x v="2"/>
    <x v="30"/>
  </r>
  <r>
    <n v="2055"/>
    <s v="The I2C and SPI Education System"/>
    <s v="An Arduino compatible shield matched with a web based tutorial system to teach you how to talk with I2C and SPI components."/>
    <n v="1500"/>
    <n v="1565"/>
    <x v="0"/>
    <x v="0"/>
    <s v="USD"/>
    <n v="1417579200"/>
    <n v="1415031043"/>
    <b v="0"/>
    <n v="101"/>
    <b v="1"/>
    <s v="technology/hardware"/>
    <n v="104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1200"/>
    <n v="1563"/>
    <x v="0"/>
    <x v="0"/>
    <s v="USD"/>
    <n v="1366222542"/>
    <n v="1363630542"/>
    <b v="0"/>
    <n v="554"/>
    <b v="1"/>
    <s v="technology/hardware"/>
    <n v="130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"/>
    <n v="1561"/>
    <x v="0"/>
    <x v="1"/>
    <s v="GBP"/>
    <n v="1456487532"/>
    <n v="1453895532"/>
    <b v="0"/>
    <n v="666"/>
    <b v="1"/>
    <s v="technology/hardware"/>
    <n v="104"/>
    <n v="2.34"/>
    <x v="2"/>
    <x v="30"/>
  </r>
  <r>
    <n v="2058"/>
    <s v="Raspberry Pi Debug Clip"/>
    <s v="Making using the serial terminal on the Raspberry Pi as easy as Pi!"/>
    <n v="500"/>
    <n v="1560"/>
    <x v="0"/>
    <x v="1"/>
    <s v="GBP"/>
    <n v="1425326400"/>
    <n v="1421916830"/>
    <b v="0"/>
    <n v="410"/>
    <b v="1"/>
    <s v="technology/hardware"/>
    <n v="312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1500"/>
    <n v="1557"/>
    <x v="0"/>
    <x v="0"/>
    <s v="USD"/>
    <n v="1454277540"/>
    <n v="1450880854"/>
    <b v="0"/>
    <n v="375"/>
    <b v="1"/>
    <s v="technology/hardware"/>
    <n v="104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1500"/>
    <n v="1555"/>
    <x v="0"/>
    <x v="0"/>
    <s v="USD"/>
    <n v="1406129150"/>
    <n v="1400945150"/>
    <b v="0"/>
    <n v="1364"/>
    <b v="1"/>
    <s v="technology/hardware"/>
    <n v="104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7500"/>
    <n v="1555"/>
    <x v="0"/>
    <x v="0"/>
    <s v="USD"/>
    <n v="1483208454"/>
    <n v="1480616454"/>
    <b v="0"/>
    <n v="35"/>
    <b v="1"/>
    <s v="technology/hardware"/>
    <n v="21"/>
    <n v="44.43"/>
    <x v="2"/>
    <x v="30"/>
  </r>
  <r>
    <n v="2062"/>
    <s v="Rho Board"/>
    <s v="4K HEVC Android TV Media Player with optional DIY electronics, ideal for app development, home control, software developement, learning"/>
    <n v="1500"/>
    <n v="1553"/>
    <x v="0"/>
    <x v="8"/>
    <s v="DKK"/>
    <n v="1458807098"/>
    <n v="1456218698"/>
    <b v="0"/>
    <n v="203"/>
    <b v="1"/>
    <s v="technology/hardware"/>
    <n v="104"/>
    <n v="7.65"/>
    <x v="2"/>
    <x v="30"/>
  </r>
  <r>
    <n v="2063"/>
    <s v="Up to 4 axis Beaglebone black based CNC control"/>
    <s v="Build a professional grade Linux CNC control with Beaglebone black and our CNC cape."/>
    <n v="1400"/>
    <n v="1550"/>
    <x v="0"/>
    <x v="12"/>
    <s v="EUR"/>
    <n v="1463333701"/>
    <n v="1460482501"/>
    <b v="0"/>
    <n v="49"/>
    <b v="1"/>
    <s v="technology/hardware"/>
    <n v="111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500000"/>
    <n v="1550"/>
    <x v="0"/>
    <x v="0"/>
    <s v="USD"/>
    <n v="1370001600"/>
    <n v="1366879523"/>
    <b v="0"/>
    <n v="5812"/>
    <b v="1"/>
    <s v="technology/hardware"/>
    <n v="0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1200"/>
    <n v="1547"/>
    <x v="0"/>
    <x v="1"/>
    <s v="GBP"/>
    <n v="1387958429"/>
    <n v="1385366429"/>
    <b v="0"/>
    <n v="1556"/>
    <b v="1"/>
    <s v="technology/hardware"/>
    <n v="129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9000"/>
    <n v="1544"/>
    <x v="0"/>
    <x v="0"/>
    <s v="USD"/>
    <n v="1408818683"/>
    <n v="1406226683"/>
    <b v="0"/>
    <n v="65"/>
    <b v="1"/>
    <s v="technology/hardware"/>
    <n v="17"/>
    <n v="23.75"/>
    <x v="2"/>
    <x v="30"/>
  </r>
  <r>
    <n v="2067"/>
    <s v="Luminite (LED lighting)"/>
    <s v="The next generation of premium quality LED lighting. Extreme power efficiency in a small package."/>
    <n v="1000"/>
    <n v="1538"/>
    <x v="0"/>
    <x v="1"/>
    <s v="GBP"/>
    <n v="1432499376"/>
    <n v="1429648176"/>
    <b v="0"/>
    <n v="10"/>
    <b v="1"/>
    <s v="technology/hardware"/>
    <n v="154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1500"/>
    <n v="1537"/>
    <x v="0"/>
    <x v="0"/>
    <s v="USD"/>
    <n v="1476994315"/>
    <n v="1474402315"/>
    <b v="0"/>
    <n v="76"/>
    <b v="1"/>
    <s v="technology/hardware"/>
    <n v="102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1500"/>
    <n v="1536"/>
    <x v="0"/>
    <x v="0"/>
    <s v="USD"/>
    <n v="1451776791"/>
    <n v="1449098391"/>
    <b v="0"/>
    <n v="263"/>
    <b v="1"/>
    <s v="technology/hardware"/>
    <n v="102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600"/>
    <n v="1535"/>
    <x v="0"/>
    <x v="12"/>
    <s v="EUR"/>
    <n v="1467128723"/>
    <n v="1464536723"/>
    <b v="0"/>
    <n v="1530"/>
    <b v="1"/>
    <s v="technology/hardware"/>
    <n v="256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1500"/>
    <n v="1535"/>
    <x v="0"/>
    <x v="0"/>
    <s v="USD"/>
    <n v="1475390484"/>
    <n v="1471502484"/>
    <b v="0"/>
    <n v="278"/>
    <b v="1"/>
    <s v="technology/hardware"/>
    <n v="102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1000"/>
    <n v="1534"/>
    <x v="0"/>
    <x v="0"/>
    <s v="USD"/>
    <n v="1462629432"/>
    <n v="1460037432"/>
    <b v="0"/>
    <n v="350"/>
    <b v="1"/>
    <s v="technology/hardware"/>
    <n v="153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"/>
    <n v="1533"/>
    <x v="0"/>
    <x v="0"/>
    <s v="USD"/>
    <n v="1431100918"/>
    <n v="1427212918"/>
    <b v="0"/>
    <n v="470"/>
    <b v="1"/>
    <s v="technology/hardware"/>
    <n v="15"/>
    <n v="3.26"/>
    <x v="2"/>
    <x v="30"/>
  </r>
  <r>
    <n v="2074"/>
    <s v="Advanced Simulation Products - PC Gaming Controllers"/>
    <s v="Creating PC gaming controllers to bring your gaming experience to a new level."/>
    <n v="1000"/>
    <n v="1532"/>
    <x v="0"/>
    <x v="0"/>
    <s v="USD"/>
    <n v="1462564182"/>
    <n v="1459972182"/>
    <b v="0"/>
    <n v="3"/>
    <b v="1"/>
    <s v="technology/hardware"/>
    <n v="153"/>
    <n v="510.67"/>
    <x v="2"/>
    <x v="30"/>
  </r>
  <r>
    <n v="2075"/>
    <s v="The Practical Meter: Know your power!"/>
    <s v="The Practical Meter helps you charge your phone faster by solving a problem millions of people experience."/>
    <n v="50000"/>
    <n v="1529"/>
    <x v="0"/>
    <x v="0"/>
    <s v="USD"/>
    <n v="1374769288"/>
    <n v="1372177288"/>
    <b v="0"/>
    <n v="8200"/>
    <b v="1"/>
    <s v="technology/hardware"/>
    <n v="3"/>
    <n v="0.19"/>
    <x v="2"/>
    <x v="30"/>
  </r>
  <r>
    <n v="2076"/>
    <s v="Earin - The Worlds Smallest Wireless Earbuds"/>
    <s v="Wireless earbuds filled with sound, yet so small they are almost invisible!"/>
    <n v="1500"/>
    <n v="1527.5"/>
    <x v="0"/>
    <x v="1"/>
    <s v="GBP"/>
    <n v="1406149689"/>
    <n v="1402693689"/>
    <b v="0"/>
    <n v="8359"/>
    <b v="1"/>
    <s v="technology/hardware"/>
    <n v="102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7500"/>
    <n v="1527"/>
    <x v="0"/>
    <x v="0"/>
    <s v="USD"/>
    <n v="1433538000"/>
    <n v="1428541276"/>
    <b v="0"/>
    <n v="188"/>
    <b v="1"/>
    <s v="technology/hardware"/>
    <n v="20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1500"/>
    <n v="1525"/>
    <x v="0"/>
    <x v="3"/>
    <s v="EUR"/>
    <n v="1482085857"/>
    <n v="1479493857"/>
    <b v="0"/>
    <n v="48"/>
    <b v="1"/>
    <s v="technology/hardware"/>
    <n v="102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500"/>
    <n v="1521"/>
    <x v="0"/>
    <x v="1"/>
    <s v="GBP"/>
    <n v="1435258800"/>
    <n v="1432659793"/>
    <b v="0"/>
    <n v="607"/>
    <b v="1"/>
    <s v="technology/hardware"/>
    <n v="101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500"/>
    <n v="1521"/>
    <x v="0"/>
    <x v="0"/>
    <s v="USD"/>
    <n v="1447286300"/>
    <n v="1444690700"/>
    <b v="0"/>
    <n v="50"/>
    <b v="1"/>
    <s v="technology/hardware"/>
    <n v="101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5000"/>
    <n v="1520"/>
    <x v="0"/>
    <x v="0"/>
    <s v="USD"/>
    <n v="1337144340"/>
    <n v="1333597555"/>
    <b v="0"/>
    <n v="55"/>
    <b v="1"/>
    <s v="music/indie rock"/>
    <n v="30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1500"/>
    <n v="1515.08"/>
    <x v="0"/>
    <x v="0"/>
    <s v="USD"/>
    <n v="1338830395"/>
    <n v="1336238395"/>
    <b v="0"/>
    <n v="25"/>
    <b v="1"/>
    <s v="music/indie rock"/>
    <n v="101"/>
    <n v="60.6"/>
    <x v="4"/>
    <x v="14"/>
  </r>
  <r>
    <n v="2084"/>
    <s v="Project: Ballerina Black UK Tour"/>
    <s v="Los Angeles based Ballerina Black are on their way to tour the UK in May. Join our club &amp; help make it happen."/>
    <n v="1500"/>
    <n v="1511"/>
    <x v="0"/>
    <x v="0"/>
    <s v="USD"/>
    <n v="1399186740"/>
    <n v="1396468782"/>
    <b v="0"/>
    <n v="46"/>
    <b v="1"/>
    <s v="music/indie rock"/>
    <n v="101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1500"/>
    <n v="1510"/>
    <x v="0"/>
    <x v="0"/>
    <s v="USD"/>
    <n v="1342382587"/>
    <n v="1339790587"/>
    <b v="0"/>
    <n v="83"/>
    <b v="1"/>
    <s v="music/indie rock"/>
    <n v="101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1300"/>
    <n v="1510"/>
    <x v="0"/>
    <x v="0"/>
    <s v="USD"/>
    <n v="1323838740"/>
    <n v="1321200332"/>
    <b v="0"/>
    <n v="35"/>
    <b v="1"/>
    <s v="music/indie rock"/>
    <n v="116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1500"/>
    <n v="1510"/>
    <x v="0"/>
    <x v="0"/>
    <s v="USD"/>
    <n v="1284177540"/>
    <n v="1281028152"/>
    <b v="0"/>
    <n v="75"/>
    <b v="1"/>
    <s v="music/indie rock"/>
    <n v="101"/>
    <n v="20.13"/>
    <x v="4"/>
    <x v="14"/>
  </r>
  <r>
    <n v="2089"/>
    <s v="Little Moses EP"/>
    <s v="Little Moses is trying to record their first EP, and we can't do it without your help!"/>
    <n v="1200"/>
    <n v="1506"/>
    <x v="0"/>
    <x v="0"/>
    <s v="USD"/>
    <n v="1375408194"/>
    <n v="1372384194"/>
    <b v="0"/>
    <n v="62"/>
    <b v="1"/>
    <s v="music/indie rock"/>
    <n v="126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10000"/>
    <n v="1506"/>
    <x v="0"/>
    <x v="0"/>
    <s v="USD"/>
    <n v="1361696955"/>
    <n v="1359104955"/>
    <b v="0"/>
    <n v="160"/>
    <b v="1"/>
    <s v="music/indie rock"/>
    <n v="15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500"/>
    <n v="1505"/>
    <x v="0"/>
    <x v="0"/>
    <s v="USD"/>
    <n v="1299009600"/>
    <n v="1294818278"/>
    <b v="0"/>
    <n v="246"/>
    <b v="1"/>
    <s v="music/indie rock"/>
    <n v="100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1200"/>
    <n v="1503"/>
    <x v="0"/>
    <x v="0"/>
    <s v="USD"/>
    <n v="1318006732"/>
    <n v="1312822732"/>
    <b v="0"/>
    <n v="55"/>
    <b v="1"/>
    <s v="music/indie rock"/>
    <n v="1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1500"/>
    <n v="1501"/>
    <x v="0"/>
    <x v="0"/>
    <s v="USD"/>
    <n v="1330916400"/>
    <n v="1327969730"/>
    <b v="0"/>
    <n v="72"/>
    <b v="1"/>
    <s v="music/indie rock"/>
    <n v="100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1500"/>
    <n v="1500.76"/>
    <x v="0"/>
    <x v="0"/>
    <s v="USD"/>
    <n v="1317576973"/>
    <n v="1312392973"/>
    <b v="0"/>
    <n v="22"/>
    <b v="1"/>
    <s v="music/indie rock"/>
    <n v="100"/>
    <n v="68.22"/>
    <x v="4"/>
    <x v="14"/>
  </r>
  <r>
    <n v="2096"/>
    <s v="GBS Detroit Presents Shone Nuisance"/>
    <s v="Shone Nuisance is heading to GBS Detroit on Friday, October 26th to record and film their GBS Detroit EP and video."/>
    <n v="1500"/>
    <n v="1500.2"/>
    <x v="0"/>
    <x v="0"/>
    <s v="USD"/>
    <n v="1351223940"/>
    <n v="1349892735"/>
    <b v="0"/>
    <n v="14"/>
    <b v="1"/>
    <s v="music/indie rock"/>
    <n v="100"/>
    <n v="107.16"/>
    <x v="4"/>
    <x v="14"/>
  </r>
  <r>
    <n v="2097"/>
    <s v="Caverns of Sonora"/>
    <s v="Engine is ready to record our sophomore release. The songs are written, the musicians are ready. Help us bring this into existence!"/>
    <n v="1450"/>
    <n v="1500"/>
    <x v="0"/>
    <x v="0"/>
    <s v="USD"/>
    <n v="1322751735"/>
    <n v="1317564135"/>
    <b v="0"/>
    <n v="38"/>
    <b v="1"/>
    <s v="music/indie rock"/>
    <n v="103"/>
    <n v="39.47"/>
    <x v="4"/>
    <x v="14"/>
  </r>
  <r>
    <n v="2098"/>
    <s v="The Christopher Battles EP"/>
    <s v="The Christopher Battles EP Project will fund professional recording, publicity, and release for this original singer-songwriter."/>
    <n v="1500"/>
    <n v="1500"/>
    <x v="0"/>
    <x v="0"/>
    <s v="USD"/>
    <n v="1331174635"/>
    <n v="1328582635"/>
    <b v="0"/>
    <n v="32"/>
    <b v="1"/>
    <s v="music/indie rock"/>
    <n v="100"/>
    <n v="46.88"/>
    <x v="4"/>
    <x v="14"/>
  </r>
  <r>
    <n v="2099"/>
    <s v="Roosevelt Died."/>
    <s v="Our tour van died, we need help!"/>
    <n v="1200"/>
    <n v="1500"/>
    <x v="0"/>
    <x v="0"/>
    <s v="USD"/>
    <n v="1435808400"/>
    <n v="1434650084"/>
    <b v="0"/>
    <n v="63"/>
    <b v="1"/>
    <s v="music/indie rock"/>
    <n v="125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1500"/>
    <n v="1500"/>
    <x v="0"/>
    <x v="0"/>
    <s v="USD"/>
    <n v="1341028740"/>
    <n v="1339704141"/>
    <b v="0"/>
    <n v="27"/>
    <b v="1"/>
    <s v="music/indie rock"/>
    <n v="10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1500"/>
    <n v="1500"/>
    <x v="0"/>
    <x v="0"/>
    <s v="USD"/>
    <n v="1329104114"/>
    <n v="1323920114"/>
    <b v="0"/>
    <n v="44"/>
    <b v="1"/>
    <s v="music/indie rock"/>
    <n v="100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500"/>
    <n v="1500"/>
    <x v="0"/>
    <x v="0"/>
    <s v="USD"/>
    <n v="1304628648"/>
    <n v="1302036648"/>
    <b v="0"/>
    <n v="38"/>
    <b v="1"/>
    <s v="music/indie rock"/>
    <n v="100"/>
    <n v="39.47"/>
    <x v="4"/>
    <x v="14"/>
  </r>
  <r>
    <n v="2103"/>
    <s v="Matthew Moon's New Album"/>
    <s v="Indie rocker, Matthew Moon, has something to share with you..."/>
    <n v="1500"/>
    <n v="1500"/>
    <x v="0"/>
    <x v="0"/>
    <s v="USD"/>
    <n v="1352488027"/>
    <n v="1349892427"/>
    <b v="0"/>
    <n v="115"/>
    <b v="1"/>
    <s v="music/indie rock"/>
    <n v="100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10000"/>
    <n v="1500"/>
    <x v="0"/>
    <x v="0"/>
    <s v="USD"/>
    <n v="1369958400"/>
    <n v="1367286434"/>
    <b v="0"/>
    <n v="37"/>
    <b v="1"/>
    <s v="music/indie rock"/>
    <n v="15"/>
    <n v="40.54"/>
    <x v="4"/>
    <x v="14"/>
  </r>
  <r>
    <n v="2105"/>
    <s v="Layla The Wolf Debut E.P. &quot;Sugar&quot;"/>
    <s v="Help Layla the Wolf fund the printing and releasing of our first E.P. Release called &quot;Sugar&quot;."/>
    <n v="56000"/>
    <n v="1493"/>
    <x v="0"/>
    <x v="0"/>
    <s v="USD"/>
    <n v="1416542400"/>
    <n v="1415472953"/>
    <b v="0"/>
    <n v="99"/>
    <b v="1"/>
    <s v="music/indie rock"/>
    <n v="3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10000"/>
    <n v="1486"/>
    <x v="0"/>
    <x v="0"/>
    <s v="USD"/>
    <n v="1359176974"/>
    <n v="1356584974"/>
    <b v="0"/>
    <n v="44"/>
    <b v="1"/>
    <s v="music/indie rock"/>
    <n v="15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750"/>
    <n v="1485"/>
    <x v="0"/>
    <x v="0"/>
    <s v="USD"/>
    <n v="1415815393"/>
    <n v="1413997393"/>
    <b v="0"/>
    <n v="58"/>
    <b v="1"/>
    <s v="music/indie rock"/>
    <n v="198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00000"/>
    <n v="1471"/>
    <x v="0"/>
    <x v="0"/>
    <s v="USD"/>
    <n v="1347249300"/>
    <n v="1344917580"/>
    <b v="0"/>
    <n v="191"/>
    <b v="1"/>
    <s v="music/indie rock"/>
    <n v="1"/>
    <n v="7.7"/>
    <x v="4"/>
    <x v="14"/>
  </r>
  <r>
    <n v="2109"/>
    <s v="Skyline Sounds - First Studio Album (and Merch!)"/>
    <s v="We are ready to make our first full-length album, and with your help, we can make it happen!"/>
    <n v="1070"/>
    <n v="1466"/>
    <x v="0"/>
    <x v="0"/>
    <s v="USD"/>
    <n v="1436115617"/>
    <n v="1433523617"/>
    <b v="0"/>
    <n v="40"/>
    <b v="1"/>
    <s v="music/indie rock"/>
    <n v="137"/>
    <n v="36.65"/>
    <x v="4"/>
    <x v="14"/>
  </r>
  <r>
    <n v="2110"/>
    <s v="&quot;Vision&quot; - New Album - Brent Brown"/>
    <s v="Brent Brown's breakout new album! Requires help from the record label... You!"/>
    <n v="3500"/>
    <n v="1465"/>
    <x v="0"/>
    <x v="0"/>
    <s v="USD"/>
    <n v="1401253140"/>
    <n v="1398873969"/>
    <b v="0"/>
    <n v="38"/>
    <b v="1"/>
    <s v="music/indie rock"/>
    <n v="42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5000"/>
    <n v="1465"/>
    <x v="0"/>
    <x v="0"/>
    <s v="USD"/>
    <n v="1313370000"/>
    <n v="1307594625"/>
    <b v="0"/>
    <n v="39"/>
    <b v="1"/>
    <s v="music/indie rock"/>
    <n v="29"/>
    <n v="37.56"/>
    <x v="4"/>
    <x v="14"/>
  </r>
  <r>
    <n v="2112"/>
    <s v="BBB Kickstarter Two"/>
    <s v="BBB is going back into the studio to record and release &quot;Felix From Canada&quot; by popular demand.  We need your help!"/>
    <n v="3000"/>
    <n v="1465"/>
    <x v="0"/>
    <x v="0"/>
    <s v="USD"/>
    <n v="1366064193"/>
    <n v="1364854593"/>
    <b v="0"/>
    <n v="11"/>
    <b v="1"/>
    <s v="music/indie rock"/>
    <n v="49"/>
    <n v="133.18"/>
    <x v="4"/>
    <x v="14"/>
  </r>
  <r>
    <n v="2113"/>
    <s v="Summer Underground // Honeycomb LP"/>
    <s v="Help us fund our second full-length album Honeycomb!"/>
    <n v="150000"/>
    <n v="1461"/>
    <x v="0"/>
    <x v="0"/>
    <s v="USD"/>
    <n v="1411505176"/>
    <n v="1408481176"/>
    <b v="0"/>
    <n v="107"/>
    <b v="1"/>
    <s v="music/indie rock"/>
    <n v="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1000"/>
    <n v="1460"/>
    <x v="0"/>
    <x v="0"/>
    <s v="USD"/>
    <n v="1291870740"/>
    <n v="1286480070"/>
    <b v="0"/>
    <n v="147"/>
    <b v="1"/>
    <s v="music/indie rock"/>
    <n v="146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000"/>
    <n v="1455"/>
    <x v="0"/>
    <x v="0"/>
    <s v="USD"/>
    <n v="1298167001"/>
    <n v="1295575001"/>
    <b v="0"/>
    <n v="36"/>
    <b v="1"/>
    <s v="music/indie rock"/>
    <n v="146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18000"/>
    <n v="1455"/>
    <x v="0"/>
    <x v="0"/>
    <s v="USD"/>
    <n v="1349203203"/>
    <n v="1345056003"/>
    <b v="0"/>
    <n v="92"/>
    <b v="1"/>
    <s v="music/indie rock"/>
    <n v="8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000"/>
    <n v="1445"/>
    <x v="0"/>
    <x v="0"/>
    <s v="USD"/>
    <n v="1445921940"/>
    <n v="1444699549"/>
    <b v="0"/>
    <n v="35"/>
    <b v="1"/>
    <s v="music/indie rock"/>
    <n v="145"/>
    <n v="41.29"/>
    <x v="4"/>
    <x v="14"/>
  </r>
  <r>
    <n v="2118"/>
    <s v="PORCHES. vs. THE U.S.A."/>
    <s v="PORCHES.  and Documentarians tour from New York to San Francisco and back."/>
    <n v="10000"/>
    <n v="1438"/>
    <x v="0"/>
    <x v="0"/>
    <s v="USD"/>
    <n v="1311538136"/>
    <n v="1308946136"/>
    <b v="0"/>
    <n v="17"/>
    <b v="1"/>
    <s v="music/indie rock"/>
    <n v="14"/>
    <n v="84.59"/>
    <x v="4"/>
    <x v="14"/>
  </r>
  <r>
    <n v="2119"/>
    <s v="Big Long Now's Debut Album"/>
    <s v="big long now is recording our debut album and we are looking for help mastering and pressing it to vinyl"/>
    <n v="1200"/>
    <n v="1437"/>
    <x v="0"/>
    <x v="0"/>
    <s v="USD"/>
    <n v="1345086445"/>
    <n v="1342494445"/>
    <b v="0"/>
    <n v="22"/>
    <b v="1"/>
    <s v="music/indie rock"/>
    <n v="120"/>
    <n v="65.319999999999993"/>
    <x v="4"/>
    <x v="14"/>
  </r>
  <r>
    <n v="2120"/>
    <s v="Hearty Har Full Length Album"/>
    <s v="&lt;3_x000a_Coming in from outer space. Help Hearty Har record their 1st album!!"/>
    <n v="800"/>
    <n v="1436"/>
    <x v="0"/>
    <x v="0"/>
    <s v="USD"/>
    <n v="1388617736"/>
    <n v="1384384136"/>
    <b v="0"/>
    <n v="69"/>
    <b v="1"/>
    <s v="music/indie rock"/>
    <n v="180"/>
    <n v="20.81"/>
    <x v="4"/>
    <x v="14"/>
  </r>
  <r>
    <n v="2121"/>
    <s v="Legend of Decay"/>
    <s v="Join us on an epic journey to discover a millennia old secret which will change the world forever."/>
    <n v="150"/>
    <n v="1434"/>
    <x v="2"/>
    <x v="16"/>
    <s v="CHF"/>
    <n v="1484156948"/>
    <n v="1481564948"/>
    <b v="0"/>
    <n v="10"/>
    <b v="0"/>
    <s v="games/video games"/>
    <n v="956"/>
    <n v="143.4"/>
    <x v="6"/>
    <x v="17"/>
  </r>
  <r>
    <n v="2122"/>
    <s v="CapitÃ¡n Kalani y el sindicato robÃ³tico"/>
    <s v="Captain Kalani it's a retro game full of nostalgia for the old gamers but interesting for the new ones"/>
    <n v="900000"/>
    <n v="1431"/>
    <x v="2"/>
    <x v="14"/>
    <s v="MXN"/>
    <n v="1483773169"/>
    <n v="1481181169"/>
    <b v="0"/>
    <n v="3"/>
    <b v="0"/>
    <s v="games/video games"/>
    <n v="0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1400"/>
    <n v="1430.06"/>
    <x v="2"/>
    <x v="0"/>
    <s v="USD"/>
    <n v="1268636340"/>
    <n v="1263982307"/>
    <b v="0"/>
    <n v="5"/>
    <b v="0"/>
    <s v="games/video games"/>
    <n v="102"/>
    <n v="286.01"/>
    <x v="6"/>
    <x v="17"/>
  </r>
  <r>
    <n v="2124"/>
    <s v="AZAMAR"/>
    <s v="AZAMAR is a Role Playing Game world involving fantasy and high magic, based on the popular OpenD6 OGL using the Cinema6 RPG Framework."/>
    <n v="33000"/>
    <n v="1419"/>
    <x v="2"/>
    <x v="0"/>
    <s v="USD"/>
    <n v="1291093200"/>
    <n v="1286930435"/>
    <b v="0"/>
    <n v="5"/>
    <b v="0"/>
    <s v="games/video games"/>
    <n v="4"/>
    <n v="283.8"/>
    <x v="6"/>
    <x v="17"/>
  </r>
  <r>
    <n v="2125"/>
    <s v="Becoming - A Metaphysical Game About Mental Illness"/>
    <s v="Becoming is a video game that aims to portray mental illness through a metaphysical and emotional story."/>
    <n v="5500"/>
    <n v="1417"/>
    <x v="2"/>
    <x v="0"/>
    <s v="USD"/>
    <n v="1438734833"/>
    <n v="1436142833"/>
    <b v="0"/>
    <n v="27"/>
    <b v="0"/>
    <s v="games/video games"/>
    <n v="26"/>
    <n v="52.48"/>
    <x v="6"/>
    <x v="17"/>
  </r>
  <r>
    <n v="2126"/>
    <s v="DodgeBall Blitz"/>
    <s v="Lead your team to victory in this fast-paced, action, sports game! Use Power-ups and avoid attacks as you fight for victory!"/>
    <n v="3870"/>
    <n v="1416"/>
    <x v="2"/>
    <x v="0"/>
    <s v="USD"/>
    <n v="1418080887"/>
    <n v="1415488887"/>
    <b v="0"/>
    <n v="2"/>
    <b v="0"/>
    <s v="games/video games"/>
    <n v="37"/>
    <n v="708"/>
    <x v="6"/>
    <x v="17"/>
  </r>
  <r>
    <n v="2127"/>
    <s v="Three Monkeys - Part 1: Into the Abyss"/>
    <s v="Three Monkeys is an audio adventure game for PC."/>
    <n v="900"/>
    <n v="1408"/>
    <x v="2"/>
    <x v="1"/>
    <s v="GBP"/>
    <n v="1426158463"/>
    <n v="1423570063"/>
    <b v="0"/>
    <n v="236"/>
    <b v="0"/>
    <s v="games/video games"/>
    <n v="156"/>
    <n v="5.97"/>
    <x v="6"/>
    <x v="17"/>
  </r>
  <r>
    <n v="2128"/>
    <s v="Makayla's Quest"/>
    <s v="The Royal Snail has misdelivered all the invitations to the Royal Ball.  It's up to Makayla to set things right in the Fairy Forest"/>
    <n v="12000"/>
    <n v="1405"/>
    <x v="2"/>
    <x v="5"/>
    <s v="CAD"/>
    <n v="1411324369"/>
    <n v="1406140369"/>
    <b v="0"/>
    <n v="1"/>
    <b v="0"/>
    <s v="games/video games"/>
    <n v="12"/>
    <n v="1405"/>
    <x v="6"/>
    <x v="17"/>
  </r>
  <r>
    <n v="2129"/>
    <s v="Pretty Kitty Fuzzy"/>
    <s v="PKF is a Cat-Tastic 2D side-scrolling shooter! Stand up to all the big meanies with the power of positivity and save the universe!"/>
    <n v="5500"/>
    <n v="1405"/>
    <x v="2"/>
    <x v="0"/>
    <s v="USD"/>
    <n v="1457570100"/>
    <n v="1454978100"/>
    <b v="0"/>
    <n v="12"/>
    <b v="0"/>
    <s v="games/video games"/>
    <n v="26"/>
    <n v="117.08"/>
    <x v="6"/>
    <x v="17"/>
  </r>
  <r>
    <n v="2130"/>
    <s v="Wondrous Adventures: A Kid's Game"/>
    <s v="You are the hero tasked to save your home from the villainous Sanword."/>
    <n v="5000"/>
    <n v="1402"/>
    <x v="2"/>
    <x v="0"/>
    <s v="USD"/>
    <n v="1408154663"/>
    <n v="1405130663"/>
    <b v="0"/>
    <n v="4"/>
    <b v="0"/>
    <s v="games/video games"/>
    <n v="28"/>
    <n v="350.5"/>
    <x v="6"/>
    <x v="17"/>
  </r>
  <r>
    <n v="2131"/>
    <s v="Scout's Honor"/>
    <s v="From frightened girl to empowered woman, Scout's Honor is a tale about facing your fears and overcoming odds."/>
    <n v="1200"/>
    <n v="1400"/>
    <x v="2"/>
    <x v="0"/>
    <s v="USD"/>
    <n v="1436677091"/>
    <n v="1434085091"/>
    <b v="0"/>
    <n v="3"/>
    <b v="0"/>
    <s v="games/video games"/>
    <n v="117"/>
    <n v="466.67"/>
    <x v="6"/>
    <x v="17"/>
  </r>
  <r>
    <n v="2132"/>
    <s v="Universe Rush"/>
    <s v="Fight your way to dominate the universe. Be the first to try our engaging cross-platform mmo-strategy and bring it closer to reality."/>
    <n v="3000"/>
    <n v="1398"/>
    <x v="2"/>
    <x v="0"/>
    <s v="USD"/>
    <n v="1391427692"/>
    <n v="1388835692"/>
    <b v="0"/>
    <n v="99"/>
    <b v="0"/>
    <s v="games/video games"/>
    <n v="47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3265"/>
    <n v="1395"/>
    <x v="2"/>
    <x v="0"/>
    <s v="USD"/>
    <n v="1303628340"/>
    <n v="1300328399"/>
    <b v="0"/>
    <n v="3"/>
    <b v="0"/>
    <s v="games/video games"/>
    <n v="43"/>
    <n v="465"/>
    <x v="6"/>
    <x v="17"/>
  </r>
  <r>
    <n v="2134"/>
    <s v="Prehistoric Landing"/>
    <s v="1st person Action Survivalist Rpg game. You get sent to a deadly Island to die not knowing that your not alone on the island."/>
    <n v="1395"/>
    <n v="1395"/>
    <x v="2"/>
    <x v="0"/>
    <s v="USD"/>
    <n v="1367097391"/>
    <n v="1364505391"/>
    <b v="0"/>
    <n v="3"/>
    <b v="0"/>
    <s v="games/video games"/>
    <n v="100"/>
    <n v="465"/>
    <x v="6"/>
    <x v="17"/>
  </r>
  <r>
    <n v="2135"/>
    <s v="Tesla's Electric Mist"/>
    <s v="Point-and-click adventure: The mysterious Nikola Tesla, a time traveling device, and an experiment gone wrong in Colorado Springs"/>
    <n v="1300"/>
    <n v="1391"/>
    <x v="2"/>
    <x v="0"/>
    <s v="USD"/>
    <n v="1349392033"/>
    <n v="1346800033"/>
    <b v="0"/>
    <n v="22"/>
    <b v="0"/>
    <s v="games/video games"/>
    <n v="107"/>
    <n v="63.23"/>
    <x v="6"/>
    <x v="17"/>
  </r>
  <r>
    <n v="2136"/>
    <s v="Dark Paradise"/>
    <s v="A dark and twisted game with physiological madness and corruption as a man becomes the ultimate bio weapon."/>
    <n v="750"/>
    <n v="1390"/>
    <x v="2"/>
    <x v="0"/>
    <s v="USD"/>
    <n v="1382184786"/>
    <n v="1379592786"/>
    <b v="0"/>
    <n v="4"/>
    <b v="0"/>
    <s v="games/video games"/>
    <n v="185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27500"/>
    <n v="1389"/>
    <x v="2"/>
    <x v="5"/>
    <s v="CAD"/>
    <n v="1417804229"/>
    <n v="1415212229"/>
    <b v="0"/>
    <n v="534"/>
    <b v="0"/>
    <s v="games/video games"/>
    <n v="5"/>
    <n v="2.6"/>
    <x v="6"/>
    <x v="17"/>
  </r>
  <r>
    <n v="2138"/>
    <s v="Tales Of Tameria - Dawning Light"/>
    <s v="A game with a mixture of a few genres from RPG, Simulation and to adventure elements."/>
    <n v="25000"/>
    <n v="1387"/>
    <x v="2"/>
    <x v="1"/>
    <s v="GBP"/>
    <n v="1383959939"/>
    <n v="1381364339"/>
    <b v="0"/>
    <n v="12"/>
    <b v="0"/>
    <s v="games/video games"/>
    <n v="6"/>
    <n v="115.58"/>
    <x v="6"/>
    <x v="17"/>
  </r>
  <r>
    <n v="2139"/>
    <s v="Manorkept"/>
    <s v="An adventuring RPG with ghosts, mysteries, and flexible gameplay paths, Manorkept is a game that promises an unforgettable experience."/>
    <n v="11500"/>
    <n v="1384"/>
    <x v="2"/>
    <x v="0"/>
    <s v="USD"/>
    <n v="1478196008"/>
    <n v="1475604008"/>
    <b v="0"/>
    <n v="56"/>
    <b v="0"/>
    <s v="games/video games"/>
    <n v="12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1000"/>
    <n v="1382"/>
    <x v="2"/>
    <x v="0"/>
    <s v="USD"/>
    <n v="1357934424"/>
    <n v="1355342424"/>
    <b v="0"/>
    <n v="11"/>
    <b v="0"/>
    <s v="games/video games"/>
    <n v="138"/>
    <n v="125.64"/>
    <x v="6"/>
    <x v="17"/>
  </r>
  <r>
    <n v="2141"/>
    <s v="King of Consoles"/>
    <s v="A place where people can test out the latest video games, for an hourly fee. It's cheaper than wasting money on a $60 game that sucked"/>
    <n v="9500"/>
    <n v="1381"/>
    <x v="2"/>
    <x v="0"/>
    <s v="USD"/>
    <n v="1415947159"/>
    <n v="1413351559"/>
    <b v="0"/>
    <n v="0"/>
    <b v="0"/>
    <s v="games/video games"/>
    <n v="15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00"/>
    <n v="1374.16"/>
    <x v="2"/>
    <x v="12"/>
    <s v="EUR"/>
    <n v="1451494210"/>
    <n v="1449075010"/>
    <b v="0"/>
    <n v="12"/>
    <b v="0"/>
    <s v="games/video games"/>
    <n v="137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300"/>
    <n v="1373.24"/>
    <x v="2"/>
    <x v="0"/>
    <s v="USD"/>
    <n v="1279738800"/>
    <n v="1275599812"/>
    <b v="0"/>
    <n v="5"/>
    <b v="0"/>
    <s v="games/video games"/>
    <n v="458"/>
    <n v="274.64999999999998"/>
    <x v="6"/>
    <x v="17"/>
  </r>
  <r>
    <n v="2144"/>
    <s v="Project Starborn"/>
    <s v="A thousand community-built sandbox games (and more!) with a fully-customizable game engine."/>
    <n v="1200"/>
    <n v="1370"/>
    <x v="2"/>
    <x v="0"/>
    <s v="USD"/>
    <n v="1379164040"/>
    <n v="1376399240"/>
    <b v="0"/>
    <n v="24"/>
    <b v="0"/>
    <s v="games/video games"/>
    <n v="11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300"/>
    <n v="1367"/>
    <x v="2"/>
    <x v="0"/>
    <s v="USD"/>
    <n v="1385534514"/>
    <n v="1382938914"/>
    <b v="0"/>
    <n v="89"/>
    <b v="0"/>
    <s v="games/video games"/>
    <n v="105"/>
    <n v="15.36"/>
    <x v="6"/>
    <x v="17"/>
  </r>
  <r>
    <n v="2146"/>
    <s v="Nanaue eSports"/>
    <s v="New professional gaming organization with a tournament winning Dota 2 team, &amp; divisions in all eSports games looking to re brand/expand"/>
    <n v="150000"/>
    <n v="1366"/>
    <x v="2"/>
    <x v="0"/>
    <s v="USD"/>
    <n v="1455207510"/>
    <n v="1453997910"/>
    <b v="0"/>
    <n v="1"/>
    <b v="0"/>
    <s v="games/video games"/>
    <n v="1"/>
    <n v="1366"/>
    <x v="6"/>
    <x v="17"/>
  </r>
  <r>
    <n v="2147"/>
    <s v="Johnny Rocketfingers 3"/>
    <s v="A Point and Click Adventure on Steroids."/>
    <n v="1328"/>
    <n v="1366"/>
    <x v="2"/>
    <x v="0"/>
    <s v="USD"/>
    <n v="1416125148"/>
    <n v="1413356748"/>
    <b v="0"/>
    <n v="55"/>
    <b v="0"/>
    <s v="games/video games"/>
    <n v="103"/>
    <n v="24.84"/>
    <x v="6"/>
    <x v="17"/>
  </r>
  <r>
    <n v="2148"/>
    <s v="ZomBlock's"/>
    <s v="zomblock's is a online zombie survival game where you can craft new weapons,find food and water to keep yourself alive."/>
    <n v="800"/>
    <n v="1365"/>
    <x v="2"/>
    <x v="1"/>
    <s v="GBP"/>
    <n v="1427992582"/>
    <n v="1425404182"/>
    <b v="0"/>
    <n v="2"/>
    <b v="0"/>
    <s v="games/video games"/>
    <n v="171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1200"/>
    <n v="1364"/>
    <x v="2"/>
    <x v="0"/>
    <s v="USD"/>
    <n v="1280534400"/>
    <n v="1277512556"/>
    <b v="0"/>
    <n v="0"/>
    <b v="0"/>
    <s v="games/video games"/>
    <n v="114"/>
    <n v="0"/>
    <x v="6"/>
    <x v="17"/>
  </r>
  <r>
    <n v="2150"/>
    <s v="The Unknown Door"/>
    <s v="A pixel styled open world detective game."/>
    <n v="5000"/>
    <n v="1362"/>
    <x v="2"/>
    <x v="10"/>
    <s v="NOK"/>
    <n v="1468392599"/>
    <n v="1465800599"/>
    <b v="0"/>
    <n v="4"/>
    <b v="0"/>
    <s v="games/video games"/>
    <n v="27"/>
    <n v="340.5"/>
    <x v="6"/>
    <x v="17"/>
  </r>
  <r>
    <n v="2151"/>
    <s v="Handee Job for PS4 Gets on Shark Tank"/>
    <s v="Crazy Artist makes gaming more comfortable and fun for Playstation 4 users. I really want to give you a Handee Job!"/>
    <n v="1250"/>
    <n v="1361"/>
    <x v="2"/>
    <x v="0"/>
    <s v="USD"/>
    <n v="1467231614"/>
    <n v="1464639614"/>
    <b v="0"/>
    <n v="6"/>
    <b v="0"/>
    <s v="games/video games"/>
    <n v="109"/>
    <n v="226.83"/>
    <x v="6"/>
    <x v="17"/>
  </r>
  <r>
    <n v="2152"/>
    <s v="Space Shooter RPG+"/>
    <s v="Our game is going to be a space shooter that has RPG elements with New Game+! It will be unlike any space shooter ever played."/>
    <n v="1000"/>
    <n v="1360"/>
    <x v="2"/>
    <x v="0"/>
    <s v="USD"/>
    <n v="1394909909"/>
    <n v="1392321509"/>
    <b v="0"/>
    <n v="4"/>
    <b v="0"/>
    <s v="games/video games"/>
    <n v="136"/>
    <n v="340"/>
    <x v="6"/>
    <x v="17"/>
  </r>
  <r>
    <n v="2153"/>
    <s v="It's The GOD Complex"/>
    <s v="Crowdfunding the Gamers Way. An online game with real world consequences.Do you dare to play? Can you turn the world around?"/>
    <n v="800"/>
    <n v="1360"/>
    <x v="2"/>
    <x v="0"/>
    <s v="USD"/>
    <n v="1420876740"/>
    <n v="1417470718"/>
    <b v="0"/>
    <n v="4"/>
    <b v="0"/>
    <s v="games/video games"/>
    <n v="170"/>
    <n v="340"/>
    <x v="6"/>
    <x v="17"/>
  </r>
  <r>
    <n v="2154"/>
    <s v="Demigods - Rise of the Children - Part 1 (Design)"/>
    <s v="A Real Time Strategy game based on Greek mythology in a fictional world."/>
    <n v="50"/>
    <n v="1351"/>
    <x v="2"/>
    <x v="0"/>
    <s v="USD"/>
    <n v="1390921827"/>
    <n v="1389193827"/>
    <b v="0"/>
    <n v="2"/>
    <b v="0"/>
    <s v="games/video games"/>
    <n v="2702"/>
    <n v="675.5"/>
    <x v="6"/>
    <x v="17"/>
  </r>
  <r>
    <n v="2155"/>
    <s v="VoxelMaze"/>
    <s v="A Level Editor, Turned up to eleven. Infinite creativity in one package, solo or with up to 16 of your friends."/>
    <n v="2000"/>
    <n v="1351"/>
    <x v="2"/>
    <x v="1"/>
    <s v="GBP"/>
    <n v="1459443385"/>
    <n v="1456854985"/>
    <b v="0"/>
    <n v="5"/>
    <b v="0"/>
    <s v="games/video games"/>
    <n v="68"/>
    <n v="270.2"/>
    <x v="6"/>
    <x v="17"/>
  </r>
  <r>
    <n v="2156"/>
    <s v="Beyond Black Space"/>
    <s v="Captain and manage your ship along with your crew in this deep space adventure! (PC/Linux/Mac)"/>
    <n v="1000"/>
    <n v="1351"/>
    <x v="2"/>
    <x v="0"/>
    <s v="USD"/>
    <n v="1379363406"/>
    <n v="1375475406"/>
    <b v="0"/>
    <n v="83"/>
    <b v="0"/>
    <s v="games/video games"/>
    <n v="135"/>
    <n v="16.28"/>
    <x v="6"/>
    <x v="17"/>
  </r>
  <r>
    <n v="2157"/>
    <s v="Nin"/>
    <s v="Gamers and 90's fans unite in this small tale of epic proportions!"/>
    <n v="1000"/>
    <n v="1346.11"/>
    <x v="2"/>
    <x v="0"/>
    <s v="USD"/>
    <n v="1482479940"/>
    <n v="1479684783"/>
    <b v="0"/>
    <n v="57"/>
    <b v="0"/>
    <s v="games/video games"/>
    <n v="135"/>
    <n v="23.62"/>
    <x v="6"/>
    <x v="17"/>
  </r>
  <r>
    <n v="2158"/>
    <s v="PerfectGolf"/>
    <s v="A next generation golf game with a course designer and a massively multiplayer online tour. Join the fun and help us create it"/>
    <n v="3250"/>
    <n v="1345"/>
    <x v="2"/>
    <x v="0"/>
    <s v="USD"/>
    <n v="1360009774"/>
    <n v="1356121774"/>
    <b v="0"/>
    <n v="311"/>
    <b v="0"/>
    <s v="games/video games"/>
    <n v="41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1100"/>
    <n v="1342.01"/>
    <x v="2"/>
    <x v="0"/>
    <s v="USD"/>
    <n v="1310837574"/>
    <n v="1308245574"/>
    <b v="0"/>
    <n v="2"/>
    <b v="0"/>
    <s v="games/video games"/>
    <n v="122"/>
    <n v="671.01"/>
    <x v="6"/>
    <x v="17"/>
  </r>
  <r>
    <n v="2160"/>
    <s v="Army vs Aliens - Currently in Alpha"/>
    <s v="An awesome side-scroller tower defense game.  Think &quot;Plants vs Zombies&quot; but from a side-on perspective."/>
    <n v="1000"/>
    <n v="1336"/>
    <x v="2"/>
    <x v="0"/>
    <s v="USD"/>
    <n v="1337447105"/>
    <n v="1334855105"/>
    <b v="0"/>
    <n v="16"/>
    <b v="0"/>
    <s v="games/video games"/>
    <n v="134"/>
    <n v="83.5"/>
    <x v="6"/>
    <x v="17"/>
  </r>
  <r>
    <n v="2161"/>
    <s v="CallMeGhost DEBUT ALBUM preorder!"/>
    <s v="We're trying to fund hard copies of our debut album!"/>
    <n v="15000"/>
    <n v="1335"/>
    <x v="0"/>
    <x v="0"/>
    <s v="USD"/>
    <n v="1443040059"/>
    <n v="1440448059"/>
    <b v="0"/>
    <n v="13"/>
    <b v="1"/>
    <s v="music/rock"/>
    <n v="9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9000"/>
    <n v="1333"/>
    <x v="0"/>
    <x v="0"/>
    <s v="USD"/>
    <n v="1406226191"/>
    <n v="1403547791"/>
    <b v="0"/>
    <n v="58"/>
    <b v="1"/>
    <s v="music/rock"/>
    <n v="3"/>
    <n v="22.98"/>
    <x v="4"/>
    <x v="11"/>
  </r>
  <r>
    <n v="2163"/>
    <s v="Help MONGREL record our new cd !"/>
    <s v="Mongrel is looking to hit the studio once again in June so we can bring you a new cd later this year and we need your help!"/>
    <n v="15000"/>
    <n v="1332"/>
    <x v="0"/>
    <x v="0"/>
    <s v="USD"/>
    <n v="1433735400"/>
    <n v="1429306520"/>
    <b v="0"/>
    <n v="44"/>
    <b v="1"/>
    <s v="music/rock"/>
    <n v="9"/>
    <n v="30.27"/>
    <x v="4"/>
    <x v="11"/>
  </r>
  <r>
    <n v="2164"/>
    <s v="Rosaline debut record"/>
    <s v="South Florida roots country/rock outfit's long awaited debut record"/>
    <n v="1150"/>
    <n v="1330"/>
    <x v="0"/>
    <x v="0"/>
    <s v="USD"/>
    <n v="1466827140"/>
    <n v="1464196414"/>
    <b v="0"/>
    <n v="83"/>
    <b v="1"/>
    <s v="music/rock"/>
    <n v="116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1200"/>
    <n v="1330"/>
    <x v="0"/>
    <x v="6"/>
    <s v="EUR"/>
    <n v="1460127635"/>
    <n v="1457539235"/>
    <b v="0"/>
    <n v="117"/>
    <b v="1"/>
    <s v="music/rock"/>
    <n v="111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1000"/>
    <n v="1330"/>
    <x v="0"/>
    <x v="0"/>
    <s v="USD"/>
    <n v="1417813618"/>
    <n v="1413922018"/>
    <b v="0"/>
    <n v="32"/>
    <b v="1"/>
    <s v="music/rock"/>
    <n v="133"/>
    <n v="41.56"/>
    <x v="4"/>
    <x v="11"/>
  </r>
  <r>
    <n v="2167"/>
    <s v="Planes and Planets needs to get their EP finished!!"/>
    <s v="We need YOUR HELP to take one more step to this make release sound amazing!"/>
    <n v="1250"/>
    <n v="1328"/>
    <x v="0"/>
    <x v="0"/>
    <s v="USD"/>
    <n v="1347672937"/>
    <n v="1346463337"/>
    <b v="0"/>
    <n v="8"/>
    <b v="1"/>
    <s v="music/rock"/>
    <n v="106"/>
    <n v="166"/>
    <x v="4"/>
    <x v="11"/>
  </r>
  <r>
    <n v="2168"/>
    <s v="PIZAZZ: Pigeons Playing Ping Pong's New Album"/>
    <s v="We're hitting the studio to record our next album, &quot;Pizazz&quot;!! Help us put the FUN in FUNK!!"/>
    <n v="1000"/>
    <n v="1326"/>
    <x v="0"/>
    <x v="0"/>
    <s v="USD"/>
    <n v="1486702800"/>
    <n v="1484058261"/>
    <b v="0"/>
    <n v="340"/>
    <b v="1"/>
    <s v="music/rock"/>
    <n v="133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7900"/>
    <n v="1322"/>
    <x v="0"/>
    <x v="0"/>
    <s v="USD"/>
    <n v="1488473351"/>
    <n v="1488214151"/>
    <b v="0"/>
    <n v="7"/>
    <b v="1"/>
    <s v="music/rock"/>
    <n v="17"/>
    <n v="188.86"/>
    <x v="4"/>
    <x v="11"/>
  </r>
  <r>
    <n v="2170"/>
    <s v="STETSON'S NEW EP"/>
    <s v="We are a hard rock band from Northern California trying to raise $350 for our next EP. Be a part of our journey!"/>
    <n v="1100"/>
    <n v="1319"/>
    <x v="0"/>
    <x v="0"/>
    <s v="USD"/>
    <n v="1440266422"/>
    <n v="1436810422"/>
    <b v="0"/>
    <n v="19"/>
    <b v="1"/>
    <s v="music/rock"/>
    <n v="120"/>
    <n v="69.42"/>
    <x v="4"/>
    <x v="11"/>
  </r>
  <r>
    <n v="2171"/>
    <s v="Brainspoonâ€™s New Record"/>
    <s v="Like records? We do, too! Help this Los Angeles based rock 'n' roll band get their new album out on vinyl!"/>
    <n v="1250"/>
    <n v="1316"/>
    <x v="0"/>
    <x v="0"/>
    <s v="USD"/>
    <n v="1434949200"/>
    <n v="1431903495"/>
    <b v="0"/>
    <n v="47"/>
    <b v="1"/>
    <s v="music/rock"/>
    <n v="105"/>
    <n v="28"/>
    <x v="4"/>
    <x v="11"/>
  </r>
  <r>
    <n v="2172"/>
    <s v="Hollow point 9, Sins Of Yesterday CD"/>
    <s v="hey friends. We are Hollow Point 9._x000a_We are calling on you to help us._x000a_In our journey to make our debut album."/>
    <n v="3000"/>
    <n v="1315"/>
    <x v="0"/>
    <x v="0"/>
    <s v="USD"/>
    <n v="1429365320"/>
    <n v="1426773320"/>
    <b v="0"/>
    <n v="13"/>
    <b v="1"/>
    <s v="music/rock"/>
    <n v="44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1000"/>
    <n v="1312"/>
    <x v="0"/>
    <x v="0"/>
    <s v="USD"/>
    <n v="1378785540"/>
    <n v="1376066243"/>
    <b v="0"/>
    <n v="90"/>
    <b v="1"/>
    <s v="music/rock"/>
    <n v="131"/>
    <n v="14.58"/>
    <x v="4"/>
    <x v="11"/>
  </r>
  <r>
    <n v="2174"/>
    <s v="Chivo Funge and the Extensions"/>
    <s v="Chivo and his band of miscreants present their debut album _x000a_'Blind Energy' ...we think you are going to like it."/>
    <n v="20000"/>
    <n v="1306"/>
    <x v="0"/>
    <x v="1"/>
    <s v="GBP"/>
    <n v="1462453307"/>
    <n v="1459861307"/>
    <b v="0"/>
    <n v="63"/>
    <b v="1"/>
    <s v="music/rock"/>
    <n v="7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90000"/>
    <n v="1305"/>
    <x v="0"/>
    <x v="0"/>
    <s v="USD"/>
    <n v="1469059986"/>
    <n v="1468455186"/>
    <b v="0"/>
    <n v="26"/>
    <b v="1"/>
    <s v="music/rock"/>
    <n v="1"/>
    <n v="50.19"/>
    <x v="4"/>
    <x v="11"/>
  </r>
  <r>
    <n v="2176"/>
    <s v="Mike Farley Band - New Album!"/>
    <s v="The Mike Farley Band has re-assembled its original line up and needs your help to make a new full-length album!"/>
    <n v="2000"/>
    <n v="1302"/>
    <x v="0"/>
    <x v="0"/>
    <s v="USD"/>
    <n v="1430579509"/>
    <n v="1427987509"/>
    <b v="0"/>
    <n v="71"/>
    <b v="1"/>
    <s v="music/rock"/>
    <n v="65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1300"/>
    <n v="1301"/>
    <x v="0"/>
    <x v="0"/>
    <s v="USD"/>
    <n v="1465192867"/>
    <n v="1463032867"/>
    <b v="0"/>
    <n v="38"/>
    <b v="1"/>
    <s v="music/rock"/>
    <n v="100"/>
    <n v="34.24"/>
    <x v="4"/>
    <x v="11"/>
  </r>
  <r>
    <n v="2178"/>
    <s v="The Letter Black - New Record"/>
    <s v="We are making our third studio album and no longer have a label telling us what we can/can't do. This record is for the fans."/>
    <n v="8000"/>
    <n v="1300"/>
    <x v="0"/>
    <x v="0"/>
    <s v="USD"/>
    <n v="1484752597"/>
    <n v="1482160597"/>
    <b v="0"/>
    <n v="859"/>
    <b v="1"/>
    <s v="music/rock"/>
    <n v="16"/>
    <n v="1.51"/>
    <x v="4"/>
    <x v="11"/>
  </r>
  <r>
    <n v="2179"/>
    <s v="Woodhouse EP"/>
    <s v="Woodhouse is making an EP!  If you are a fan of whiskey and loud guitars, contribute to the cause!"/>
    <n v="1250"/>
    <n v="1300"/>
    <x v="0"/>
    <x v="0"/>
    <s v="USD"/>
    <n v="1428725192"/>
    <n v="1426133192"/>
    <b v="0"/>
    <n v="21"/>
    <b v="1"/>
    <s v="music/rock"/>
    <n v="104"/>
    <n v="61.9"/>
    <x v="4"/>
    <x v="11"/>
  </r>
  <r>
    <n v="2180"/>
    <s v="FOUR STAR MARY &quot;PIECES&quot;"/>
    <s v="Help fund the new record by independent alternative rockers FOUR STAR MARY &quot;PIECES&quot;"/>
    <n v="20000"/>
    <n v="1297"/>
    <x v="0"/>
    <x v="0"/>
    <s v="USD"/>
    <n v="1447434268"/>
    <n v="1443801868"/>
    <b v="0"/>
    <n v="78"/>
    <b v="1"/>
    <s v="music/rock"/>
    <n v="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15000"/>
    <n v="1296"/>
    <x v="0"/>
    <x v="0"/>
    <s v="USD"/>
    <n v="1487635653"/>
    <n v="1486426053"/>
    <b v="0"/>
    <n v="53"/>
    <b v="1"/>
    <s v="games/tabletop games"/>
    <n v="9"/>
    <n v="24.45"/>
    <x v="6"/>
    <x v="32"/>
  </r>
  <r>
    <n v="2182"/>
    <s v="Broken World - A Post-Apocalypse Tabletop RPG"/>
    <s v="An incredibly comprehensive tabletop rpg book for the post apocalypse, inspired by Dungeon World."/>
    <n v="1050"/>
    <n v="1296"/>
    <x v="0"/>
    <x v="5"/>
    <s v="CAD"/>
    <n v="1412285825"/>
    <n v="1409261825"/>
    <b v="0"/>
    <n v="356"/>
    <b v="1"/>
    <s v="games/tabletop games"/>
    <n v="12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2000"/>
    <n v="1293"/>
    <x v="0"/>
    <x v="0"/>
    <s v="USD"/>
    <n v="1486616400"/>
    <n v="1484037977"/>
    <b v="0"/>
    <n v="279"/>
    <b v="1"/>
    <s v="games/tabletop games"/>
    <n v="11"/>
    <n v="4.63"/>
    <x v="6"/>
    <x v="32"/>
  </r>
  <r>
    <n v="2184"/>
    <s v="Liguria"/>
    <s v="Trading beautiful colors on behalf of the bishop! Become the best merchant of the Fresco World in this innovative game by Queen Games."/>
    <n v="900"/>
    <n v="1290"/>
    <x v="0"/>
    <x v="0"/>
    <s v="USD"/>
    <n v="1453737600"/>
    <n v="1452530041"/>
    <b v="1"/>
    <n v="266"/>
    <b v="1"/>
    <s v="games/tabletop games"/>
    <n v="14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3152"/>
    <n v="1286"/>
    <x v="0"/>
    <x v="1"/>
    <s v="GBP"/>
    <n v="1364286239"/>
    <n v="1360830239"/>
    <b v="0"/>
    <n v="623"/>
    <b v="1"/>
    <s v="games/tabletop games"/>
    <n v="41"/>
    <n v="2.06"/>
    <x v="6"/>
    <x v="32"/>
  </r>
  <r>
    <n v="2186"/>
    <s v="Latitude 90Â° : The Origin"/>
    <s v="The real-time digital social deduction game where there's no moderator, no sleeping, and no dying."/>
    <n v="750"/>
    <n v="1285"/>
    <x v="0"/>
    <x v="0"/>
    <s v="USD"/>
    <n v="1473213600"/>
    <n v="1470062743"/>
    <b v="0"/>
    <n v="392"/>
    <b v="1"/>
    <s v="games/tabletop games"/>
    <n v="171"/>
    <n v="3.28"/>
    <x v="6"/>
    <x v="32"/>
  </r>
  <r>
    <n v="2187"/>
    <s v="Tesla vs. Edison"/>
    <s v="The War of Currents! 2-5 electricity innovators build routes, grow tech trees, and play the stock market in 20 minutes per player."/>
    <n v="1000"/>
    <n v="1283"/>
    <x v="0"/>
    <x v="0"/>
    <s v="USD"/>
    <n v="1428033540"/>
    <n v="1425531666"/>
    <b v="1"/>
    <n v="3562"/>
    <b v="1"/>
    <s v="games/tabletop games"/>
    <n v="128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1000"/>
    <n v="1280"/>
    <x v="0"/>
    <x v="2"/>
    <s v="AUD"/>
    <n v="1477414800"/>
    <n v="1474380241"/>
    <b v="0"/>
    <n v="514"/>
    <b v="1"/>
    <s v="games/tabletop games"/>
    <n v="128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000"/>
    <n v="1280"/>
    <x v="0"/>
    <x v="1"/>
    <s v="GBP"/>
    <n v="1461276000"/>
    <n v="1460055300"/>
    <b v="0"/>
    <n v="88"/>
    <b v="1"/>
    <s v="games/tabletop games"/>
    <n v="128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3500"/>
    <n v="1276"/>
    <x v="0"/>
    <x v="0"/>
    <s v="USD"/>
    <n v="1458716340"/>
    <n v="1455721204"/>
    <b v="0"/>
    <n v="537"/>
    <b v="1"/>
    <s v="games/tabletop games"/>
    <n v="36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1000"/>
    <n v="1275"/>
    <x v="0"/>
    <x v="1"/>
    <s v="GBP"/>
    <n v="1487102427"/>
    <n v="1486065627"/>
    <b v="0"/>
    <n v="25"/>
    <b v="1"/>
    <s v="games/tabletop games"/>
    <n v="128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000"/>
    <n v="1273"/>
    <x v="0"/>
    <x v="1"/>
    <s v="GBP"/>
    <n v="1481842800"/>
    <n v="1479414344"/>
    <b v="0"/>
    <n v="3238"/>
    <b v="1"/>
    <s v="games/tabletop games"/>
    <n v="127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600"/>
    <n v="1273"/>
    <x v="0"/>
    <x v="0"/>
    <s v="USD"/>
    <n v="1479704340"/>
    <n v="1477043072"/>
    <b v="0"/>
    <n v="897"/>
    <b v="1"/>
    <s v="games/tabletop games"/>
    <n v="212"/>
    <n v="1.42"/>
    <x v="6"/>
    <x v="32"/>
  </r>
  <r>
    <n v="2194"/>
    <s v="Monster Lab"/>
    <s v="LAST CHANCE! A fast paced card game for people who like to play god, build hybrid cat monsters and add flamethrowers to space dragons."/>
    <n v="1000"/>
    <n v="1272"/>
    <x v="0"/>
    <x v="0"/>
    <s v="USD"/>
    <n v="1459012290"/>
    <n v="1456423890"/>
    <b v="0"/>
    <n v="878"/>
    <b v="1"/>
    <s v="games/tabletop games"/>
    <n v="127"/>
    <n v="1.45"/>
    <x v="6"/>
    <x v="32"/>
  </r>
  <r>
    <n v="2195"/>
    <s v="Purgatoria: City of Angels"/>
    <s v="A gritty, noir tabletop RPG with a fast-paced combo-based battle system."/>
    <n v="1000"/>
    <n v="1270"/>
    <x v="0"/>
    <x v="0"/>
    <s v="USD"/>
    <n v="1439317900"/>
    <n v="1436725900"/>
    <b v="0"/>
    <n v="115"/>
    <b v="1"/>
    <s v="games/tabletop games"/>
    <n v="127"/>
    <n v="11.04"/>
    <x v="6"/>
    <x v="32"/>
  </r>
  <r>
    <n v="2196"/>
    <s v="LACORSA Grand Prix Game (relaunch)"/>
    <s v="Race your friends in style with this classic Grand Prix game."/>
    <n v="700"/>
    <n v="1261"/>
    <x v="0"/>
    <x v="0"/>
    <s v="USD"/>
    <n v="1480662000"/>
    <n v="1478000502"/>
    <b v="0"/>
    <n v="234"/>
    <b v="1"/>
    <s v="games/tabletop games"/>
    <n v="180"/>
    <n v="5.39"/>
    <x v="6"/>
    <x v="32"/>
  </r>
  <r>
    <n v="2197"/>
    <s v="Trickerion - Legends of Illusion"/>
    <s v="A strategy game of magic and deception, where aspiring  Illusionists clash in a grand contest for fame and fortune."/>
    <n v="1200"/>
    <n v="1260"/>
    <x v="0"/>
    <x v="0"/>
    <s v="USD"/>
    <n v="1425132059"/>
    <n v="1422540059"/>
    <b v="0"/>
    <n v="4330"/>
    <b v="1"/>
    <s v="games/tabletop games"/>
    <n v="105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1000"/>
    <n v="1260"/>
    <x v="0"/>
    <x v="0"/>
    <s v="USD"/>
    <n v="1447507200"/>
    <n v="1444911600"/>
    <b v="0"/>
    <n v="651"/>
    <b v="1"/>
    <s v="games/tabletop games"/>
    <n v="126"/>
    <n v="1.94"/>
    <x v="6"/>
    <x v="32"/>
  </r>
  <r>
    <n v="2199"/>
    <s v="Decadolo. Flip it!"/>
    <s v="A new strategic board game designed to flip out your opponent."/>
    <n v="1000"/>
    <n v="1259"/>
    <x v="0"/>
    <x v="17"/>
    <s v="EUR"/>
    <n v="1444903198"/>
    <n v="1442311198"/>
    <b v="1"/>
    <n v="251"/>
    <b v="1"/>
    <s v="games/tabletop games"/>
    <n v="126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1200"/>
    <n v="1256"/>
    <x v="0"/>
    <x v="1"/>
    <s v="GBP"/>
    <n v="1436151600"/>
    <n v="1433775668"/>
    <b v="0"/>
    <n v="263"/>
    <b v="1"/>
    <s v="games/tabletop games"/>
    <n v="105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0"/>
    <n v="1251"/>
    <x v="0"/>
    <x v="1"/>
    <s v="GBP"/>
    <n v="1358367565"/>
    <n v="1357157965"/>
    <b v="0"/>
    <n v="28"/>
    <b v="1"/>
    <s v="music/electronic music"/>
    <n v="114"/>
    <n v="44.68"/>
    <x v="4"/>
    <x v="15"/>
  </r>
  <r>
    <n v="2202"/>
    <s v="zircon - &quot;Identity Sequence&quot;: A cyberpunk-inspired journey"/>
    <s v="An electro-organic album of evolved dance music inspired by seminal cyberpunk works."/>
    <n v="55000"/>
    <n v="1250"/>
    <x v="0"/>
    <x v="0"/>
    <s v="USD"/>
    <n v="1351801368"/>
    <n v="1349209368"/>
    <b v="0"/>
    <n v="721"/>
    <b v="1"/>
    <s v="music/electronic music"/>
    <n v="2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1200"/>
    <n v="1250"/>
    <x v="0"/>
    <x v="5"/>
    <s v="CAD"/>
    <n v="1443127082"/>
    <n v="1440535082"/>
    <b v="0"/>
    <n v="50"/>
    <b v="1"/>
    <s v="music/electronic music"/>
    <n v="104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250"/>
    <n v="1250"/>
    <x v="0"/>
    <x v="0"/>
    <s v="USD"/>
    <n v="1362814119"/>
    <n v="1360222119"/>
    <b v="0"/>
    <n v="73"/>
    <b v="1"/>
    <s v="music/electronic music"/>
    <n v="100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800"/>
    <n v="1246"/>
    <x v="0"/>
    <x v="0"/>
    <s v="USD"/>
    <n v="1338579789"/>
    <n v="1335987789"/>
    <b v="0"/>
    <n v="27"/>
    <b v="1"/>
    <s v="music/electronic music"/>
    <n v="15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0000"/>
    <n v="1245"/>
    <x v="0"/>
    <x v="0"/>
    <s v="USD"/>
    <n v="1334556624"/>
    <n v="1333001424"/>
    <b v="0"/>
    <n v="34"/>
    <b v="1"/>
    <s v="music/electronic music"/>
    <n v="12"/>
    <n v="36.619999999999997"/>
    <x v="4"/>
    <x v="15"/>
  </r>
  <r>
    <n v="2207"/>
    <s v="Piece of Happy"/>
    <s v="Each piece has a story behind it. Not of some life drama but of an experience you live whilst listening; Happiness evoking"/>
    <n v="1200"/>
    <n v="1245"/>
    <x v="0"/>
    <x v="0"/>
    <s v="USD"/>
    <n v="1384580373"/>
    <n v="1381984773"/>
    <b v="0"/>
    <n v="7"/>
    <b v="1"/>
    <s v="music/electronic music"/>
    <n v="104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25000"/>
    <n v="1241"/>
    <x v="0"/>
    <x v="0"/>
    <s v="USD"/>
    <n v="1333771200"/>
    <n v="1328649026"/>
    <b v="0"/>
    <n v="24"/>
    <b v="1"/>
    <s v="music/electronic music"/>
    <n v="5"/>
    <n v="51.71"/>
    <x v="4"/>
    <x v="15"/>
  </r>
  <r>
    <n v="2209"/>
    <s v="NYPC's North American (+ Colombia!) Tour May 2014 - Part 2"/>
    <s v="Support us and pledge for rewards on our new bigger Tour of the US, Canada and Colombia!"/>
    <n v="850"/>
    <n v="1235"/>
    <x v="0"/>
    <x v="1"/>
    <s v="GBP"/>
    <n v="1397516400"/>
    <n v="1396524644"/>
    <b v="0"/>
    <n v="15"/>
    <b v="1"/>
    <s v="music/electronic music"/>
    <n v="145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1200"/>
    <n v="1225"/>
    <x v="0"/>
    <x v="0"/>
    <s v="USD"/>
    <n v="1334424960"/>
    <n v="1329442510"/>
    <b v="0"/>
    <n v="72"/>
    <b v="1"/>
    <s v="music/electronic music"/>
    <n v="102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700"/>
    <n v="1225"/>
    <x v="0"/>
    <x v="0"/>
    <s v="USD"/>
    <n v="1397113140"/>
    <n v="1395168625"/>
    <b v="0"/>
    <n v="120"/>
    <b v="1"/>
    <s v="music/electronic music"/>
    <n v="175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30000"/>
    <n v="1225"/>
    <x v="0"/>
    <x v="0"/>
    <s v="USD"/>
    <n v="1383526800"/>
    <n v="1380650177"/>
    <b v="0"/>
    <n v="123"/>
    <b v="1"/>
    <s v="music/electronic music"/>
    <n v="4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250000"/>
    <n v="1224"/>
    <x v="0"/>
    <x v="0"/>
    <s v="USD"/>
    <n v="1431719379"/>
    <n v="1429127379"/>
    <b v="0"/>
    <n v="1"/>
    <b v="1"/>
    <s v="music/electronic music"/>
    <n v="0"/>
    <n v="1224"/>
    <x v="4"/>
    <x v="15"/>
  </r>
  <r>
    <n v="2214"/>
    <s v="Spiff is ready to join the digital age!"/>
    <s v="Join this Kickstarter project today to assist Spiff in converting his analog recordings from the 80's to digital!"/>
    <n v="750"/>
    <n v="1220"/>
    <x v="0"/>
    <x v="0"/>
    <s v="USD"/>
    <n v="1391713248"/>
    <n v="1389121248"/>
    <b v="0"/>
    <n v="24"/>
    <b v="1"/>
    <s v="music/electronic music"/>
    <n v="163"/>
    <n v="50.83"/>
    <x v="4"/>
    <x v="15"/>
  </r>
  <r>
    <n v="2215"/>
    <s v="&quot;Something to See, Not to Say&quot; - Anemometer's First EP Album"/>
    <s v="Ambient Electro Grind-fest!"/>
    <n v="1000"/>
    <n v="1218"/>
    <x v="0"/>
    <x v="0"/>
    <s v="USD"/>
    <n v="1331621940"/>
    <n v="1329671572"/>
    <b v="0"/>
    <n v="33"/>
    <b v="1"/>
    <s v="music/electronic music"/>
    <n v="122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675"/>
    <n v="1218"/>
    <x v="0"/>
    <x v="0"/>
    <s v="USD"/>
    <n v="1437674545"/>
    <n v="1436464945"/>
    <b v="0"/>
    <n v="14"/>
    <b v="1"/>
    <s v="music/electronic music"/>
    <n v="180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25000"/>
    <n v="1217"/>
    <x v="0"/>
    <x v="0"/>
    <s v="USD"/>
    <n v="1446451200"/>
    <n v="1445539113"/>
    <b v="0"/>
    <n v="9"/>
    <b v="1"/>
    <s v="music/electronic music"/>
    <n v="5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50000"/>
    <n v="1217"/>
    <x v="0"/>
    <x v="0"/>
    <s v="USD"/>
    <n v="1346198400"/>
    <n v="1344281383"/>
    <b v="0"/>
    <n v="76"/>
    <b v="1"/>
    <s v="music/electronic music"/>
    <n v="2"/>
    <n v="16.010000000000002"/>
    <x v="4"/>
    <x v="15"/>
  </r>
  <r>
    <n v="2219"/>
    <s v="Moments by eBurner"/>
    <s v="An album that illustrates events in our lives, whether trivial or significant, through the tones of electronic music."/>
    <n v="978"/>
    <n v="1216"/>
    <x v="0"/>
    <x v="0"/>
    <s v="USD"/>
    <n v="1440004512"/>
    <n v="1437412512"/>
    <b v="0"/>
    <n v="19"/>
    <b v="1"/>
    <s v="music/electronic music"/>
    <n v="124"/>
    <n v="64"/>
    <x v="4"/>
    <x v="15"/>
  </r>
  <r>
    <n v="2220"/>
    <s v="Be Part of Darkpine's Debut EP"/>
    <s v="Darkpine is recording and releasing a 5-track EP within the coming months this summer and hopes for your support."/>
    <n v="1200"/>
    <n v="1215"/>
    <x v="0"/>
    <x v="0"/>
    <s v="USD"/>
    <n v="1374888436"/>
    <n v="1372296436"/>
    <b v="0"/>
    <n v="69"/>
    <b v="1"/>
    <s v="music/electronic music"/>
    <n v="101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1000"/>
    <n v="1202.17"/>
    <x v="0"/>
    <x v="0"/>
    <s v="USD"/>
    <n v="1461369600"/>
    <n v="1458748809"/>
    <b v="0"/>
    <n v="218"/>
    <b v="1"/>
    <s v="games/tabletop games"/>
    <n v="120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0"/>
    <n v="1201"/>
    <x v="0"/>
    <x v="0"/>
    <s v="USD"/>
    <n v="1327776847"/>
    <n v="1325184847"/>
    <b v="0"/>
    <n v="30"/>
    <b v="1"/>
    <s v="games/tabletop games"/>
    <n v="24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200"/>
    <n v="1200"/>
    <x v="0"/>
    <x v="5"/>
    <s v="CAD"/>
    <n v="1435418568"/>
    <n v="1432826568"/>
    <b v="0"/>
    <n v="100"/>
    <b v="1"/>
    <s v="games/tabletop games"/>
    <n v="100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850"/>
    <n v="1200"/>
    <x v="0"/>
    <x v="0"/>
    <s v="USD"/>
    <n v="1477767600"/>
    <n v="1475337675"/>
    <b v="0"/>
    <n v="296"/>
    <b v="1"/>
    <s v="games/tabletop games"/>
    <n v="141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1200"/>
    <n v="1200"/>
    <x v="0"/>
    <x v="1"/>
    <s v="GBP"/>
    <n v="1411326015"/>
    <n v="1408734015"/>
    <b v="0"/>
    <n v="1204"/>
    <b v="1"/>
    <s v="games/tabletop games"/>
    <n v="100"/>
    <n v="1"/>
    <x v="6"/>
    <x v="32"/>
  </r>
  <r>
    <n v="2226"/>
    <s v="Street Kings Boardgame"/>
    <s v="Missed the Kickstarter? Contact your local gaming store before going online. Or click on the order button. Thanks for the support!"/>
    <n v="900"/>
    <n v="1200"/>
    <x v="0"/>
    <x v="0"/>
    <s v="USD"/>
    <n v="1455253140"/>
    <n v="1452625822"/>
    <b v="0"/>
    <n v="321"/>
    <b v="1"/>
    <s v="games/tabletop games"/>
    <n v="133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000"/>
    <n v="1200"/>
    <x v="0"/>
    <x v="1"/>
    <s v="GBP"/>
    <n v="1384374155"/>
    <n v="1381778555"/>
    <b v="0"/>
    <n v="301"/>
    <b v="1"/>
    <s v="games/tabletop games"/>
    <n v="120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700"/>
    <n v="1200"/>
    <x v="0"/>
    <x v="12"/>
    <s v="EUR"/>
    <n v="1439707236"/>
    <n v="1437115236"/>
    <b v="0"/>
    <n v="144"/>
    <b v="1"/>
    <s v="games/tabletop games"/>
    <n v="171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1200"/>
    <n v="1200"/>
    <x v="0"/>
    <x v="0"/>
    <s v="USD"/>
    <n v="1378180800"/>
    <n v="1375113391"/>
    <b v="0"/>
    <n v="539"/>
    <b v="1"/>
    <s v="games/tabletop games"/>
    <n v="100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1000"/>
    <n v="1197"/>
    <x v="0"/>
    <x v="0"/>
    <s v="USD"/>
    <n v="1398460127"/>
    <n v="1395868127"/>
    <b v="0"/>
    <n v="498"/>
    <b v="1"/>
    <s v="games/tabletop games"/>
    <n v="120"/>
    <n v="2.4"/>
    <x v="6"/>
    <x v="32"/>
  </r>
  <r>
    <n v="2231"/>
    <s v="Kingdom"/>
    <s v="A game about communities by Ben Robbins, creator of Microscope. Do you change the Kingdom or does the Kingdom change you?"/>
    <n v="500"/>
    <n v="1197"/>
    <x v="0"/>
    <x v="0"/>
    <s v="USD"/>
    <n v="1372136400"/>
    <n v="1369864301"/>
    <b v="0"/>
    <n v="1113"/>
    <b v="1"/>
    <s v="games/tabletop games"/>
    <n v="239"/>
    <n v="1.08"/>
    <x v="6"/>
    <x v="32"/>
  </r>
  <r>
    <n v="2232"/>
    <s v="Backstory Cards"/>
    <s v="Backstory Cards help you and your friends create vibrant backstories for roleplaying games, no matter the system or genre."/>
    <n v="1000"/>
    <n v="1185"/>
    <x v="0"/>
    <x v="0"/>
    <s v="USD"/>
    <n v="1405738800"/>
    <n v="1402945408"/>
    <b v="0"/>
    <n v="988"/>
    <b v="1"/>
    <s v="games/tabletop games"/>
    <n v="119"/>
    <n v="1.2"/>
    <x v="6"/>
    <x v="32"/>
  </r>
  <r>
    <n v="2233"/>
    <s v="Cadaver - A Card Game For Aspiring Necromancers"/>
    <s v="Cadaver is a lighthearted game of friendly necromancy! Players compete to resurrect as many bodies as possible!"/>
    <n v="4000"/>
    <n v="1185"/>
    <x v="0"/>
    <x v="1"/>
    <s v="GBP"/>
    <n v="1450051200"/>
    <n v="1448269539"/>
    <b v="0"/>
    <n v="391"/>
    <b v="1"/>
    <s v="games/tabletop games"/>
    <n v="30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100"/>
    <n v="1185"/>
    <x v="0"/>
    <x v="0"/>
    <s v="USD"/>
    <n v="1483645647"/>
    <n v="1481053647"/>
    <b v="0"/>
    <n v="28"/>
    <b v="1"/>
    <s v="games/tabletop games"/>
    <n v="108"/>
    <n v="42.32"/>
    <x v="6"/>
    <x v="32"/>
  </r>
  <r>
    <n v="2235"/>
    <s v="Miniature Scenery Terrain for Tabletop gaming and Wargames"/>
    <s v="An amazing set of sceneries to create unique atmospheres for your tabletop gaming."/>
    <n v="100000"/>
    <n v="1183.19"/>
    <x v="0"/>
    <x v="5"/>
    <s v="CAD"/>
    <n v="1427585511"/>
    <n v="1424997111"/>
    <b v="0"/>
    <n v="147"/>
    <b v="1"/>
    <s v="games/tabletop games"/>
    <n v="1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1000"/>
    <n v="1180"/>
    <x v="0"/>
    <x v="0"/>
    <s v="USD"/>
    <n v="1454338123"/>
    <n v="1451746123"/>
    <b v="0"/>
    <n v="680"/>
    <b v="1"/>
    <s v="games/tabletop games"/>
    <n v="118"/>
    <n v="1.74"/>
    <x v="6"/>
    <x v="32"/>
  </r>
  <r>
    <n v="2237"/>
    <s v="Monster Mansion"/>
    <s v="A real-time cooperative adventure for 2-8 players. Defeat legendary monsters to earn gold and escape before the time RUNS OUT!"/>
    <n v="1000"/>
    <n v="1175"/>
    <x v="0"/>
    <x v="0"/>
    <s v="USD"/>
    <n v="1415779140"/>
    <n v="1412294683"/>
    <b v="0"/>
    <n v="983"/>
    <b v="1"/>
    <s v="games/tabletop games"/>
    <n v="118"/>
    <n v="1.2"/>
    <x v="6"/>
    <x v="32"/>
  </r>
  <r>
    <n v="2238"/>
    <s v="28mm Fantasy Miniature range Feral Orcs!"/>
    <s v="28mm Fantasy Miniature Range in leadfree white metal: Orcs, wolves and more."/>
    <n v="900"/>
    <n v="1175"/>
    <x v="0"/>
    <x v="12"/>
    <s v="EUR"/>
    <n v="1489157716"/>
    <n v="1486565716"/>
    <b v="0"/>
    <n v="79"/>
    <b v="1"/>
    <s v="games/tabletop games"/>
    <n v="131"/>
    <n v="14.87"/>
    <x v="6"/>
    <x v="32"/>
  </r>
  <r>
    <n v="2239"/>
    <s v="Pro Tabletop Gaming Audio Collection"/>
    <s v="Next stretch goal unlocks at $33,000 and/or 500 backers unlocks 2 bonus stretch goals."/>
    <n v="15000"/>
    <n v="1174"/>
    <x v="0"/>
    <x v="0"/>
    <s v="USD"/>
    <n v="1385870520"/>
    <n v="1382742014"/>
    <b v="0"/>
    <n v="426"/>
    <b v="1"/>
    <s v="games/tabletop games"/>
    <n v="8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3000"/>
    <n v="1170"/>
    <x v="0"/>
    <x v="0"/>
    <s v="USD"/>
    <n v="1461354544"/>
    <n v="1458762544"/>
    <b v="0"/>
    <n v="96"/>
    <b v="1"/>
    <s v="games/tabletop games"/>
    <n v="39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"/>
    <n v="1165"/>
    <x v="0"/>
    <x v="0"/>
    <s v="USD"/>
    <n v="1385521320"/>
    <n v="1382449733"/>
    <b v="0"/>
    <n v="2525"/>
    <b v="1"/>
    <s v="games/tabletop games"/>
    <n v="1165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50000"/>
    <n v="1161"/>
    <x v="0"/>
    <x v="0"/>
    <s v="USD"/>
    <n v="1489374000"/>
    <n v="1488823290"/>
    <b v="0"/>
    <n v="2035"/>
    <b v="1"/>
    <s v="games/tabletop games"/>
    <n v="2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7000"/>
    <n v="1156"/>
    <x v="0"/>
    <x v="0"/>
    <s v="USD"/>
    <n v="1476649800"/>
    <n v="1475609946"/>
    <b v="0"/>
    <n v="290"/>
    <b v="1"/>
    <s v="games/tabletop games"/>
    <n v="17"/>
    <n v="3.99"/>
    <x v="6"/>
    <x v="32"/>
  </r>
  <r>
    <n v="2245"/>
    <s v="TimeWatch: GUMSHOE Investigative Time Travel RPG"/>
    <s v="You've got a time machine, high-powered weapons and a whole lot of history to save. Welcome to TimeWatch!"/>
    <n v="30000"/>
    <n v="1155"/>
    <x v="0"/>
    <x v="0"/>
    <s v="USD"/>
    <n v="1393005600"/>
    <n v="1390323617"/>
    <b v="0"/>
    <n v="1980"/>
    <b v="1"/>
    <s v="games/tabletop games"/>
    <n v="4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1000"/>
    <n v="1150"/>
    <x v="0"/>
    <x v="1"/>
    <s v="GBP"/>
    <n v="1441393210"/>
    <n v="1438801210"/>
    <b v="0"/>
    <n v="57"/>
    <b v="1"/>
    <s v="games/tabletop games"/>
    <n v="115"/>
    <n v="20.18"/>
    <x v="6"/>
    <x v="32"/>
  </r>
  <r>
    <n v="2247"/>
    <s v="Foragers"/>
    <s v="Take on the role of an ancient forager in this fun strategy game from the designer of Biblios."/>
    <n v="1000"/>
    <n v="1150"/>
    <x v="0"/>
    <x v="0"/>
    <s v="USD"/>
    <n v="1438185565"/>
    <n v="1436975965"/>
    <b v="0"/>
    <n v="380"/>
    <b v="1"/>
    <s v="games/tabletop games"/>
    <n v="115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2500"/>
    <n v="1148"/>
    <x v="0"/>
    <x v="1"/>
    <s v="GBP"/>
    <n v="1481749278"/>
    <n v="1479157278"/>
    <b v="0"/>
    <n v="128"/>
    <b v="1"/>
    <s v="games/tabletop games"/>
    <n v="46"/>
    <n v="8.9700000000000006"/>
    <x v="6"/>
    <x v="32"/>
  </r>
  <r>
    <n v="2249"/>
    <s v="Centurion: Legionaries of Rome"/>
    <s v="March with the legions against the enemies of Rome in this role-playing game of military adventures."/>
    <n v="1000"/>
    <n v="1147"/>
    <x v="0"/>
    <x v="0"/>
    <s v="USD"/>
    <n v="1364917965"/>
    <n v="1362329565"/>
    <b v="0"/>
    <n v="180"/>
    <b v="1"/>
    <s v="games/tabletop games"/>
    <n v="115"/>
    <n v="6.37"/>
    <x v="6"/>
    <x v="32"/>
  </r>
  <r>
    <n v="2250"/>
    <s v="The Game Anywhere Table"/>
    <s v="A customizable gaming table, for the best gaming experience, portable, storable and lightweight, that can be taken anywhere"/>
    <n v="1000"/>
    <n v="1145"/>
    <x v="0"/>
    <x v="0"/>
    <s v="USD"/>
    <n v="1480727273"/>
    <n v="1478131673"/>
    <b v="0"/>
    <n v="571"/>
    <b v="1"/>
    <s v="games/tabletop games"/>
    <n v="115"/>
    <n v="2.0099999999999998"/>
    <x v="6"/>
    <x v="32"/>
  </r>
  <r>
    <n v="2251"/>
    <s v="Werewolf: Full Moon Expansion"/>
    <s v="A great game full of lying, scheming, and werewolves.  Now with additional characters to add even more mayhem!"/>
    <n v="19000"/>
    <n v="1145"/>
    <x v="0"/>
    <x v="0"/>
    <s v="USD"/>
    <n v="1408177077"/>
    <n v="1406362677"/>
    <b v="0"/>
    <n v="480"/>
    <b v="1"/>
    <s v="games/tabletop games"/>
    <n v="6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1000"/>
    <n v="1145"/>
    <x v="0"/>
    <x v="3"/>
    <s v="EUR"/>
    <n v="1470469938"/>
    <n v="1469173938"/>
    <b v="0"/>
    <n v="249"/>
    <b v="1"/>
    <s v="games/tabletop games"/>
    <n v="115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10000"/>
    <n v="1145"/>
    <x v="0"/>
    <x v="0"/>
    <s v="USD"/>
    <n v="1447862947"/>
    <n v="1445267347"/>
    <b v="0"/>
    <n v="84"/>
    <b v="1"/>
    <s v="games/tabletop games"/>
    <n v="11"/>
    <n v="13.63"/>
    <x v="6"/>
    <x v="32"/>
  </r>
  <r>
    <n v="2254"/>
    <s v="Green Couch Games Limited: FrogFlip!"/>
    <s v="A dexterity microgame by father/daughter team, Jason and Claire Kotarski. Make 100 project."/>
    <n v="3000"/>
    <n v="1142"/>
    <x v="0"/>
    <x v="0"/>
    <s v="USD"/>
    <n v="1485271968"/>
    <n v="1484667168"/>
    <b v="0"/>
    <n v="197"/>
    <b v="1"/>
    <s v="games/tabletop games"/>
    <n v="38"/>
    <n v="5.8"/>
    <x v="6"/>
    <x v="32"/>
  </r>
  <r>
    <n v="2255"/>
    <s v="Jumbo Jets - Jet Set Expansion Set #2"/>
    <s v="This is the second set of 5 expansions for our route-building game, Jet Set!"/>
    <n v="960"/>
    <n v="1142"/>
    <x v="0"/>
    <x v="0"/>
    <s v="USD"/>
    <n v="1462661451"/>
    <n v="1460069451"/>
    <b v="0"/>
    <n v="271"/>
    <b v="1"/>
    <s v="games/tabletop games"/>
    <n v="119"/>
    <n v="4.21"/>
    <x v="6"/>
    <x v="32"/>
  </r>
  <r>
    <n v="2256"/>
    <s v="Bitcoin Empire"/>
    <s v="Build your crypto-currency empire and sabotage your opponents. A deck building, card game. 2-4 players. 15 minutes."/>
    <n v="750"/>
    <n v="1140"/>
    <x v="0"/>
    <x v="1"/>
    <s v="GBP"/>
    <n v="1479811846"/>
    <n v="1478602246"/>
    <b v="0"/>
    <n v="50"/>
    <b v="1"/>
    <s v="games/tabletop games"/>
    <n v="152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10000"/>
    <n v="1136"/>
    <x v="0"/>
    <x v="1"/>
    <s v="GBP"/>
    <n v="1466377200"/>
    <n v="1463351329"/>
    <b v="0"/>
    <n v="169"/>
    <b v="1"/>
    <s v="games/tabletop games"/>
    <n v="11"/>
    <n v="6.72"/>
    <x v="6"/>
    <x v="32"/>
  </r>
  <r>
    <n v="2258"/>
    <s v="A Sundered World"/>
    <s v="A Dungeon World campaign setting that takes place after the end of the worlds."/>
    <n v="100000"/>
    <n v="1130"/>
    <x v="0"/>
    <x v="0"/>
    <s v="USD"/>
    <n v="1434045687"/>
    <n v="1431453687"/>
    <b v="0"/>
    <n v="205"/>
    <b v="1"/>
    <s v="games/tabletop games"/>
    <n v="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1100"/>
    <n v="1130"/>
    <x v="0"/>
    <x v="0"/>
    <s v="USD"/>
    <n v="1395876250"/>
    <n v="1393287850"/>
    <b v="0"/>
    <n v="84"/>
    <b v="1"/>
    <s v="games/tabletop games"/>
    <n v="103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5000"/>
    <n v="1126"/>
    <x v="0"/>
    <x v="0"/>
    <s v="USD"/>
    <n v="1416268800"/>
    <n v="1413295358"/>
    <b v="0"/>
    <n v="181"/>
    <b v="1"/>
    <s v="games/tabletop games"/>
    <n v="23"/>
    <n v="6.22"/>
    <x v="6"/>
    <x v="32"/>
  </r>
  <r>
    <n v="2263"/>
    <s v="Corvus Corax Miniatures - Outcasts"/>
    <s v="These are degenerated men who have, since birth, suffered the effect of mutation and turned into something wicked!"/>
    <n v="3000"/>
    <n v="1126"/>
    <x v="0"/>
    <x v="11"/>
    <s v="SEK"/>
    <n v="1422734313"/>
    <n v="1420919913"/>
    <b v="0"/>
    <n v="60"/>
    <b v="1"/>
    <s v="games/tabletop games"/>
    <n v="38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1100"/>
    <n v="1125"/>
    <x v="0"/>
    <x v="0"/>
    <s v="USD"/>
    <n v="1463972400"/>
    <n v="1462543114"/>
    <b v="0"/>
    <n v="445"/>
    <b v="1"/>
    <s v="games/tabletop games"/>
    <n v="102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600"/>
    <n v="1123.47"/>
    <x v="0"/>
    <x v="1"/>
    <s v="GBP"/>
    <n v="1479846507"/>
    <n v="1479241707"/>
    <b v="0"/>
    <n v="17"/>
    <b v="1"/>
    <s v="games/tabletop games"/>
    <n v="187"/>
    <n v="66.09"/>
    <x v="6"/>
    <x v="32"/>
  </r>
  <r>
    <n v="2266"/>
    <s v="GOAT LORDS."/>
    <s v="Want to be LORD OF THE GOATS? Start building your herd using thievery, magic, bombs and mostly goats."/>
    <n v="1000"/>
    <n v="1120"/>
    <x v="0"/>
    <x v="0"/>
    <s v="USD"/>
    <n v="1461722400"/>
    <n v="1460235592"/>
    <b v="0"/>
    <n v="194"/>
    <b v="1"/>
    <s v="games/tabletop games"/>
    <n v="112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1000"/>
    <n v="1119"/>
    <x v="0"/>
    <x v="0"/>
    <s v="USD"/>
    <n v="1419123600"/>
    <n v="1416945297"/>
    <b v="0"/>
    <n v="404"/>
    <b v="1"/>
    <s v="games/tabletop games"/>
    <n v="112"/>
    <n v="2.77"/>
    <x v="6"/>
    <x v="32"/>
  </r>
  <r>
    <n v="2268"/>
    <s v="Chardonnay Go"/>
    <s v="Chardonnay Go, the viral video with 23 million views, is now a hilarious board game for wine lovers, moms and other shameless people."/>
    <n v="1050"/>
    <n v="1115"/>
    <x v="0"/>
    <x v="0"/>
    <s v="USD"/>
    <n v="1489283915"/>
    <n v="1486691915"/>
    <b v="0"/>
    <n v="194"/>
    <b v="1"/>
    <s v="games/tabletop games"/>
    <n v="106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500"/>
    <n v="1115"/>
    <x v="0"/>
    <x v="0"/>
    <s v="USD"/>
    <n v="1488862800"/>
    <n v="1486745663"/>
    <b v="0"/>
    <n v="902"/>
    <b v="1"/>
    <s v="games/tabletop games"/>
    <n v="223"/>
    <n v="1.24"/>
    <x v="6"/>
    <x v="32"/>
  </r>
  <r>
    <n v="2270"/>
    <s v="MCG Premium Sleeves &amp; Accessories"/>
    <s v="MCG Premium Sleeves offer excellent protection for your cards. This line is about to be expanded with new sleeves sizes!"/>
    <n v="650"/>
    <n v="1111"/>
    <x v="0"/>
    <x v="0"/>
    <s v="USD"/>
    <n v="1484085540"/>
    <n v="1482353513"/>
    <b v="0"/>
    <n v="1670"/>
    <b v="1"/>
    <s v="games/tabletop games"/>
    <n v="171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1000"/>
    <n v="1110"/>
    <x v="0"/>
    <x v="0"/>
    <s v="USD"/>
    <n v="1481328004"/>
    <n v="1478736004"/>
    <b v="0"/>
    <n v="1328"/>
    <b v="1"/>
    <s v="games/tabletop games"/>
    <n v="111"/>
    <n v="0.84"/>
    <x v="6"/>
    <x v="32"/>
  </r>
  <r>
    <n v="2272"/>
    <s v="Pick the Lock"/>
    <s v="Pick the Lock is a game of chance and strategy. Attempt to obtain priceless treasures and outwit the other players."/>
    <n v="29000"/>
    <n v="1108"/>
    <x v="0"/>
    <x v="0"/>
    <s v="USD"/>
    <n v="1449506836"/>
    <n v="1446914836"/>
    <b v="0"/>
    <n v="944"/>
    <b v="1"/>
    <s v="games/tabletop games"/>
    <n v="4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1000"/>
    <n v="1106"/>
    <x v="0"/>
    <x v="5"/>
    <s v="CAD"/>
    <n v="1489320642"/>
    <n v="1487164242"/>
    <b v="0"/>
    <n v="147"/>
    <b v="1"/>
    <s v="games/tabletop games"/>
    <n v="111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500"/>
    <n v="1105"/>
    <x v="0"/>
    <x v="0"/>
    <s v="USD"/>
    <n v="1393156857"/>
    <n v="1390564857"/>
    <b v="0"/>
    <n v="99"/>
    <b v="1"/>
    <s v="games/tabletop games"/>
    <n v="221"/>
    <n v="11.16"/>
    <x v="6"/>
    <x v="32"/>
  </r>
  <r>
    <n v="2275"/>
    <s v="Samurai Dwarves (Korobokuru)"/>
    <s v="The aim of this project is to extend our existing Samurai Dwarf range from 6 to 9. The new sculpts will be done by Bob Olley."/>
    <n v="7000"/>
    <n v="1102"/>
    <x v="0"/>
    <x v="1"/>
    <s v="GBP"/>
    <n v="1419259679"/>
    <n v="1416667679"/>
    <b v="0"/>
    <n v="79"/>
    <b v="1"/>
    <s v="games/tabletop games"/>
    <n v="16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7500"/>
    <n v="1101"/>
    <x v="0"/>
    <x v="0"/>
    <s v="USD"/>
    <n v="1388936289"/>
    <n v="1386344289"/>
    <b v="0"/>
    <n v="75"/>
    <b v="1"/>
    <s v="games/tabletop games"/>
    <n v="15"/>
    <n v="14.68"/>
    <x v="6"/>
    <x v="32"/>
  </r>
  <r>
    <n v="2277"/>
    <s v="Police Precinct"/>
    <s v="Police Precinct is a cooperative game where the players take on the roles as police officers, with different areas of expertise."/>
    <n v="1000"/>
    <n v="1101"/>
    <x v="0"/>
    <x v="0"/>
    <s v="USD"/>
    <n v="1330359423"/>
    <n v="1327767423"/>
    <b v="0"/>
    <n v="207"/>
    <b v="1"/>
    <s v="games/tabletop games"/>
    <n v="110"/>
    <n v="5.32"/>
    <x v="6"/>
    <x v="32"/>
  </r>
  <r>
    <n v="2278"/>
    <s v="Eternity Dice - Regular and D6 Charms Edition"/>
    <s v="Dice forged from stone one by one entirely by hand for demanding Gamers and Collectors."/>
    <n v="1000"/>
    <n v="1100"/>
    <x v="0"/>
    <x v="13"/>
    <s v="EUR"/>
    <n v="1451861940"/>
    <n v="1448902867"/>
    <b v="0"/>
    <n v="102"/>
    <b v="1"/>
    <s v="games/tabletop games"/>
    <n v="110"/>
    <n v="10.78"/>
    <x v="6"/>
    <x v="32"/>
  </r>
  <r>
    <n v="2279"/>
    <s v="Zombie Apocalypse Geocaching"/>
    <s v="The Zombie Apocalypse has begun! Fortunately, YOU have your priorities straight. What could be more important than Geocaching?"/>
    <n v="8000000"/>
    <n v="1100"/>
    <x v="0"/>
    <x v="0"/>
    <s v="USD"/>
    <n v="1423022400"/>
    <n v="1421436099"/>
    <b v="0"/>
    <n v="32"/>
    <b v="1"/>
    <s v="games/tabletop games"/>
    <n v="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1100"/>
    <n v="1100"/>
    <x v="0"/>
    <x v="0"/>
    <s v="USD"/>
    <n v="1442501991"/>
    <n v="1439909991"/>
    <b v="0"/>
    <n v="480"/>
    <b v="1"/>
    <s v="games/tabletop games"/>
    <n v="100"/>
    <n v="2.29"/>
    <x v="6"/>
    <x v="32"/>
  </r>
  <r>
    <n v="2281"/>
    <s v="Lewis Robertson Band EP!"/>
    <s v="I am trying to get a new band off the ground, and in order to be taken seriously and get gigs, we need some killer recordings!"/>
    <n v="5000"/>
    <n v="1097"/>
    <x v="0"/>
    <x v="0"/>
    <s v="USD"/>
    <n v="1311576600"/>
    <n v="1306219897"/>
    <b v="0"/>
    <n v="11"/>
    <b v="1"/>
    <s v="music/rock"/>
    <n v="22"/>
    <n v="99.73"/>
    <x v="4"/>
    <x v="11"/>
  </r>
  <r>
    <n v="2282"/>
    <s v="Sage King's Debut Album"/>
    <s v="Sage King is recording his debut album and wants YOU to be a part of the creation process"/>
    <n v="50000"/>
    <n v="1096"/>
    <x v="0"/>
    <x v="0"/>
    <s v="USD"/>
    <n v="1452744686"/>
    <n v="1447560686"/>
    <b v="0"/>
    <n v="12"/>
    <b v="1"/>
    <s v="music/rock"/>
    <n v="2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1000"/>
    <n v="1091"/>
    <x v="0"/>
    <x v="0"/>
    <s v="USD"/>
    <n v="1336528804"/>
    <n v="1331348404"/>
    <b v="0"/>
    <n v="48"/>
    <b v="1"/>
    <s v="music/rock"/>
    <n v="109"/>
    <n v="22.73"/>
    <x v="4"/>
    <x v="11"/>
  </r>
  <r>
    <n v="2284"/>
    <s v="Make a record, write a song, take the Vinyl Skyway. "/>
    <s v="The Vinyl Skyway reunite to make a third album. "/>
    <n v="500"/>
    <n v="1090"/>
    <x v="0"/>
    <x v="0"/>
    <s v="USD"/>
    <n v="1299902400"/>
    <n v="1297451245"/>
    <b v="0"/>
    <n v="59"/>
    <b v="1"/>
    <s v="music/rock"/>
    <n v="2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1000"/>
    <n v="1088"/>
    <x v="0"/>
    <x v="0"/>
    <s v="USD"/>
    <n v="1340944043"/>
    <n v="1338352043"/>
    <b v="0"/>
    <n v="79"/>
    <b v="1"/>
    <s v="music/rock"/>
    <n v="109"/>
    <n v="13.77"/>
    <x v="4"/>
    <x v="11"/>
  </r>
  <r>
    <n v="2286"/>
    <s v="Arson In The Suburbs"/>
    <s v="Arson In The Suburbs is ready to release its FIRST three song E.P. and looking to raise funds to get back in the studio! RnFnR!"/>
    <n v="1000"/>
    <n v="1082.5"/>
    <x v="0"/>
    <x v="0"/>
    <s v="USD"/>
    <n v="1378439940"/>
    <n v="1376003254"/>
    <b v="0"/>
    <n v="14"/>
    <b v="1"/>
    <s v="music/rock"/>
    <n v="108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650"/>
    <n v="1082"/>
    <x v="0"/>
    <x v="0"/>
    <s v="USD"/>
    <n v="1403539260"/>
    <n v="1401724860"/>
    <b v="0"/>
    <n v="106"/>
    <b v="1"/>
    <s v="music/rock"/>
    <n v="166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40000"/>
    <n v="1081"/>
    <x v="0"/>
    <x v="0"/>
    <s v="USD"/>
    <n v="1386372120"/>
    <n v="1382659060"/>
    <b v="0"/>
    <n v="25"/>
    <b v="1"/>
    <s v="music/rock"/>
    <n v="3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000"/>
    <n v="1080"/>
    <x v="0"/>
    <x v="0"/>
    <s v="USD"/>
    <n v="1259686800"/>
    <n v="1252908330"/>
    <b v="0"/>
    <n v="29"/>
    <b v="1"/>
    <s v="music/rock"/>
    <n v="108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600"/>
    <n v="1080"/>
    <x v="0"/>
    <x v="0"/>
    <s v="USD"/>
    <n v="1335153600"/>
    <n v="1332199618"/>
    <b v="0"/>
    <n v="43"/>
    <b v="1"/>
    <s v="music/rock"/>
    <n v="180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1000"/>
    <n v="1078"/>
    <x v="0"/>
    <x v="0"/>
    <s v="USD"/>
    <n v="1334767476"/>
    <n v="1332175476"/>
    <b v="0"/>
    <n v="46"/>
    <b v="1"/>
    <s v="music/rock"/>
    <n v="108"/>
    <n v="23.43"/>
    <x v="4"/>
    <x v="11"/>
  </r>
  <r>
    <n v="2293"/>
    <s v="&quot;Hurt N' Wrong&quot; New Album Fundraiser!"/>
    <s v="Donate here to be a part of the upcoming album. Every little bit helps!"/>
    <n v="500"/>
    <n v="1073"/>
    <x v="0"/>
    <x v="0"/>
    <s v="USD"/>
    <n v="1348545540"/>
    <n v="1346345999"/>
    <b v="0"/>
    <n v="27"/>
    <b v="1"/>
    <s v="music/rock"/>
    <n v="215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25000"/>
    <n v="1072"/>
    <x v="0"/>
    <x v="0"/>
    <s v="USD"/>
    <n v="1358702480"/>
    <n v="1356110480"/>
    <b v="0"/>
    <n v="112"/>
    <b v="1"/>
    <s v="music/rock"/>
    <n v="4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480"/>
    <n v="1069"/>
    <x v="0"/>
    <x v="0"/>
    <s v="USD"/>
    <n v="1359240856"/>
    <n v="1356648856"/>
    <b v="0"/>
    <n v="34"/>
    <b v="1"/>
    <s v="music/rock"/>
    <n v="223"/>
    <n v="31.44"/>
    <x v="4"/>
    <x v="11"/>
  </r>
  <r>
    <n v="2296"/>
    <s v="HAMELL ON TRIAL IS RECORDING AN ALBUM"/>
    <s v="Ed Hamell AKA Hamell on Trial is recording an album titled The Happiest Man in the World. He needs your help."/>
    <n v="1000"/>
    <n v="1066.8"/>
    <x v="0"/>
    <x v="0"/>
    <s v="USD"/>
    <n v="1330018426"/>
    <n v="1326994426"/>
    <b v="0"/>
    <n v="145"/>
    <b v="1"/>
    <s v="music/rock"/>
    <n v="107"/>
    <n v="7.36"/>
    <x v="4"/>
    <x v="11"/>
  </r>
  <r>
    <n v="2297"/>
    <s v="Company Company: Debut EP"/>
    <s v="New Jersey Alternative Rock band COCO needs YOUR help self-releasing debut EP!"/>
    <n v="900"/>
    <n v="1066"/>
    <x v="0"/>
    <x v="0"/>
    <s v="USD"/>
    <n v="1331697540"/>
    <n v="1328749249"/>
    <b v="0"/>
    <n v="19"/>
    <b v="1"/>
    <s v="music/rock"/>
    <n v="118"/>
    <n v="56.11"/>
    <x v="4"/>
    <x v="11"/>
  </r>
  <r>
    <n v="2298"/>
    <s v="Jonny Gray: First Full Length Album"/>
    <s v="My name is Jonny Gray, and my friends and I are working together to raise funds for my debut album"/>
    <n v="500"/>
    <n v="1066"/>
    <x v="0"/>
    <x v="0"/>
    <s v="USD"/>
    <n v="1395861033"/>
    <n v="1393272633"/>
    <b v="0"/>
    <n v="288"/>
    <b v="1"/>
    <s v="music/rock"/>
    <n v="213"/>
    <n v="3.7"/>
    <x v="4"/>
    <x v="11"/>
  </r>
  <r>
    <n v="2299"/>
    <s v="HELP FLY RADIO FINISH THEIR FULL LENGTH ALBUM!"/>
    <s v="Fly Radio has finished tracking their album now all that is left is the mixing/mastering and duplication!"/>
    <n v="800"/>
    <n v="1065.23"/>
    <x v="0"/>
    <x v="0"/>
    <s v="USD"/>
    <n v="1296953209"/>
    <n v="1295657209"/>
    <b v="0"/>
    <n v="14"/>
    <b v="1"/>
    <s v="music/rock"/>
    <n v="133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5000"/>
    <n v="1065"/>
    <x v="0"/>
    <x v="0"/>
    <s v="USD"/>
    <n v="1340904416"/>
    <n v="1339694816"/>
    <b v="0"/>
    <n v="7"/>
    <b v="1"/>
    <s v="music/rock"/>
    <n v="21"/>
    <n v="152.13999999999999"/>
    <x v="4"/>
    <x v="11"/>
  </r>
  <r>
    <n v="2301"/>
    <s v="Time Crash"/>
    <s v="We are America's first trock band, and we're ready to bring you our first album!"/>
    <n v="1000"/>
    <n v="1064"/>
    <x v="0"/>
    <x v="0"/>
    <s v="USD"/>
    <n v="1371785496"/>
    <n v="1369193496"/>
    <b v="1"/>
    <n v="211"/>
    <b v="1"/>
    <s v="music/indie rock"/>
    <n v="106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1000"/>
    <n v="1063"/>
    <x v="0"/>
    <x v="0"/>
    <s v="USD"/>
    <n v="1388473200"/>
    <n v="1385585434"/>
    <b v="1"/>
    <n v="85"/>
    <b v="1"/>
    <s v="music/indie rock"/>
    <n v="10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15000"/>
    <n v="1060"/>
    <x v="0"/>
    <x v="0"/>
    <s v="USD"/>
    <n v="1323747596"/>
    <n v="1320287996"/>
    <b v="1"/>
    <n v="103"/>
    <b v="1"/>
    <s v="music/indie rock"/>
    <n v="7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2100"/>
    <n v="1058"/>
    <x v="0"/>
    <x v="0"/>
    <s v="USD"/>
    <n v="1407520800"/>
    <n v="1405356072"/>
    <b v="1"/>
    <n v="167"/>
    <b v="1"/>
    <s v="music/indie rock"/>
    <n v="50"/>
    <n v="6.34"/>
    <x v="4"/>
    <x v="14"/>
  </r>
  <r>
    <n v="2306"/>
    <s v="Cook Up a Record with Dewveall"/>
    <s v="Indie rockers, Dewveall, are recording new music. Take a seat at the table; let them cook you a meal and sing you some songs."/>
    <n v="1000"/>
    <n v="1056"/>
    <x v="0"/>
    <x v="0"/>
    <s v="USD"/>
    <n v="1331352129"/>
    <n v="1328760129"/>
    <b v="1"/>
    <n v="73"/>
    <b v="1"/>
    <s v="music/indie rock"/>
    <n v="106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800"/>
    <n v="1055.01"/>
    <x v="0"/>
    <x v="0"/>
    <s v="USD"/>
    <n v="1336245328"/>
    <n v="1333653333"/>
    <b v="1"/>
    <n v="75"/>
    <b v="1"/>
    <s v="music/indie rock"/>
    <n v="132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"/>
    <n v="1055"/>
    <x v="0"/>
    <x v="0"/>
    <s v="USD"/>
    <n v="1409274000"/>
    <n v="1406847996"/>
    <b v="1"/>
    <n v="614"/>
    <b v="1"/>
    <s v="music/indie rock"/>
    <n v="211"/>
    <n v="1.72"/>
    <x v="4"/>
    <x v="14"/>
  </r>
  <r>
    <n v="2309"/>
    <s v="// Marny Lion Proudfit /\/\/\ Album Release \\"/>
    <s v="|| HELP MARNY LION PROUDFIT RECORD HER SECOND INDIE FOLK ALBUM THIS MARCH â€“ THE BARN IS WAITING ||"/>
    <n v="300"/>
    <n v="1050.5"/>
    <x v="0"/>
    <x v="0"/>
    <s v="USD"/>
    <n v="1362872537"/>
    <n v="1359848537"/>
    <b v="1"/>
    <n v="107"/>
    <b v="1"/>
    <s v="music/indie rock"/>
    <n v="350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000"/>
    <n v="1050"/>
    <x v="0"/>
    <x v="0"/>
    <s v="USD"/>
    <n v="1363889015"/>
    <n v="1361300615"/>
    <b v="1"/>
    <n v="1224"/>
    <b v="1"/>
    <s v="music/indie rock"/>
    <n v="105"/>
    <n v="0.86"/>
    <x v="4"/>
    <x v="14"/>
  </r>
  <r>
    <n v="2311"/>
    <s v="Mary Fagan's CD Project!"/>
    <s v="I'm heading back into the studio!  I'm planning to record a CD of original songs and one with some jazz standards."/>
    <n v="10000"/>
    <n v="1050"/>
    <x v="0"/>
    <x v="0"/>
    <s v="USD"/>
    <n v="1399421189"/>
    <n v="1396829189"/>
    <b v="1"/>
    <n v="104"/>
    <b v="1"/>
    <s v="music/indie rock"/>
    <n v="11"/>
    <n v="10.1"/>
    <x v="4"/>
    <x v="14"/>
  </r>
  <r>
    <n v="2312"/>
    <s v="DINOWALRUS: 3RD RECORD ON VINYL"/>
    <s v="Help Brooklyn psychedelic synth rockers DINOWALRUS release their 3rd Record, COMPLEXION, on vinyl!"/>
    <n v="400"/>
    <n v="1050"/>
    <x v="0"/>
    <x v="0"/>
    <s v="USD"/>
    <n v="1397862000"/>
    <n v="1395155478"/>
    <b v="1"/>
    <n v="79"/>
    <b v="1"/>
    <s v="music/indie rock"/>
    <n v="263"/>
    <n v="13.29"/>
    <x v="4"/>
    <x v="14"/>
  </r>
  <r>
    <n v="2313"/>
    <s v="A SUNNY DAY IN GLASGOW"/>
    <s v="A Sunny Day in Glasgow are recording a new album and we need your help!"/>
    <n v="10000"/>
    <n v="1048"/>
    <x v="0"/>
    <x v="0"/>
    <s v="USD"/>
    <n v="1336086026"/>
    <n v="1333494026"/>
    <b v="1"/>
    <n v="157"/>
    <b v="1"/>
    <s v="music/indie rock"/>
    <n v="10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999"/>
    <n v="1047"/>
    <x v="0"/>
    <x v="0"/>
    <s v="USD"/>
    <n v="1339074857"/>
    <n v="1336482857"/>
    <b v="1"/>
    <n v="50"/>
    <b v="1"/>
    <s v="music/indie rock"/>
    <n v="105"/>
    <n v="20.94"/>
    <x v="4"/>
    <x v="14"/>
  </r>
  <r>
    <n v="2315"/>
    <s v="RICE Presses Their Debut Album 'Keep Warm' On Vinyl"/>
    <s v="Rice invites you to be a part of the creation of their first album and spread their message of love."/>
    <n v="1000"/>
    <n v="1046"/>
    <x v="0"/>
    <x v="0"/>
    <s v="USD"/>
    <n v="1336238743"/>
    <n v="1333646743"/>
    <b v="1"/>
    <n v="64"/>
    <b v="1"/>
    <s v="music/indie rock"/>
    <n v="105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750"/>
    <n v="1043"/>
    <x v="0"/>
    <x v="0"/>
    <s v="USD"/>
    <n v="1260383040"/>
    <n v="1253726650"/>
    <b v="1"/>
    <n v="200"/>
    <b v="1"/>
    <s v="music/indie rock"/>
    <n v="139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1000"/>
    <n v="1041.29"/>
    <x v="0"/>
    <x v="0"/>
    <s v="USD"/>
    <n v="1266210000"/>
    <n v="1263474049"/>
    <b v="1"/>
    <n v="22"/>
    <b v="1"/>
    <s v="music/indie rock"/>
    <n v="104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1000"/>
    <n v="1040"/>
    <x v="0"/>
    <x v="0"/>
    <s v="USD"/>
    <n v="1253937540"/>
    <n v="1251214014"/>
    <b v="1"/>
    <n v="163"/>
    <b v="1"/>
    <s v="music/indie rock"/>
    <n v="104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1000"/>
    <n v="1040"/>
    <x v="0"/>
    <x v="0"/>
    <s v="USD"/>
    <n v="1387072685"/>
    <n v="1384480685"/>
    <b v="1"/>
    <n v="77"/>
    <b v="1"/>
    <s v="music/indie rock"/>
    <n v="104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8800"/>
    <n v="1040"/>
    <x v="0"/>
    <x v="0"/>
    <s v="USD"/>
    <n v="1396463800"/>
    <n v="1393443400"/>
    <b v="1"/>
    <n v="89"/>
    <b v="1"/>
    <s v="music/indie rock"/>
    <n v="12"/>
    <n v="11.69"/>
    <x v="4"/>
    <x v="14"/>
  </r>
  <r>
    <n v="2321"/>
    <s v="WienerWÃ¼rze"/>
    <s v="Universal organic liquid seasoning brewed all natural from lupine, oat, salt and water for soups, salads, stews and more"/>
    <n v="25000"/>
    <n v="1040"/>
    <x v="3"/>
    <x v="15"/>
    <s v="EUR"/>
    <n v="1491282901"/>
    <n v="1488694501"/>
    <b v="0"/>
    <n v="64"/>
    <b v="0"/>
    <s v="food/small batch"/>
    <n v="4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800"/>
    <n v="1036"/>
    <x v="3"/>
    <x v="0"/>
    <s v="USD"/>
    <n v="1491769769"/>
    <n v="1489181369"/>
    <b v="0"/>
    <n v="4"/>
    <b v="0"/>
    <s v="food/small batch"/>
    <n v="130"/>
    <n v="259"/>
    <x v="7"/>
    <x v="33"/>
  </r>
  <r>
    <n v="2323"/>
    <s v="Beef Sticks, the Ultimate Protein Snack"/>
    <s v="You can never go wrong with a Beef Stick, great taste with no fillers and can easily goes with you everywhere."/>
    <n v="900"/>
    <n v="1035"/>
    <x v="3"/>
    <x v="0"/>
    <s v="USD"/>
    <n v="1490033247"/>
    <n v="1489428447"/>
    <b v="0"/>
    <n v="4"/>
    <b v="0"/>
    <s v="food/small batch"/>
    <n v="115"/>
    <n v="258.75"/>
    <x v="7"/>
    <x v="33"/>
  </r>
  <r>
    <n v="2324"/>
    <s v="Pies not Lies"/>
    <s v="A city centre shop selling great locally made food with room to chat and learn about eachother."/>
    <n v="1000"/>
    <n v="1035"/>
    <x v="3"/>
    <x v="1"/>
    <s v="GBP"/>
    <n v="1490559285"/>
    <n v="1487970885"/>
    <b v="0"/>
    <n v="61"/>
    <b v="0"/>
    <s v="food/small batch"/>
    <n v="10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000"/>
    <n v="1035"/>
    <x v="3"/>
    <x v="0"/>
    <s v="USD"/>
    <n v="1493571600"/>
    <n v="1489106948"/>
    <b v="0"/>
    <n v="1"/>
    <b v="0"/>
    <s v="food/small batch"/>
    <n v="104"/>
    <n v="1035"/>
    <x v="7"/>
    <x v="33"/>
  </r>
  <r>
    <n v="2327"/>
    <s v="Kraut Source - Fermentation Made Simple"/>
    <s v="Gourmet Fermentation in a Mason Jar. Create delicious, nutritious fermented foods at home."/>
    <n v="1000"/>
    <n v="1031.6400000000001"/>
    <x v="0"/>
    <x v="0"/>
    <s v="USD"/>
    <n v="1409090440"/>
    <n v="1406066440"/>
    <b v="1"/>
    <n v="3355"/>
    <b v="1"/>
    <s v="food/small batch"/>
    <n v="10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"/>
    <n v="1030"/>
    <x v="0"/>
    <x v="0"/>
    <s v="USD"/>
    <n v="1434307537"/>
    <n v="1431715537"/>
    <b v="1"/>
    <n v="537"/>
    <b v="1"/>
    <s v="food/small batch"/>
    <n v="103"/>
    <n v="1.92"/>
    <x v="7"/>
    <x v="33"/>
  </r>
  <r>
    <n v="2329"/>
    <s v="Half Moon Bay Distillery"/>
    <s v="Vodka, whiskey and fruit brandy - coming soon! We are a coastal distillery located in historic Half Moon Bay, California."/>
    <n v="800"/>
    <n v="1030"/>
    <x v="0"/>
    <x v="0"/>
    <s v="USD"/>
    <n v="1405609146"/>
    <n v="1403017146"/>
    <b v="1"/>
    <n v="125"/>
    <b v="1"/>
    <s v="food/small batch"/>
    <n v="129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0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1000"/>
    <n v="1026"/>
    <x v="0"/>
    <x v="0"/>
    <s v="USD"/>
    <n v="1408320490"/>
    <n v="1405728490"/>
    <b v="1"/>
    <n v="283"/>
    <b v="1"/>
    <s v="food/small batch"/>
    <n v="10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150000"/>
    <n v="1026"/>
    <x v="0"/>
    <x v="0"/>
    <s v="USD"/>
    <n v="1423235071"/>
    <n v="1420643071"/>
    <b v="1"/>
    <n v="352"/>
    <b v="1"/>
    <s v="food/small batch"/>
    <n v="1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1000"/>
    <n v="1025"/>
    <x v="0"/>
    <x v="0"/>
    <s v="USD"/>
    <n v="1401385800"/>
    <n v="1399563390"/>
    <b v="1"/>
    <n v="94"/>
    <b v="1"/>
    <s v="food/small batch"/>
    <n v="103"/>
    <n v="10.9"/>
    <x v="7"/>
    <x v="33"/>
  </r>
  <r>
    <n v="2334"/>
    <s v="Picnic Pops in Your Grocery Store!"/>
    <s v="Help us get our delicious, organic, artisanal frozen pops on grocery store shelves in the Baltimore &amp; DC areas."/>
    <n v="900"/>
    <n v="1025"/>
    <x v="0"/>
    <x v="0"/>
    <s v="USD"/>
    <n v="1415208840"/>
    <n v="1412611498"/>
    <b v="1"/>
    <n v="67"/>
    <b v="1"/>
    <s v="food/small batch"/>
    <n v="114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70000"/>
    <n v="1025"/>
    <x v="0"/>
    <x v="0"/>
    <s v="USD"/>
    <n v="1402494243"/>
    <n v="1399902243"/>
    <b v="1"/>
    <n v="221"/>
    <b v="1"/>
    <s v="food/small batch"/>
    <n v="1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1000"/>
    <n v="1021"/>
    <x v="0"/>
    <x v="0"/>
    <s v="USD"/>
    <n v="1394316695"/>
    <n v="1390860695"/>
    <b v="1"/>
    <n v="2165"/>
    <b v="1"/>
    <s v="food/small batch"/>
    <n v="102"/>
    <n v="0.47"/>
    <x v="7"/>
    <x v="33"/>
  </r>
  <r>
    <n v="2337"/>
    <s v="The Hudson Standard Bitters and Shrubs"/>
    <s v="We make small batch, locally sourced bitters and shrubs for cocktails and cooking."/>
    <n v="18000"/>
    <n v="1020"/>
    <x v="0"/>
    <x v="0"/>
    <s v="USD"/>
    <n v="1403796143"/>
    <n v="1401204143"/>
    <b v="1"/>
    <n v="179"/>
    <b v="1"/>
    <s v="food/small batch"/>
    <n v="6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60000"/>
    <n v="1020"/>
    <x v="0"/>
    <x v="0"/>
    <s v="USD"/>
    <n v="1404077484"/>
    <n v="1401485484"/>
    <b v="1"/>
    <n v="123"/>
    <b v="1"/>
    <s v="food/small batch"/>
    <n v="2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1000"/>
    <n v="1020"/>
    <x v="0"/>
    <x v="0"/>
    <s v="USD"/>
    <n v="1482134340"/>
    <n v="1479496309"/>
    <b v="1"/>
    <n v="1104"/>
    <b v="1"/>
    <s v="food/small batch"/>
    <n v="102"/>
    <n v="0.92"/>
    <x v="7"/>
    <x v="33"/>
  </r>
  <r>
    <n v="2340"/>
    <s v="Doughnuts with love by Strange Matter Coffee"/>
    <s v="Strange Matter Coffee is opening a scratch bakery featuring craft doughnuts with vegan and gluten free options!"/>
    <n v="1000"/>
    <n v="1016"/>
    <x v="0"/>
    <x v="0"/>
    <s v="USD"/>
    <n v="1477841138"/>
    <n v="1475249138"/>
    <b v="1"/>
    <n v="403"/>
    <b v="1"/>
    <s v="food/small batch"/>
    <n v="102"/>
    <n v="2.52"/>
    <x v="7"/>
    <x v="33"/>
  </r>
  <r>
    <n v="2341"/>
    <s v="Cutting Edge Fitness Website (Canceled)"/>
    <s v="This website will serve as an interface to change lives and have a community routing for your success!"/>
    <n v="1000"/>
    <n v="1015"/>
    <x v="1"/>
    <x v="0"/>
    <s v="USD"/>
    <n v="1436729504"/>
    <n v="1434137504"/>
    <b v="0"/>
    <n v="0"/>
    <b v="0"/>
    <s v="technology/web"/>
    <n v="102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1000"/>
    <n v="1015"/>
    <x v="1"/>
    <x v="0"/>
    <s v="USD"/>
    <n v="1412571600"/>
    <n v="1410799870"/>
    <b v="0"/>
    <n v="0"/>
    <b v="0"/>
    <s v="technology/web"/>
    <n v="102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"/>
    <n v="1011"/>
    <x v="1"/>
    <x v="0"/>
    <s v="USD"/>
    <n v="1452282420"/>
    <n v="1447962505"/>
    <b v="0"/>
    <n v="1"/>
    <b v="0"/>
    <s v="technology/web"/>
    <n v="101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500"/>
    <n v="1010"/>
    <x v="1"/>
    <x v="5"/>
    <s v="CAD"/>
    <n v="1466789269"/>
    <n v="1464197269"/>
    <b v="0"/>
    <n v="1"/>
    <b v="0"/>
    <s v="technology/web"/>
    <n v="202"/>
    <n v="1010"/>
    <x v="2"/>
    <x v="7"/>
  </r>
  <r>
    <n v="2345"/>
    <s v="Social Media Website (Canceled)"/>
    <s v="My team and I are creating a social media website for pet lovers across the world! Fashion, animal shows, adoptions, and more."/>
    <n v="1500"/>
    <n v="1010"/>
    <x v="1"/>
    <x v="0"/>
    <s v="USD"/>
    <n v="1427845140"/>
    <n v="1424822556"/>
    <b v="0"/>
    <n v="0"/>
    <b v="0"/>
    <s v="technology/web"/>
    <n v="67"/>
    <n v="0"/>
    <x v="2"/>
    <x v="7"/>
  </r>
  <r>
    <n v="2346"/>
    <s v="Ez 2c 3D Viewers (Canceled)"/>
    <s v="Watch and Make FREE 3D Videos &amp; Pics - No Viewer needed. To Help Learn we have Training and Instant 3D viewers."/>
    <n v="1000"/>
    <n v="1006"/>
    <x v="1"/>
    <x v="0"/>
    <s v="USD"/>
    <n v="1476731431"/>
    <n v="1472843431"/>
    <b v="0"/>
    <n v="3"/>
    <b v="0"/>
    <s v="technology/web"/>
    <n v="101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1000"/>
    <n v="1005"/>
    <x v="1"/>
    <x v="0"/>
    <s v="USD"/>
    <n v="1456006938"/>
    <n v="1450822938"/>
    <b v="0"/>
    <n v="5"/>
    <b v="0"/>
    <s v="technology/web"/>
    <n v="10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5000"/>
    <n v="1004"/>
    <x v="1"/>
    <x v="11"/>
    <s v="SEK"/>
    <n v="1439318228"/>
    <n v="1436812628"/>
    <b v="0"/>
    <n v="0"/>
    <b v="0"/>
    <s v="technology/web"/>
    <n v="2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80"/>
    <n v="1003"/>
    <x v="1"/>
    <x v="17"/>
    <s v="EUR"/>
    <n v="1483474370"/>
    <n v="1480882370"/>
    <b v="0"/>
    <n v="0"/>
    <b v="0"/>
    <s v="technology/web"/>
    <n v="1254"/>
    <n v="0"/>
    <x v="2"/>
    <x v="7"/>
  </r>
  <r>
    <n v="2351"/>
    <s v="NZ Auction site.  No listing or success fees. Only $2 p/m"/>
    <s v="Donate $30 or more and receive a free selfie stick."/>
    <n v="1000"/>
    <n v="1003"/>
    <x v="1"/>
    <x v="4"/>
    <s v="NZD"/>
    <n v="1430360739"/>
    <n v="1427768739"/>
    <b v="0"/>
    <n v="7"/>
    <b v="0"/>
    <s v="technology/web"/>
    <n v="100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7000"/>
    <n v="1002"/>
    <x v="1"/>
    <x v="0"/>
    <s v="USD"/>
    <n v="1433603552"/>
    <n v="1428419552"/>
    <b v="0"/>
    <n v="0"/>
    <b v="0"/>
    <s v="technology/web"/>
    <n v="14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800"/>
    <n v="1001"/>
    <x v="1"/>
    <x v="0"/>
    <s v="USD"/>
    <n v="1420910460"/>
    <n v="1415726460"/>
    <b v="0"/>
    <n v="1"/>
    <b v="0"/>
    <s v="technology/web"/>
    <n v="125"/>
    <n v="1001"/>
    <x v="2"/>
    <x v="7"/>
  </r>
  <r>
    <n v="2355"/>
    <s v="PriceItUpPlease (Canceled)"/>
    <s v="PriceItUpPlease will be an easy to use website that estimates the amount of your startup costs for that great idea you have!"/>
    <n v="750"/>
    <n v="1001"/>
    <x v="1"/>
    <x v="2"/>
    <s v="AUD"/>
    <n v="1430604136"/>
    <n v="1428012136"/>
    <b v="0"/>
    <n v="2"/>
    <b v="0"/>
    <s v="technology/web"/>
    <n v="133"/>
    <n v="500.5"/>
    <x v="2"/>
    <x v="7"/>
  </r>
  <r>
    <n v="2356"/>
    <s v="HardstyleUnited.com (Canceled)"/>
    <s v="HardstyleUnited.com The Global Hardstyle community. Your Hardstyle community."/>
    <n v="1000"/>
    <n v="1001"/>
    <x v="1"/>
    <x v="9"/>
    <s v="EUR"/>
    <n v="1433530104"/>
    <n v="1430938104"/>
    <b v="0"/>
    <n v="0"/>
    <b v="0"/>
    <s v="technology/web"/>
    <n v="100"/>
    <n v="0"/>
    <x v="2"/>
    <x v="7"/>
  </r>
  <r>
    <n v="2357"/>
    <s v="Online therapist directory - Click For Therapy (Canceled)"/>
    <s v="Click For Therapy is a website that was created to connect consumers and therapists across the UK."/>
    <n v="1000"/>
    <n v="1001"/>
    <x v="1"/>
    <x v="1"/>
    <s v="GBP"/>
    <n v="1445093578"/>
    <n v="1442501578"/>
    <b v="0"/>
    <n v="0"/>
    <b v="0"/>
    <s v="technology/web"/>
    <n v="10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800"/>
    <n v="1001"/>
    <x v="1"/>
    <x v="1"/>
    <s v="GBP"/>
    <n v="1422664740"/>
    <n v="1417818036"/>
    <b v="0"/>
    <n v="0"/>
    <b v="0"/>
    <s v="technology/web"/>
    <n v="125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1000"/>
    <n v="1000.99"/>
    <x v="1"/>
    <x v="0"/>
    <s v="USD"/>
    <n v="1438616124"/>
    <n v="1433432124"/>
    <b v="0"/>
    <n v="3"/>
    <b v="0"/>
    <s v="technology/web"/>
    <n v="100"/>
    <n v="333.66"/>
    <x v="2"/>
    <x v="7"/>
  </r>
  <r>
    <n v="2360"/>
    <s v="Bee Bay Microjobs (Canceled)"/>
    <s v="Welcome to Bee Bay Canada, your commission free microjobs website.  Sell at any price and keep 100% of what you earn!"/>
    <n v="1000"/>
    <n v="1000.01"/>
    <x v="1"/>
    <x v="5"/>
    <s v="CAD"/>
    <n v="1454864280"/>
    <n v="1452272280"/>
    <b v="0"/>
    <n v="1"/>
    <b v="0"/>
    <s v="technology/web"/>
    <n v="10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1000"/>
    <n v="1000"/>
    <x v="1"/>
    <x v="5"/>
    <s v="CAD"/>
    <n v="1462053600"/>
    <n v="1459975008"/>
    <b v="0"/>
    <n v="0"/>
    <b v="0"/>
    <s v="technology/web"/>
    <n v="100"/>
    <n v="0"/>
    <x v="2"/>
    <x v="7"/>
  </r>
  <r>
    <n v="2362"/>
    <s v="Help CRB obtain 501(c)(3) status! (Canceled)"/>
    <s v="The Columbus Ruby Brigade has brought monthly ruby goodness and camaraderie to all participants."/>
    <n v="1000"/>
    <n v="1000"/>
    <x v="1"/>
    <x v="0"/>
    <s v="USD"/>
    <n v="1418315470"/>
    <n v="1415723470"/>
    <b v="0"/>
    <n v="2"/>
    <b v="0"/>
    <s v="technology/web"/>
    <n v="100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000"/>
    <n v="1000"/>
    <x v="1"/>
    <x v="0"/>
    <s v="USD"/>
    <n v="1451348200"/>
    <n v="1447460200"/>
    <b v="0"/>
    <n v="0"/>
    <b v="0"/>
    <s v="technology/web"/>
    <n v="100"/>
    <n v="0"/>
    <x v="2"/>
    <x v="7"/>
  </r>
  <r>
    <n v="2364"/>
    <s v="Minecraft Server and Website Help (Name: Forge Realms)"/>
    <s v="Making a Minecraft server and Website and I need your help to fund it. Thanks in Advance!"/>
    <n v="95000"/>
    <n v="1000"/>
    <x v="1"/>
    <x v="0"/>
    <s v="USD"/>
    <n v="1445898356"/>
    <n v="1441146356"/>
    <b v="0"/>
    <n v="0"/>
    <b v="0"/>
    <s v="technology/web"/>
    <n v="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1000"/>
    <n v="1000"/>
    <x v="1"/>
    <x v="1"/>
    <s v="GBP"/>
    <n v="1445431533"/>
    <n v="1442839533"/>
    <b v="0"/>
    <n v="27"/>
    <b v="0"/>
    <s v="technology/web"/>
    <n v="100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1000"/>
    <n v="1000"/>
    <x v="1"/>
    <x v="0"/>
    <s v="USD"/>
    <n v="1461622616"/>
    <n v="1456442216"/>
    <b v="0"/>
    <n v="14"/>
    <b v="0"/>
    <s v="technology/web"/>
    <n v="100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1000"/>
    <n v="1000"/>
    <x v="1"/>
    <x v="0"/>
    <s v="USD"/>
    <n v="1429028365"/>
    <n v="1425143965"/>
    <b v="0"/>
    <n v="2"/>
    <b v="0"/>
    <s v="technology/web"/>
    <n v="100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1000"/>
    <n v="1000"/>
    <x v="1"/>
    <x v="0"/>
    <s v="USD"/>
    <n v="1455132611"/>
    <n v="1452540611"/>
    <b v="0"/>
    <n v="0"/>
    <b v="0"/>
    <s v="technology/web"/>
    <n v="10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1000"/>
    <n v="1000"/>
    <x v="1"/>
    <x v="0"/>
    <s v="USD"/>
    <n v="1418877141"/>
    <n v="1416285141"/>
    <b v="0"/>
    <n v="4"/>
    <b v="0"/>
    <s v="technology/web"/>
    <n v="100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1000"/>
    <n v="1000"/>
    <x v="1"/>
    <x v="0"/>
    <s v="USD"/>
    <n v="1435257596"/>
    <n v="1432665596"/>
    <b v="0"/>
    <n v="0"/>
    <b v="0"/>
    <s v="technology/web"/>
    <n v="10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10000"/>
    <n v="1000"/>
    <x v="1"/>
    <x v="2"/>
    <s v="AUD"/>
    <n v="1429839571"/>
    <n v="1427247571"/>
    <b v="0"/>
    <n v="6"/>
    <b v="0"/>
    <s v="technology/web"/>
    <n v="10"/>
    <n v="166.67"/>
    <x v="2"/>
    <x v="7"/>
  </r>
  <r>
    <n v="2373"/>
    <s v="Cykelauktion.com (Canceled)"/>
    <s v="We want to create a safe marketplace for buying and selling bicycles."/>
    <n v="9000"/>
    <n v="997"/>
    <x v="1"/>
    <x v="11"/>
    <s v="SEK"/>
    <n v="1440863624"/>
    <n v="1438271624"/>
    <b v="0"/>
    <n v="1"/>
    <b v="0"/>
    <s v="technology/web"/>
    <n v="11"/>
    <n v="997"/>
    <x v="2"/>
    <x v="7"/>
  </r>
  <r>
    <n v="2374"/>
    <s v="Alcohol On Call (Canceled)"/>
    <s v="Next time you want a beer, put down your keys and pick up your phone. We prevent drunk driving by delivering alcohol to you at home."/>
    <n v="50000"/>
    <n v="995"/>
    <x v="1"/>
    <x v="0"/>
    <s v="USD"/>
    <n v="1423772060"/>
    <n v="1421180060"/>
    <b v="0"/>
    <n v="1"/>
    <b v="0"/>
    <s v="technology/web"/>
    <n v="2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30000"/>
    <n v="991"/>
    <x v="1"/>
    <x v="0"/>
    <s v="USD"/>
    <n v="1473451437"/>
    <n v="1470859437"/>
    <b v="0"/>
    <n v="0"/>
    <b v="0"/>
    <s v="technology/web"/>
    <n v="3"/>
    <n v="0"/>
    <x v="2"/>
    <x v="7"/>
  </r>
  <r>
    <n v="2376"/>
    <s v="Phone Tags: lost and found stickers (Canceled)"/>
    <s v="Tough, pre-manufactured lost and found stickers that forward messages to the owners email and cellphone."/>
    <n v="930"/>
    <n v="986"/>
    <x v="1"/>
    <x v="0"/>
    <s v="USD"/>
    <n v="1449785566"/>
    <n v="1447193566"/>
    <b v="0"/>
    <n v="4"/>
    <b v="0"/>
    <s v="technology/web"/>
    <n v="106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900"/>
    <n v="980"/>
    <x v="1"/>
    <x v="5"/>
    <s v="CAD"/>
    <n v="1480110783"/>
    <n v="1477515183"/>
    <b v="0"/>
    <n v="0"/>
    <b v="0"/>
    <s v="technology/web"/>
    <n v="109"/>
    <n v="0"/>
    <x v="2"/>
    <x v="7"/>
  </r>
  <r>
    <n v="2378"/>
    <s v="KEEPUP INC (Canceled)"/>
    <s v="KEEPUP allows you to extend your social circle by introducing you to new people via your friends."/>
    <n v="7500"/>
    <n v="980"/>
    <x v="1"/>
    <x v="0"/>
    <s v="USD"/>
    <n v="1440548330"/>
    <n v="1438042730"/>
    <b v="0"/>
    <n v="0"/>
    <b v="0"/>
    <s v="technology/web"/>
    <n v="13"/>
    <n v="0"/>
    <x v="2"/>
    <x v="7"/>
  </r>
  <r>
    <n v="2379"/>
    <s v="SelectCooks.com (Canceled)"/>
    <s v="Selectcooks.com is a community marketplace for people to list, find and hire chefs."/>
    <n v="60000"/>
    <n v="979"/>
    <x v="1"/>
    <x v="0"/>
    <s v="USD"/>
    <n v="1444004616"/>
    <n v="1440116616"/>
    <b v="0"/>
    <n v="0"/>
    <b v="0"/>
    <s v="technology/web"/>
    <n v="2"/>
    <n v="0"/>
    <x v="2"/>
    <x v="7"/>
  </r>
  <r>
    <n v="2380"/>
    <s v="Finit - Hashtag Chatting (Canceled)"/>
    <s v="Tired of waiting for likes? Here is a brand new social network centered on real-time hashtag chatting. Just chat and enjoy!"/>
    <n v="100000"/>
    <n v="977"/>
    <x v="1"/>
    <x v="0"/>
    <s v="USD"/>
    <n v="1443726142"/>
    <n v="1441134142"/>
    <b v="0"/>
    <n v="3"/>
    <b v="0"/>
    <s v="technology/web"/>
    <n v="1"/>
    <n v="325.67"/>
    <x v="2"/>
    <x v="7"/>
  </r>
  <r>
    <n v="2381"/>
    <s v="Cannabis Connection (Canceled)"/>
    <s v="Social Media Platform for the Marijuana Industry to create professionalism and a stable lasting market."/>
    <n v="750"/>
    <n v="971"/>
    <x v="1"/>
    <x v="0"/>
    <s v="USD"/>
    <n v="1428704848"/>
    <n v="1426112848"/>
    <b v="0"/>
    <n v="7"/>
    <b v="0"/>
    <s v="technology/web"/>
    <n v="129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150"/>
    <n v="970"/>
    <x v="1"/>
    <x v="0"/>
    <s v="USD"/>
    <n v="1438662603"/>
    <n v="1436502603"/>
    <b v="0"/>
    <n v="2"/>
    <b v="0"/>
    <s v="technology/web"/>
    <n v="647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700"/>
    <n v="966"/>
    <x v="1"/>
    <x v="4"/>
    <s v="NZD"/>
    <n v="1424568107"/>
    <n v="1421976107"/>
    <b v="0"/>
    <n v="3"/>
    <b v="0"/>
    <s v="technology/web"/>
    <n v="138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2500"/>
    <n v="953"/>
    <x v="1"/>
    <x v="0"/>
    <s v="USD"/>
    <n v="1415932643"/>
    <n v="1413337043"/>
    <b v="0"/>
    <n v="8"/>
    <b v="0"/>
    <s v="technology/web"/>
    <n v="38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500"/>
    <n v="950"/>
    <x v="1"/>
    <x v="0"/>
    <s v="USD"/>
    <n v="1438793432"/>
    <n v="1436201432"/>
    <b v="0"/>
    <n v="7"/>
    <b v="0"/>
    <s v="technology/web"/>
    <n v="190"/>
    <n v="135.71"/>
    <x v="2"/>
    <x v="7"/>
  </r>
  <r>
    <n v="2386"/>
    <s v="Realjobmatch.com (Canceled)"/>
    <s v="Realjobmatch is not just a job search site but a matching site , matching the right jobseekers with the best jobs."/>
    <n v="5000"/>
    <n v="930"/>
    <x v="1"/>
    <x v="5"/>
    <s v="CAD"/>
    <n v="1420920424"/>
    <n v="1415736424"/>
    <b v="0"/>
    <n v="0"/>
    <b v="0"/>
    <s v="technology/web"/>
    <n v="19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839"/>
    <n v="926"/>
    <x v="1"/>
    <x v="0"/>
    <s v="USD"/>
    <n v="1469199740"/>
    <n v="1465311740"/>
    <b v="0"/>
    <n v="3"/>
    <b v="0"/>
    <s v="technology/web"/>
    <n v="110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000"/>
    <n v="926"/>
    <x v="1"/>
    <x v="0"/>
    <s v="USD"/>
    <n v="1421350140"/>
    <n v="1418761759"/>
    <b v="0"/>
    <n v="8"/>
    <b v="0"/>
    <s v="technology/web"/>
    <n v="31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800"/>
    <n v="924"/>
    <x v="1"/>
    <x v="6"/>
    <s v="EUR"/>
    <n v="1437861540"/>
    <n v="1435160452"/>
    <b v="0"/>
    <n v="1"/>
    <b v="0"/>
    <s v="technology/web"/>
    <n v="11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850"/>
    <n v="920"/>
    <x v="1"/>
    <x v="2"/>
    <s v="AUD"/>
    <n v="1420352264"/>
    <n v="1416896264"/>
    <b v="0"/>
    <n v="0"/>
    <b v="0"/>
    <s v="technology/web"/>
    <n v="108"/>
    <n v="0"/>
    <x v="2"/>
    <x v="7"/>
  </r>
  <r>
    <n v="2391"/>
    <s v="oToBOTS.com - Freedom from high cost auto repairs (Canceled)"/>
    <s v="Using the power of internet to help people save hundreds in car repair."/>
    <n v="500"/>
    <n v="920"/>
    <x v="1"/>
    <x v="0"/>
    <s v="USD"/>
    <n v="1427825044"/>
    <n v="1425236644"/>
    <b v="0"/>
    <n v="1"/>
    <b v="0"/>
    <s v="technology/web"/>
    <n v="184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750"/>
    <n v="916"/>
    <x v="1"/>
    <x v="0"/>
    <s v="USD"/>
    <n v="1446087223"/>
    <n v="1443495223"/>
    <b v="0"/>
    <n v="0"/>
    <b v="0"/>
    <s v="technology/web"/>
    <n v="122"/>
    <n v="0"/>
    <x v="2"/>
    <x v="7"/>
  </r>
  <r>
    <n v="2393"/>
    <s v="Game Swapper (Canceled)"/>
    <s v="Imagine a world where you can swap a video game you're tired of playing for a video game you actually want to play for just $1.50!"/>
    <n v="600"/>
    <n v="911"/>
    <x v="1"/>
    <x v="0"/>
    <s v="USD"/>
    <n v="1439048017"/>
    <n v="1436456017"/>
    <b v="0"/>
    <n v="1"/>
    <b v="0"/>
    <s v="technology/web"/>
    <n v="152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16000"/>
    <n v="911"/>
    <x v="1"/>
    <x v="17"/>
    <s v="EUR"/>
    <n v="1424940093"/>
    <n v="1422348093"/>
    <b v="0"/>
    <n v="2"/>
    <b v="0"/>
    <s v="technology/web"/>
    <n v="6"/>
    <n v="455.5"/>
    <x v="2"/>
    <x v="7"/>
  </r>
  <r>
    <n v="2395"/>
    <s v="VENT it out (Canceled)"/>
    <s v="I am making a social website where people can anonymously or openly vent, All walks of life all over the world"/>
    <n v="4000"/>
    <n v="910"/>
    <x v="1"/>
    <x v="0"/>
    <s v="USD"/>
    <n v="1484038620"/>
    <n v="1481597687"/>
    <b v="0"/>
    <n v="0"/>
    <b v="0"/>
    <s v="technology/web"/>
    <n v="2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2700"/>
    <n v="909"/>
    <x v="1"/>
    <x v="16"/>
    <s v="CHF"/>
    <n v="1444940558"/>
    <n v="1442348558"/>
    <b v="0"/>
    <n v="1"/>
    <b v="0"/>
    <s v="technology/web"/>
    <n v="34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2500"/>
    <n v="909"/>
    <x v="1"/>
    <x v="0"/>
    <s v="USD"/>
    <n v="1420233256"/>
    <n v="1417641256"/>
    <b v="0"/>
    <n v="0"/>
    <b v="0"/>
    <s v="technology/web"/>
    <n v="36"/>
    <n v="0"/>
    <x v="2"/>
    <x v="7"/>
  </r>
  <r>
    <n v="2398"/>
    <s v="Roekee.com (Canceled)"/>
    <s v="The internets new search engine. Looking for funding to develop our backend web indexing software with an emphasis on automation."/>
    <n v="1900"/>
    <n v="905"/>
    <x v="1"/>
    <x v="0"/>
    <s v="USD"/>
    <n v="1435874384"/>
    <n v="1433282384"/>
    <b v="0"/>
    <n v="0"/>
    <b v="0"/>
    <s v="technology/web"/>
    <n v="48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900"/>
    <n v="905"/>
    <x v="1"/>
    <x v="11"/>
    <s v="SEK"/>
    <n v="1418934506"/>
    <n v="1415910506"/>
    <b v="0"/>
    <n v="0"/>
    <b v="0"/>
    <s v="technology/web"/>
    <n v="101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12000"/>
    <n v="904"/>
    <x v="1"/>
    <x v="2"/>
    <s v="AUD"/>
    <n v="1460615164"/>
    <n v="1458023164"/>
    <b v="0"/>
    <n v="0"/>
    <b v="0"/>
    <s v="technology/web"/>
    <n v="8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500"/>
    <n v="903.14"/>
    <x v="2"/>
    <x v="0"/>
    <s v="USD"/>
    <n v="1457207096"/>
    <n v="1452023096"/>
    <b v="0"/>
    <n v="9"/>
    <b v="0"/>
    <s v="food/food trucks"/>
    <n v="181"/>
    <n v="100.35"/>
    <x v="7"/>
    <x v="19"/>
  </r>
  <r>
    <n v="2402"/>
    <s v="Cupcake Truck Unite"/>
    <s v="Small town, delicious treats, and a mobile truck"/>
    <n v="900"/>
    <n v="900"/>
    <x v="2"/>
    <x v="0"/>
    <s v="USD"/>
    <n v="1431533931"/>
    <n v="1428941931"/>
    <b v="0"/>
    <n v="1"/>
    <b v="0"/>
    <s v="food/food trucks"/>
    <n v="100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800"/>
    <n v="900"/>
    <x v="2"/>
    <x v="1"/>
    <s v="GBP"/>
    <n v="1459368658"/>
    <n v="1454188258"/>
    <b v="0"/>
    <n v="12"/>
    <b v="0"/>
    <s v="food/food trucks"/>
    <n v="113"/>
    <n v="75"/>
    <x v="7"/>
    <x v="19"/>
  </r>
  <r>
    <n v="2404"/>
    <s v="Square Donuts Truck"/>
    <s v="We would love another Donut Food Truck for your famous Square Donuts.  We have one successful truck and retail store open already!"/>
    <n v="750"/>
    <n v="898"/>
    <x v="2"/>
    <x v="0"/>
    <s v="USD"/>
    <n v="1451782607"/>
    <n v="1449190607"/>
    <b v="0"/>
    <n v="0"/>
    <b v="0"/>
    <s v="food/food trucks"/>
    <n v="120"/>
    <n v="0"/>
    <x v="7"/>
    <x v="19"/>
  </r>
  <r>
    <n v="2405"/>
    <s v="JoyShtick Food Truck"/>
    <s v="We are the first gaming-themed food truck, bringing gourmet pub fare to the Jacksonville area."/>
    <n v="2900"/>
    <n v="895"/>
    <x v="2"/>
    <x v="0"/>
    <s v="USD"/>
    <n v="1472911375"/>
    <n v="1471096975"/>
    <b v="0"/>
    <n v="20"/>
    <b v="0"/>
    <s v="food/food trucks"/>
    <n v="31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4200"/>
    <n v="895"/>
    <x v="2"/>
    <x v="0"/>
    <s v="USD"/>
    <n v="1421635190"/>
    <n v="1418179190"/>
    <b v="0"/>
    <n v="16"/>
    <b v="0"/>
    <s v="food/food trucks"/>
    <n v="21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6000"/>
    <n v="891"/>
    <x v="2"/>
    <x v="0"/>
    <s v="USD"/>
    <n v="1428732000"/>
    <n v="1426772928"/>
    <b v="0"/>
    <n v="33"/>
    <b v="0"/>
    <s v="food/food trucks"/>
    <n v="15"/>
    <n v="27"/>
    <x v="7"/>
    <x v="19"/>
  </r>
  <r>
    <n v="2408"/>
    <s v="Sabroso On Wheels"/>
    <s v="A US Army Vet trying to get a Peruvian food truck going! Really good Peruvian food now mobile!"/>
    <n v="800"/>
    <n v="890"/>
    <x v="2"/>
    <x v="0"/>
    <s v="USD"/>
    <n v="1415247757"/>
    <n v="1412652157"/>
    <b v="0"/>
    <n v="2"/>
    <b v="0"/>
    <s v="food/food trucks"/>
    <n v="111"/>
    <n v="445"/>
    <x v="7"/>
    <x v="19"/>
  </r>
  <r>
    <n v="2409"/>
    <s v="Johnny's Food Truck a Puerto Rican and BBQ infusion"/>
    <s v="I am looking to start a food truck with an infusion of my Puerto Rican heritage and my love for BBQ."/>
    <n v="750"/>
    <n v="890"/>
    <x v="2"/>
    <x v="0"/>
    <s v="USD"/>
    <n v="1439931675"/>
    <n v="1437339675"/>
    <b v="0"/>
    <n v="6"/>
    <b v="0"/>
    <s v="food/food trucks"/>
    <n v="119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600"/>
    <n v="886"/>
    <x v="2"/>
    <x v="0"/>
    <s v="USD"/>
    <n v="1440524082"/>
    <n v="1437932082"/>
    <b v="0"/>
    <n v="3"/>
    <b v="0"/>
    <s v="food/food trucks"/>
    <n v="148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100"/>
    <n v="885"/>
    <x v="2"/>
    <x v="6"/>
    <s v="EUR"/>
    <n v="1480185673"/>
    <n v="1476294073"/>
    <b v="0"/>
    <n v="0"/>
    <b v="0"/>
    <s v="food/food trucks"/>
    <n v="885"/>
    <n v="0"/>
    <x v="7"/>
    <x v="19"/>
  </r>
  <r>
    <n v="2413"/>
    <s v="Lone Pine Coffee Brewery"/>
    <s v="Lone Pine Coffee Brewery will be a portable third-wave coffee shop available for wedding receptions and other events!"/>
    <n v="100000"/>
    <n v="885"/>
    <x v="2"/>
    <x v="0"/>
    <s v="USD"/>
    <n v="1401579000"/>
    <n v="1398911882"/>
    <b v="0"/>
    <n v="3"/>
    <b v="0"/>
    <s v="food/food trucks"/>
    <n v="1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7777"/>
    <n v="881"/>
    <x v="2"/>
    <x v="0"/>
    <s v="USD"/>
    <n v="1440215940"/>
    <n v="1436805660"/>
    <b v="0"/>
    <n v="13"/>
    <b v="0"/>
    <s v="food/food trucks"/>
    <n v="11"/>
    <n v="67.77"/>
    <x v="7"/>
    <x v="19"/>
  </r>
  <r>
    <n v="2415"/>
    <s v="Local Food Truck is Off the Hoof!"/>
    <s v="It will be ridiculously easy to become addicted to the full, rich flavor of locally raised beef, pork, and more..."/>
    <n v="22000"/>
    <n v="881"/>
    <x v="2"/>
    <x v="0"/>
    <s v="USD"/>
    <n v="1468615346"/>
    <n v="1466023346"/>
    <b v="0"/>
    <n v="6"/>
    <b v="0"/>
    <s v="food/food trucks"/>
    <n v="4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5000"/>
    <n v="881"/>
    <x v="2"/>
    <x v="0"/>
    <s v="USD"/>
    <n v="1426345200"/>
    <n v="1421343743"/>
    <b v="0"/>
    <n v="1"/>
    <b v="0"/>
    <s v="food/food trucks"/>
    <n v="18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740"/>
    <n v="880"/>
    <x v="2"/>
    <x v="0"/>
    <s v="USD"/>
    <n v="1407705187"/>
    <n v="1405113187"/>
    <b v="0"/>
    <n v="0"/>
    <b v="0"/>
    <s v="food/food trucks"/>
    <n v="119"/>
    <n v="0"/>
    <x v="7"/>
    <x v="19"/>
  </r>
  <r>
    <n v="2418"/>
    <s v="Mexican food truck"/>
    <s v="I want to start my food truck business."/>
    <n v="110000"/>
    <n v="879"/>
    <x v="2"/>
    <x v="0"/>
    <s v="USD"/>
    <n v="1427225644"/>
    <n v="1422045244"/>
    <b v="0"/>
    <n v="5"/>
    <b v="0"/>
    <s v="food/food trucks"/>
    <n v="1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5800"/>
    <n v="876"/>
    <x v="2"/>
    <x v="0"/>
    <s v="USD"/>
    <n v="1424281389"/>
    <n v="1419097389"/>
    <b v="0"/>
    <n v="0"/>
    <b v="0"/>
    <s v="food/food trucks"/>
    <n v="15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400"/>
    <n v="875"/>
    <x v="2"/>
    <x v="0"/>
    <s v="USD"/>
    <n v="1415583695"/>
    <n v="1410396095"/>
    <b v="0"/>
    <n v="36"/>
    <b v="0"/>
    <s v="food/food trucks"/>
    <n v="219"/>
    <n v="24.31"/>
    <x v="7"/>
    <x v="19"/>
  </r>
  <r>
    <n v="2421"/>
    <s v="hot dog cart"/>
    <s v="help me start Merrill's first hot dog cart in this empty lot"/>
    <n v="800"/>
    <n v="875"/>
    <x v="2"/>
    <x v="0"/>
    <s v="USD"/>
    <n v="1424536196"/>
    <n v="1421944196"/>
    <b v="0"/>
    <n v="1"/>
    <b v="0"/>
    <s v="food/food trucks"/>
    <n v="109"/>
    <n v="875"/>
    <x v="7"/>
    <x v="19"/>
  </r>
  <r>
    <n v="2422"/>
    <s v="Help starting a family owned food truck"/>
    <s v="Family owned business serving BBQ and seafood to the public"/>
    <n v="10000"/>
    <n v="872"/>
    <x v="2"/>
    <x v="0"/>
    <s v="USD"/>
    <n v="1426091036"/>
    <n v="1423502636"/>
    <b v="0"/>
    <n v="1"/>
    <b v="0"/>
    <s v="food/food trucks"/>
    <n v="9"/>
    <n v="872"/>
    <x v="7"/>
    <x v="19"/>
  </r>
  <r>
    <n v="2423"/>
    <s v="FBTR BBQ"/>
    <s v="FBTR is a Texas-style, North Carolina based, homemade BBQ company looking to bring good meat to the masses."/>
    <n v="300"/>
    <n v="867"/>
    <x v="2"/>
    <x v="0"/>
    <s v="USD"/>
    <n v="1420044890"/>
    <n v="1417452890"/>
    <b v="0"/>
    <n v="1"/>
    <b v="0"/>
    <s v="food/food trucks"/>
    <n v="289"/>
    <n v="867"/>
    <x v="7"/>
    <x v="19"/>
  </r>
  <r>
    <n v="2424"/>
    <s v="Lily and Memphs"/>
    <s v="Great and creative food from the heart in the form of a sweet food truck!"/>
    <n v="6500"/>
    <n v="865"/>
    <x v="2"/>
    <x v="0"/>
    <s v="USD"/>
    <n v="1414445108"/>
    <n v="1411853108"/>
    <b v="0"/>
    <n v="9"/>
    <b v="0"/>
    <s v="food/food trucks"/>
    <n v="1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0000"/>
    <n v="861"/>
    <x v="2"/>
    <x v="0"/>
    <s v="USD"/>
    <n v="1464386640"/>
    <n v="1463090149"/>
    <b v="0"/>
    <n v="1"/>
    <b v="0"/>
    <s v="food/food trucks"/>
    <n v="3"/>
    <n v="861"/>
    <x v="7"/>
    <x v="19"/>
  </r>
  <r>
    <n v="2426"/>
    <s v="The Low-Calorie Food Truck"/>
    <s v="Aspiring to create a food truck with many delicious low calorie meals to encourage healthy eating while enjoying every bite."/>
    <n v="50000"/>
    <n v="861"/>
    <x v="2"/>
    <x v="0"/>
    <s v="USD"/>
    <n v="1439006692"/>
    <n v="1433822692"/>
    <b v="0"/>
    <n v="0"/>
    <b v="0"/>
    <s v="food/food trucks"/>
    <n v="2"/>
    <n v="0"/>
    <x v="7"/>
    <x v="19"/>
  </r>
  <r>
    <n v="2427"/>
    <s v="Wraps in a snap. Fast lunch with a gourmet punch!"/>
    <s v="Fast and simple lunches for those on the go.  All (lunch) deals $10 or less."/>
    <n v="550"/>
    <n v="860"/>
    <x v="2"/>
    <x v="0"/>
    <s v="USD"/>
    <n v="1458715133"/>
    <n v="1455262733"/>
    <b v="0"/>
    <n v="1"/>
    <b v="0"/>
    <s v="food/food trucks"/>
    <n v="156"/>
    <n v="860"/>
    <x v="7"/>
    <x v="19"/>
  </r>
  <r>
    <n v="2428"/>
    <s v="Premium Burgers"/>
    <s v="From Moo 2 You! We want to offer premium burgers to a taco flooded environment."/>
    <n v="5500"/>
    <n v="858"/>
    <x v="2"/>
    <x v="0"/>
    <s v="USD"/>
    <n v="1426182551"/>
    <n v="1423594151"/>
    <b v="0"/>
    <n v="1"/>
    <b v="0"/>
    <s v="food/food trucks"/>
    <n v="16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250"/>
    <n v="855"/>
    <x v="2"/>
    <x v="10"/>
    <s v="NOK"/>
    <n v="1486313040"/>
    <n v="1483131966"/>
    <b v="0"/>
    <n v="4"/>
    <b v="0"/>
    <s v="food/food trucks"/>
    <n v="68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60000"/>
    <n v="852"/>
    <x v="2"/>
    <x v="0"/>
    <s v="USD"/>
    <n v="1455246504"/>
    <n v="1452654504"/>
    <b v="0"/>
    <n v="2"/>
    <b v="0"/>
    <s v="food/food trucks"/>
    <n v="1"/>
    <n v="426"/>
    <x v="7"/>
    <x v="19"/>
  </r>
  <r>
    <n v="2431"/>
    <s v="Murphy's good eatin'"/>
    <s v="Go to Colorado and run a food truck with homemade food of all kinds."/>
    <n v="2500"/>
    <n v="852"/>
    <x v="2"/>
    <x v="0"/>
    <s v="USD"/>
    <n v="1467080613"/>
    <n v="1461896613"/>
    <b v="0"/>
    <n v="2"/>
    <b v="0"/>
    <s v="food/food trucks"/>
    <n v="34"/>
    <n v="426"/>
    <x v="7"/>
    <x v="19"/>
  </r>
  <r>
    <n v="2432"/>
    <s v="funding for bbq trailer"/>
    <s v="Looking to start competition cooking and need start-up help.  Offering brisket tasting to all contributors."/>
    <n v="2500"/>
    <n v="850"/>
    <x v="2"/>
    <x v="0"/>
    <s v="USD"/>
    <n v="1425791697"/>
    <n v="1423199697"/>
    <b v="0"/>
    <n v="2"/>
    <b v="0"/>
    <s v="food/food trucks"/>
    <n v="34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2200"/>
    <n v="850"/>
    <x v="2"/>
    <x v="0"/>
    <s v="USD"/>
    <n v="1456608943"/>
    <n v="1454016943"/>
    <b v="0"/>
    <n v="0"/>
    <b v="0"/>
    <s v="food/food trucks"/>
    <n v="3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4000"/>
    <n v="850"/>
    <x v="2"/>
    <x v="0"/>
    <s v="USD"/>
    <n v="1438662474"/>
    <n v="1435206474"/>
    <b v="0"/>
    <n v="2"/>
    <b v="0"/>
    <s v="food/food trucks"/>
    <n v="21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750"/>
    <n v="850"/>
    <x v="2"/>
    <x v="11"/>
    <s v="SEK"/>
    <n v="1444027186"/>
    <n v="1441435186"/>
    <b v="0"/>
    <n v="4"/>
    <b v="0"/>
    <s v="food/food trucks"/>
    <n v="113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850"/>
    <n v="850"/>
    <x v="2"/>
    <x v="5"/>
    <s v="CAD"/>
    <n v="1454078770"/>
    <n v="1448894770"/>
    <b v="0"/>
    <n v="2"/>
    <b v="0"/>
    <s v="food/food trucks"/>
    <n v="100"/>
    <n v="425"/>
    <x v="7"/>
    <x v="19"/>
  </r>
  <r>
    <n v="2437"/>
    <s v="Cuppa Gumbos"/>
    <s v="Homemade Gumbo, Stews and Curry to be served hot and fresh everyday at any festival or concert we can attend."/>
    <n v="40000"/>
    <n v="842"/>
    <x v="2"/>
    <x v="0"/>
    <s v="USD"/>
    <n v="1426615200"/>
    <n v="1422400188"/>
    <b v="0"/>
    <n v="0"/>
    <b v="0"/>
    <s v="food/food trucks"/>
    <n v="2"/>
    <n v="0"/>
    <x v="7"/>
    <x v="19"/>
  </r>
  <r>
    <n v="2438"/>
    <s v="FOOD|Art"/>
    <s v="I'm starting a catering and food truck business of southern comfort food. My FOOD is my Art!  _x000a_Thanks for you help!"/>
    <n v="800"/>
    <n v="838"/>
    <x v="2"/>
    <x v="0"/>
    <s v="USD"/>
    <n v="1449529062"/>
    <n v="1444341462"/>
    <b v="0"/>
    <n v="1"/>
    <b v="0"/>
    <s v="food/food trucks"/>
    <n v="105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5000"/>
    <n v="837"/>
    <x v="2"/>
    <x v="0"/>
    <s v="USD"/>
    <n v="1445197129"/>
    <n v="1442605129"/>
    <b v="0"/>
    <n v="0"/>
    <b v="0"/>
    <s v="food/food trucks"/>
    <n v="6"/>
    <n v="0"/>
    <x v="7"/>
    <x v="19"/>
  </r>
  <r>
    <n v="2440"/>
    <s v="The first green Food Truck in Phnom Penh"/>
    <s v="Starting a entire clean energy food truck and set a new standard for Cambodia"/>
    <n v="16000"/>
    <n v="835"/>
    <x v="2"/>
    <x v="18"/>
    <s v="EUR"/>
    <n v="1455399313"/>
    <n v="1452807313"/>
    <b v="0"/>
    <n v="2"/>
    <b v="0"/>
    <s v="food/food trucks"/>
    <n v="5"/>
    <n v="417.5"/>
    <x v="7"/>
    <x v="19"/>
  </r>
  <r>
    <n v="2441"/>
    <s v="Bring Alchemy Pops to the People!"/>
    <s v="YOU can help Alchemy Pops POP up on a street near you!"/>
    <n v="500"/>
    <n v="831"/>
    <x v="0"/>
    <x v="0"/>
    <s v="USD"/>
    <n v="1437627540"/>
    <n v="1435806054"/>
    <b v="0"/>
    <n v="109"/>
    <b v="1"/>
    <s v="food/small batch"/>
    <n v="166"/>
    <n v="7.62"/>
    <x v="7"/>
    <x v="33"/>
  </r>
  <r>
    <n v="2442"/>
    <s v="Young Mountain Tea: A New White Tea from India's Himalayas"/>
    <s v="The first tea from a new sustainable tea region in India's young, rising Himalayas."/>
    <n v="3500"/>
    <n v="827"/>
    <x v="0"/>
    <x v="0"/>
    <s v="USD"/>
    <n v="1426777228"/>
    <n v="1424188828"/>
    <b v="0"/>
    <n v="372"/>
    <b v="1"/>
    <s v="food/small batch"/>
    <n v="24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50"/>
    <n v="825"/>
    <x v="0"/>
    <x v="0"/>
    <s v="USD"/>
    <n v="1408114822"/>
    <n v="1405522822"/>
    <b v="0"/>
    <n v="311"/>
    <b v="1"/>
    <s v="food/small batch"/>
    <n v="330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700"/>
    <n v="824"/>
    <x v="0"/>
    <x v="0"/>
    <s v="USD"/>
    <n v="1464199591"/>
    <n v="1461607591"/>
    <b v="0"/>
    <n v="61"/>
    <b v="1"/>
    <s v="food/small batch"/>
    <n v="118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10000"/>
    <n v="821"/>
    <x v="0"/>
    <x v="0"/>
    <s v="USD"/>
    <n v="1443242021"/>
    <n v="1440650021"/>
    <b v="0"/>
    <n v="115"/>
    <b v="1"/>
    <s v="food/small batch"/>
    <n v="8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600"/>
    <n v="820"/>
    <x v="0"/>
    <x v="0"/>
    <s v="USD"/>
    <n v="1478923200"/>
    <n v="1476184593"/>
    <b v="0"/>
    <n v="337"/>
    <b v="1"/>
    <s v="food/small batch"/>
    <n v="137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800"/>
    <n v="815"/>
    <x v="0"/>
    <x v="0"/>
    <s v="USD"/>
    <n v="1472621760"/>
    <n v="1472110513"/>
    <b v="0"/>
    <n v="9"/>
    <b v="1"/>
    <s v="food/small batch"/>
    <n v="102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550"/>
    <n v="814"/>
    <x v="0"/>
    <x v="0"/>
    <s v="USD"/>
    <n v="1417321515"/>
    <n v="1414725915"/>
    <b v="0"/>
    <n v="120"/>
    <b v="1"/>
    <s v="food/small batch"/>
    <n v="14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2500"/>
    <n v="814"/>
    <x v="0"/>
    <x v="0"/>
    <s v="USD"/>
    <n v="1414465860"/>
    <n v="1411177456"/>
    <b v="0"/>
    <n v="102"/>
    <b v="1"/>
    <s v="food/small batch"/>
    <n v="33"/>
    <n v="7.98"/>
    <x v="7"/>
    <x v="33"/>
  </r>
  <r>
    <n v="2451"/>
    <s v="Boss Balls Protein Balls"/>
    <s v="Meet the best tasting high protein, low sugar protein snack on the planet. Guaranteed to turn you into a stone cold fox."/>
    <n v="500"/>
    <n v="813"/>
    <x v="0"/>
    <x v="0"/>
    <s v="USD"/>
    <n v="1488750490"/>
    <n v="1487022490"/>
    <b v="0"/>
    <n v="186"/>
    <b v="1"/>
    <s v="food/small batch"/>
    <n v="163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700"/>
    <n v="811"/>
    <x v="0"/>
    <x v="0"/>
    <s v="USD"/>
    <n v="1451430000"/>
    <n v="1448914500"/>
    <b v="0"/>
    <n v="15"/>
    <b v="1"/>
    <s v="food/small batch"/>
    <n v="116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800"/>
    <n v="810"/>
    <x v="0"/>
    <x v="0"/>
    <s v="USD"/>
    <n v="1486053409"/>
    <n v="1483461409"/>
    <b v="0"/>
    <n v="67"/>
    <b v="1"/>
    <s v="food/small batch"/>
    <n v="101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800"/>
    <n v="810"/>
    <x v="0"/>
    <x v="0"/>
    <s v="USD"/>
    <n v="1489207808"/>
    <n v="1486183808"/>
    <b v="0"/>
    <n v="130"/>
    <b v="1"/>
    <s v="food/small batch"/>
    <n v="101"/>
    <n v="6.23"/>
    <x v="7"/>
    <x v="33"/>
  </r>
  <r>
    <n v="2455"/>
    <s v="Yo Mama's Sauces &amp; Rubs"/>
    <s v="Mama wants everyone to try her secret recipes for sauces and rubs. She uses only the freshest ingredients for them."/>
    <n v="3000"/>
    <n v="807"/>
    <x v="0"/>
    <x v="0"/>
    <s v="USD"/>
    <n v="1461177950"/>
    <n v="1458758750"/>
    <b v="0"/>
    <n v="16"/>
    <b v="1"/>
    <s v="food/small batch"/>
    <n v="27"/>
    <n v="50.44"/>
    <x v="7"/>
    <x v="33"/>
  </r>
  <r>
    <n v="2456"/>
    <s v="Beef Sticks to Chomp On!!"/>
    <s v="These beef sticks will make your taste buds dance with happiness. Plus they are healthier than most available today!"/>
    <n v="800"/>
    <n v="805.07"/>
    <x v="0"/>
    <x v="0"/>
    <s v="USD"/>
    <n v="1488063839"/>
    <n v="1485471839"/>
    <b v="0"/>
    <n v="67"/>
    <b v="1"/>
    <s v="food/small batch"/>
    <n v="101"/>
    <n v="12.02"/>
    <x v="7"/>
    <x v="33"/>
  </r>
  <r>
    <n v="2457"/>
    <s v="NDWK The North Dakota Wine Kitchen"/>
    <s v="If you love wine, and have ever dreamed of crafting your own. You can in 3 easy steps.  Sample~Sprinkle~Savor."/>
    <n v="12000"/>
    <n v="805"/>
    <x v="0"/>
    <x v="0"/>
    <s v="USD"/>
    <n v="1458826056"/>
    <n v="1456237656"/>
    <b v="0"/>
    <n v="124"/>
    <b v="1"/>
    <s v="food/small batch"/>
    <n v="7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4000"/>
    <n v="805"/>
    <x v="0"/>
    <x v="0"/>
    <s v="USD"/>
    <n v="1465498800"/>
    <n v="1462481718"/>
    <b v="0"/>
    <n v="80"/>
    <b v="1"/>
    <s v="food/small batch"/>
    <n v="20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600"/>
    <n v="801"/>
    <x v="0"/>
    <x v="0"/>
    <s v="USD"/>
    <n v="1458742685"/>
    <n v="1454858285"/>
    <b v="0"/>
    <n v="282"/>
    <b v="1"/>
    <s v="food/small batch"/>
    <n v="134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3000"/>
    <n v="801"/>
    <x v="0"/>
    <x v="0"/>
    <s v="USD"/>
    <n v="1483417020"/>
    <n v="1480480167"/>
    <b v="0"/>
    <n v="68"/>
    <b v="1"/>
    <s v="food/small batch"/>
    <n v="27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600"/>
    <n v="800"/>
    <x v="0"/>
    <x v="0"/>
    <s v="USD"/>
    <n v="1317438000"/>
    <n v="1314577097"/>
    <b v="0"/>
    <n v="86"/>
    <b v="1"/>
    <s v="music/indie rock"/>
    <n v="133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5000"/>
    <n v="800"/>
    <x v="0"/>
    <x v="0"/>
    <s v="USD"/>
    <n v="1342672096"/>
    <n v="1340944096"/>
    <b v="0"/>
    <n v="115"/>
    <b v="1"/>
    <s v="music/indie rock"/>
    <n v="16"/>
    <n v="6.96"/>
    <x v="4"/>
    <x v="14"/>
  </r>
  <r>
    <n v="2463"/>
    <s v="Emma Ate the Lion &quot;Songs Two Count Too&quot;"/>
    <s v="Emma Ate The Lion's debut full length album"/>
    <n v="4400"/>
    <n v="800"/>
    <x v="0"/>
    <x v="0"/>
    <s v="USD"/>
    <n v="1366138800"/>
    <n v="1362710425"/>
    <b v="0"/>
    <n v="75"/>
    <b v="1"/>
    <s v="music/indie rock"/>
    <n v="18"/>
    <n v="10.67"/>
    <x v="4"/>
    <x v="14"/>
  </r>
  <r>
    <n v="2464"/>
    <s v="The Enemy Feathers NEW EP"/>
    <s v="The Enemy Feathers are passing the proverbial hat to see if we can raise enough money to complete Our NEW EP"/>
    <n v="70000"/>
    <n v="800"/>
    <x v="0"/>
    <x v="5"/>
    <s v="CAD"/>
    <n v="1443641340"/>
    <n v="1441143397"/>
    <b v="0"/>
    <n v="43"/>
    <b v="1"/>
    <s v="music/indie rock"/>
    <n v="1"/>
    <n v="18.600000000000001"/>
    <x v="4"/>
    <x v="14"/>
  </r>
  <r>
    <n v="2465"/>
    <s v="The Lion Oh My - Our first full length release"/>
    <s v="An indie band from Spokane, WA looking to master and package their first full length album."/>
    <n v="800"/>
    <n v="800"/>
    <x v="0"/>
    <x v="0"/>
    <s v="USD"/>
    <n v="1348420548"/>
    <n v="1345828548"/>
    <b v="0"/>
    <n v="48"/>
    <b v="1"/>
    <s v="music/indie rock"/>
    <n v="100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30000"/>
    <n v="800"/>
    <x v="0"/>
    <x v="0"/>
    <s v="USD"/>
    <n v="1368066453"/>
    <n v="1365474453"/>
    <b v="0"/>
    <n v="52"/>
    <b v="1"/>
    <s v="music/indie rock"/>
    <n v="3"/>
    <n v="15.38"/>
    <x v="4"/>
    <x v="14"/>
  </r>
  <r>
    <n v="2467"/>
    <s v="Nature Boy Explorer EP"/>
    <s v="We've finished our first EP and we're taking it on the road in three weeks! Help us fund manufacturing?"/>
    <n v="300"/>
    <n v="797"/>
    <x v="0"/>
    <x v="0"/>
    <s v="USD"/>
    <n v="1336669200"/>
    <n v="1335473931"/>
    <b v="0"/>
    <n v="43"/>
    <b v="1"/>
    <s v="music/indie rock"/>
    <n v="266"/>
    <n v="18.53"/>
    <x v="4"/>
    <x v="14"/>
  </r>
  <r>
    <n v="2468"/>
    <s v="New &quot;Jesse Denaro&quot; Album!"/>
    <s v="Please donate, support &amp; share this project so that I may be able to record my new EP this fall!"/>
    <n v="5000"/>
    <n v="796"/>
    <x v="0"/>
    <x v="0"/>
    <s v="USD"/>
    <n v="1351400400"/>
    <n v="1348285321"/>
    <b v="0"/>
    <n v="58"/>
    <b v="1"/>
    <s v="music/indie rock"/>
    <n v="16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750"/>
    <n v="795"/>
    <x v="0"/>
    <x v="0"/>
    <s v="USD"/>
    <n v="1297160329"/>
    <n v="1295000329"/>
    <b v="0"/>
    <n v="47"/>
    <b v="1"/>
    <s v="music/indie rock"/>
    <n v="10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20000"/>
    <n v="795"/>
    <x v="0"/>
    <x v="0"/>
    <s v="USD"/>
    <n v="1337824055"/>
    <n v="1335232055"/>
    <b v="0"/>
    <n v="36"/>
    <b v="1"/>
    <s v="music/indie rock"/>
    <n v="4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1500"/>
    <n v="795"/>
    <x v="0"/>
    <x v="0"/>
    <s v="USD"/>
    <n v="1327535392"/>
    <n v="1324079392"/>
    <b v="0"/>
    <n v="17"/>
    <b v="1"/>
    <s v="music/indie rock"/>
    <n v="53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500"/>
    <n v="791"/>
    <x v="0"/>
    <x v="0"/>
    <s v="USD"/>
    <n v="1283562180"/>
    <n v="1277433980"/>
    <b v="0"/>
    <n v="104"/>
    <b v="1"/>
    <s v="music/indie rock"/>
    <n v="158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65000"/>
    <n v="788"/>
    <x v="0"/>
    <x v="0"/>
    <s v="USD"/>
    <n v="1352573869"/>
    <n v="1349978269"/>
    <b v="0"/>
    <n v="47"/>
    <b v="1"/>
    <s v="music/indie rock"/>
    <n v="1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745"/>
    <n v="786"/>
    <x v="0"/>
    <x v="0"/>
    <s v="USD"/>
    <n v="1286756176"/>
    <n v="1282868176"/>
    <b v="0"/>
    <n v="38"/>
    <b v="1"/>
    <s v="music/indie rock"/>
    <n v="106"/>
    <n v="20.68"/>
    <x v="4"/>
    <x v="14"/>
  </r>
  <r>
    <n v="2475"/>
    <s v="BRANDTSON - &quot;Send Us A Signal&quot; Vinyl LP"/>
    <s v="Help BRANDTSON and DREAMOVERrecords press their 2004 record, &quot;Send Us A Signal&quot;."/>
    <n v="550"/>
    <n v="783"/>
    <x v="0"/>
    <x v="0"/>
    <s v="USD"/>
    <n v="1278799200"/>
    <n v="1273647255"/>
    <b v="0"/>
    <n v="81"/>
    <b v="1"/>
    <s v="music/indie rock"/>
    <n v="142"/>
    <n v="9.67"/>
    <x v="4"/>
    <x v="14"/>
  </r>
  <r>
    <n v="2476"/>
    <s v="Arts &amp; Crafts"/>
    <s v="Eleven songs, the accumulation of several memorable occurrences in a sleepy town; stories of fiction &amp; fact."/>
    <n v="600"/>
    <n v="780"/>
    <x v="0"/>
    <x v="0"/>
    <s v="USD"/>
    <n v="1415004770"/>
    <n v="1412149970"/>
    <b v="0"/>
    <n v="55"/>
    <b v="1"/>
    <s v="music/indie rock"/>
    <n v="130"/>
    <n v="14.18"/>
    <x v="4"/>
    <x v="14"/>
  </r>
  <r>
    <n v="2477"/>
    <s v="Debut Album"/>
    <s v="Releasing my first album in August, and I need your help in order to get it done!"/>
    <n v="600"/>
    <n v="780"/>
    <x v="0"/>
    <x v="0"/>
    <s v="USD"/>
    <n v="1344789345"/>
    <n v="1340901345"/>
    <b v="0"/>
    <n v="41"/>
    <b v="1"/>
    <s v="music/indie rock"/>
    <n v="130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750"/>
    <n v="780"/>
    <x v="0"/>
    <x v="0"/>
    <s v="USD"/>
    <n v="1358117313"/>
    <n v="1355525313"/>
    <b v="0"/>
    <n v="79"/>
    <b v="1"/>
    <s v="music/indie rock"/>
    <n v="104"/>
    <n v="9.8699999999999992"/>
    <x v="4"/>
    <x v="14"/>
  </r>
  <r>
    <n v="2479"/>
    <s v="FUEL FAKE NATIVES"/>
    <s v="Fake Natives is headed on tour this summer. Help them fill their tank with fossil fuels."/>
    <n v="3500"/>
    <n v="775"/>
    <x v="0"/>
    <x v="0"/>
    <s v="USD"/>
    <n v="1343440800"/>
    <n v="1342545994"/>
    <b v="0"/>
    <n v="16"/>
    <b v="1"/>
    <s v="music/indie rock"/>
    <n v="22"/>
    <n v="48.44"/>
    <x v="4"/>
    <x v="14"/>
  </r>
  <r>
    <n v="2480"/>
    <s v="Either, Either EP"/>
    <s v="We are a band from Long Beach, Ca looking to record our first EP. Any little bit counts and your support would mean the world to us!"/>
    <n v="773"/>
    <n v="773"/>
    <x v="0"/>
    <x v="0"/>
    <s v="USD"/>
    <n v="1444516084"/>
    <n v="1439332084"/>
    <b v="0"/>
    <n v="8"/>
    <b v="1"/>
    <s v="music/indie rock"/>
    <n v="100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10500"/>
    <n v="766"/>
    <x v="0"/>
    <x v="0"/>
    <s v="USD"/>
    <n v="1335799808"/>
    <n v="1333207808"/>
    <b v="0"/>
    <n v="95"/>
    <b v="1"/>
    <s v="music/indie rock"/>
    <n v="7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660"/>
    <n v="764"/>
    <x v="0"/>
    <x v="0"/>
    <s v="USD"/>
    <n v="1312224383"/>
    <n v="1308336383"/>
    <b v="0"/>
    <n v="25"/>
    <b v="1"/>
    <s v="music/indie rock"/>
    <n v="116"/>
    <n v="30.56"/>
    <x v="4"/>
    <x v="14"/>
  </r>
  <r>
    <n v="2483"/>
    <s v="Intangible Animal's &quot;Oh The Humanity&quot; Tour"/>
    <s v="Send Intangible Animal on our first West Coast Tour!!! The fate of the world rests in your hands."/>
    <n v="600"/>
    <n v="763"/>
    <x v="0"/>
    <x v="0"/>
    <s v="USD"/>
    <n v="1335891603"/>
    <n v="1330711203"/>
    <b v="0"/>
    <n v="19"/>
    <b v="1"/>
    <s v="music/indie rock"/>
    <n v="127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650"/>
    <n v="760"/>
    <x v="0"/>
    <x v="0"/>
    <s v="USD"/>
    <n v="1318463879"/>
    <n v="1315439879"/>
    <b v="0"/>
    <n v="41"/>
    <b v="1"/>
    <s v="music/indie rock"/>
    <n v="117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500"/>
    <n v="760"/>
    <x v="0"/>
    <x v="0"/>
    <s v="USD"/>
    <n v="1335113976"/>
    <n v="1332521976"/>
    <b v="0"/>
    <n v="30"/>
    <b v="1"/>
    <s v="music/indie rock"/>
    <n v="152"/>
    <n v="25.33"/>
    <x v="4"/>
    <x v="14"/>
  </r>
  <r>
    <n v="2487"/>
    <s v="Copyrighting 1978 Champs Finished Album"/>
    <s v="Raise enough money to fund the copyright cost for the full length indie rock record we spent the year recording."/>
    <n v="3500"/>
    <n v="759"/>
    <x v="0"/>
    <x v="0"/>
    <s v="USD"/>
    <n v="1338083997"/>
    <n v="1335491997"/>
    <b v="0"/>
    <n v="38"/>
    <b v="1"/>
    <s v="music/indie rock"/>
    <n v="22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750"/>
    <n v="758"/>
    <x v="0"/>
    <x v="0"/>
    <s v="USD"/>
    <n v="1321459908"/>
    <n v="1318864308"/>
    <b v="0"/>
    <n v="65"/>
    <b v="1"/>
    <s v="music/indie rock"/>
    <n v="101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500"/>
    <n v="754"/>
    <x v="0"/>
    <x v="0"/>
    <s v="USD"/>
    <n v="1368117239"/>
    <n v="1365525239"/>
    <b v="0"/>
    <n v="75"/>
    <b v="1"/>
    <s v="music/indie rock"/>
    <n v="151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300"/>
    <n v="752"/>
    <x v="0"/>
    <x v="0"/>
    <s v="USD"/>
    <n v="1340429276"/>
    <n v="1335245276"/>
    <b v="0"/>
    <n v="16"/>
    <b v="1"/>
    <s v="music/indie rock"/>
    <n v="251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1000"/>
    <n v="750"/>
    <x v="0"/>
    <x v="0"/>
    <s v="USD"/>
    <n v="1295142660"/>
    <n v="1293739714"/>
    <b v="0"/>
    <n v="10"/>
    <b v="1"/>
    <s v="music/indie rock"/>
    <n v="75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5000"/>
    <n v="750"/>
    <x v="0"/>
    <x v="0"/>
    <s v="USD"/>
    <n v="1367208140"/>
    <n v="1363320140"/>
    <b v="0"/>
    <n v="259"/>
    <b v="1"/>
    <s v="music/indie rock"/>
    <n v="15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2500"/>
    <n v="746"/>
    <x v="0"/>
    <x v="0"/>
    <s v="USD"/>
    <n v="1337786944"/>
    <n v="1335194944"/>
    <b v="0"/>
    <n v="39"/>
    <b v="1"/>
    <s v="music/indie rock"/>
    <n v="3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500"/>
    <n v="745"/>
    <x v="0"/>
    <x v="0"/>
    <s v="USD"/>
    <n v="1339022575"/>
    <n v="1336430575"/>
    <b v="0"/>
    <n v="42"/>
    <b v="1"/>
    <s v="music/indie rock"/>
    <n v="149"/>
    <n v="17.739999999999998"/>
    <x v="4"/>
    <x v="14"/>
  </r>
  <r>
    <n v="2496"/>
    <s v="Lynn Haven - The First Album, &quot;Fair Weather Friends&quot;"/>
    <s v="Be a part of making the first Lynn Haven album, &quot;Fair Weather Friends.&quot;"/>
    <n v="2750"/>
    <n v="735"/>
    <x v="0"/>
    <x v="0"/>
    <s v="USD"/>
    <n v="1364597692"/>
    <n v="1361577292"/>
    <b v="0"/>
    <n v="10"/>
    <b v="1"/>
    <s v="music/indie rock"/>
    <n v="27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25000"/>
    <n v="732.5"/>
    <x v="0"/>
    <x v="0"/>
    <s v="USD"/>
    <n v="1312578338"/>
    <n v="1309986338"/>
    <b v="0"/>
    <n v="56"/>
    <b v="1"/>
    <s v="music/indie rock"/>
    <n v="3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2500"/>
    <n v="731"/>
    <x v="0"/>
    <x v="0"/>
    <s v="USD"/>
    <n v="1422400387"/>
    <n v="1421190787"/>
    <b v="0"/>
    <n v="20"/>
    <b v="1"/>
    <s v="music/indie rock"/>
    <n v="29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3000"/>
    <n v="730"/>
    <x v="0"/>
    <x v="0"/>
    <s v="USD"/>
    <n v="1356976800"/>
    <n v="1352820837"/>
    <b v="0"/>
    <n v="170"/>
    <b v="1"/>
    <s v="music/indie rock"/>
    <n v="24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700"/>
    <n v="730"/>
    <x v="0"/>
    <x v="0"/>
    <s v="USD"/>
    <n v="1340476375"/>
    <n v="1337884375"/>
    <b v="0"/>
    <n v="29"/>
    <b v="1"/>
    <s v="music/indie rock"/>
    <n v="104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2000"/>
    <n v="730"/>
    <x v="2"/>
    <x v="5"/>
    <s v="CAD"/>
    <n v="1443379104"/>
    <n v="1440787104"/>
    <b v="0"/>
    <n v="7"/>
    <b v="0"/>
    <s v="food/restaurants"/>
    <n v="37"/>
    <n v="104.29"/>
    <x v="7"/>
    <x v="34"/>
  </r>
  <r>
    <n v="2502"/>
    <s v="Cupcake Chaos"/>
    <s v="A small sweet shop featuring the cupcake variety offered by Cupcake Chaos, candy, cotton candy, shakes and malts, located in Dalhart,TX"/>
    <n v="500"/>
    <n v="727"/>
    <x v="2"/>
    <x v="0"/>
    <s v="USD"/>
    <n v="1411328918"/>
    <n v="1407440918"/>
    <b v="0"/>
    <n v="5"/>
    <b v="0"/>
    <s v="food/restaurants"/>
    <n v="145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700"/>
    <n v="725"/>
    <x v="2"/>
    <x v="0"/>
    <s v="USD"/>
    <n v="1416014534"/>
    <n v="1413418934"/>
    <b v="0"/>
    <n v="0"/>
    <b v="0"/>
    <s v="food/restaurants"/>
    <n v="104"/>
    <n v="0"/>
    <x v="7"/>
    <x v="34"/>
  </r>
  <r>
    <n v="2505"/>
    <s v="PASTATUTION"/>
    <s v="PASTATUTION- The act or practice of engaging in Pasta Making for money.  _x000a__x000a_Help us get the Arcobaleno Pasta Extruder!"/>
    <n v="3423"/>
    <n v="722"/>
    <x v="2"/>
    <x v="0"/>
    <s v="USD"/>
    <n v="1426292416"/>
    <n v="1423704016"/>
    <b v="0"/>
    <n v="0"/>
    <b v="0"/>
    <s v="food/restaurants"/>
    <n v="21"/>
    <n v="0"/>
    <x v="7"/>
    <x v="34"/>
  </r>
  <r>
    <n v="2506"/>
    <s v="Bowlz Cafe, Hull"/>
    <s v="Love cereal as much as we do? Then we need your help! We are opening a worldwide cereal cafe, serving the best in imported cereals!"/>
    <n v="700"/>
    <n v="721"/>
    <x v="2"/>
    <x v="1"/>
    <s v="GBP"/>
    <n v="1443906000"/>
    <n v="1441955269"/>
    <b v="0"/>
    <n v="2"/>
    <b v="0"/>
    <s v="food/restaurants"/>
    <n v="103"/>
    <n v="360.5"/>
    <x v="7"/>
    <x v="34"/>
  </r>
  <r>
    <n v="2507"/>
    <s v="Help Cafe Talavera get a New Kitchen!"/>
    <s v="Unique dishes for a unique city!."/>
    <n v="700"/>
    <n v="720.01"/>
    <x v="2"/>
    <x v="0"/>
    <s v="USD"/>
    <n v="1431308704"/>
    <n v="1428716704"/>
    <b v="0"/>
    <n v="0"/>
    <b v="0"/>
    <s v="food/restaurants"/>
    <n v="103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600"/>
    <n v="718"/>
    <x v="2"/>
    <x v="0"/>
    <s v="USD"/>
    <n v="1408056634"/>
    <n v="1405464634"/>
    <b v="0"/>
    <n v="0"/>
    <b v="0"/>
    <s v="food/restaurants"/>
    <n v="12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7000"/>
    <n v="715"/>
    <x v="2"/>
    <x v="1"/>
    <s v="GBP"/>
    <n v="1429554349"/>
    <n v="1424719549"/>
    <b v="0"/>
    <n v="28"/>
    <b v="0"/>
    <s v="food/restaurants"/>
    <n v="10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1200"/>
    <n v="715"/>
    <x v="2"/>
    <x v="0"/>
    <s v="USD"/>
    <n v="1431647772"/>
    <n v="1426463772"/>
    <b v="0"/>
    <n v="2"/>
    <b v="0"/>
    <s v="food/restaurants"/>
    <n v="60"/>
    <n v="357.5"/>
    <x v="7"/>
    <x v="34"/>
  </r>
  <r>
    <n v="2511"/>
    <s v="loluli's"/>
    <s v="Fresh Fast Food. A bbq ramen bar thats healthy, tasty and made to order right in front of your eyes....... From flame to bowl"/>
    <n v="600"/>
    <n v="715"/>
    <x v="2"/>
    <x v="1"/>
    <s v="GBP"/>
    <n v="1454323413"/>
    <n v="1451731413"/>
    <b v="0"/>
    <n v="0"/>
    <b v="0"/>
    <s v="food/restaurants"/>
    <n v="119"/>
    <n v="0"/>
    <x v="7"/>
    <x v="34"/>
  </r>
  <r>
    <n v="2512"/>
    <s v="Somethin' Tasty"/>
    <s v="Somethin' Tasty is a unique coffee, pastry &amp; retail store. We consign from all local sources: pottery, glass &amp; art."/>
    <n v="1250"/>
    <n v="715"/>
    <x v="2"/>
    <x v="0"/>
    <s v="USD"/>
    <n v="1418504561"/>
    <n v="1417208561"/>
    <b v="0"/>
    <n v="0"/>
    <b v="0"/>
    <s v="food/restaurants"/>
    <n v="57"/>
    <n v="0"/>
    <x v="7"/>
    <x v="34"/>
  </r>
  <r>
    <n v="2513"/>
    <s v="Yahu Restaurants"/>
    <s v="Wir wollen einen Ort erschaffen an dem man sich wohlfÃ¼hlen kann, ein Ort an dem die Gedanken frei sind und man das Essen genieÃŸen kann."/>
    <n v="620"/>
    <n v="714"/>
    <x v="2"/>
    <x v="12"/>
    <s v="EUR"/>
    <n v="1488067789"/>
    <n v="1482883789"/>
    <b v="0"/>
    <n v="0"/>
    <b v="0"/>
    <s v="food/restaurants"/>
    <n v="115"/>
    <n v="0"/>
    <x v="7"/>
    <x v="34"/>
  </r>
  <r>
    <n v="2514"/>
    <s v="Lunch For Tots"/>
    <s v="My little cafe has been challenged to provide healthy, fun lunches to kids at a Montessori School. Local/organic as much as possible."/>
    <n v="550"/>
    <n v="713"/>
    <x v="2"/>
    <x v="0"/>
    <s v="USD"/>
    <n v="1408526477"/>
    <n v="1407057677"/>
    <b v="0"/>
    <n v="4"/>
    <b v="0"/>
    <s v="food/restaurants"/>
    <n v="130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2500"/>
    <n v="712"/>
    <x v="2"/>
    <x v="0"/>
    <s v="USD"/>
    <n v="1424635753"/>
    <n v="1422043753"/>
    <b v="0"/>
    <n v="12"/>
    <b v="0"/>
    <s v="food/restaurants"/>
    <n v="28"/>
    <n v="59.33"/>
    <x v="7"/>
    <x v="34"/>
  </r>
  <r>
    <n v="2516"/>
    <s v="Morning Glory"/>
    <s v="Hi, everyone my name is Alex, and i want to create not just a cafe spot, but a place that gives everyone a nice warm homey feeling."/>
    <n v="600"/>
    <n v="710"/>
    <x v="2"/>
    <x v="0"/>
    <s v="USD"/>
    <n v="1417279252"/>
    <n v="1414683652"/>
    <b v="0"/>
    <n v="0"/>
    <b v="0"/>
    <s v="food/restaurants"/>
    <n v="118"/>
    <n v="0"/>
    <x v="7"/>
    <x v="34"/>
  </r>
  <r>
    <n v="2517"/>
    <s v="The Canteen"/>
    <s v="KICK START US! Chef-driven dining experience offering a multi-course tasteful and playful menu that hems in familiar seasonal comfort."/>
    <n v="700"/>
    <n v="705"/>
    <x v="2"/>
    <x v="5"/>
    <s v="CAD"/>
    <n v="1426788930"/>
    <n v="1424200530"/>
    <b v="0"/>
    <n v="33"/>
    <b v="0"/>
    <s v="food/restaurants"/>
    <n v="101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2800"/>
    <n v="701"/>
    <x v="2"/>
    <x v="0"/>
    <s v="USD"/>
    <n v="1415899228"/>
    <n v="1413303628"/>
    <b v="0"/>
    <n v="0"/>
    <b v="0"/>
    <s v="food/restaurants"/>
    <n v="25"/>
    <n v="0"/>
    <x v="7"/>
    <x v="34"/>
  </r>
  <r>
    <n v="2519"/>
    <s v="Kelli's Kitchen"/>
    <s v="Better than your mom's, better than Cracker Barrel, only at Kelli's Kitchen (all from scratch)."/>
    <n v="20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700"/>
    <n v="700"/>
    <x v="2"/>
    <x v="0"/>
    <s v="USD"/>
    <n v="1476559260"/>
    <n v="1472567085"/>
    <b v="0"/>
    <n v="0"/>
    <b v="0"/>
    <s v="food/restaurants"/>
    <n v="10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500"/>
    <n v="695"/>
    <x v="0"/>
    <x v="0"/>
    <s v="USD"/>
    <n v="1444778021"/>
    <n v="1442963621"/>
    <b v="0"/>
    <n v="132"/>
    <b v="1"/>
    <s v="music/classical music"/>
    <n v="139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0"/>
    <n v="690"/>
    <x v="0"/>
    <x v="0"/>
    <s v="USD"/>
    <n v="1461336720"/>
    <n v="1459431960"/>
    <b v="0"/>
    <n v="27"/>
    <b v="1"/>
    <s v="music/classical music"/>
    <n v="1"/>
    <n v="25.56"/>
    <x v="4"/>
    <x v="35"/>
  </r>
  <r>
    <n v="2523"/>
    <s v="Pater Noster Project"/>
    <s v="PATER NOSTER (2003) by Thomas Oboe Lee, scored for baritone solo and string quartet.  Hauntingly beautiful, yet never performed."/>
    <n v="500"/>
    <n v="684"/>
    <x v="0"/>
    <x v="0"/>
    <s v="USD"/>
    <n v="1416270292"/>
    <n v="1413674692"/>
    <b v="0"/>
    <n v="26"/>
    <b v="1"/>
    <s v="music/classical music"/>
    <n v="137"/>
    <n v="26.31"/>
    <x v="4"/>
    <x v="35"/>
  </r>
  <r>
    <n v="2524"/>
    <s v="Les Bostonades' First CD"/>
    <s v="We're bringing some of our favorite music from the past 10 years to disc for the first time ever."/>
    <n v="15000"/>
    <n v="684"/>
    <x v="0"/>
    <x v="0"/>
    <s v="USD"/>
    <n v="1419136200"/>
    <n v="1416338557"/>
    <b v="0"/>
    <n v="43"/>
    <b v="1"/>
    <s v="music/classical music"/>
    <n v="5"/>
    <n v="15.91"/>
    <x v="4"/>
    <x v="35"/>
  </r>
  <r>
    <n v="2525"/>
    <s v="Jenny &amp; Rossâ”‚To Sing in Germany"/>
    <s v="Husband and wife operatic team specializing in German opera. Fundraising for an audition tour of Germany."/>
    <n v="500"/>
    <n v="683"/>
    <x v="0"/>
    <x v="0"/>
    <s v="USD"/>
    <n v="1340914571"/>
    <n v="1338322571"/>
    <b v="0"/>
    <n v="80"/>
    <b v="1"/>
    <s v="music/classical music"/>
    <n v="137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600"/>
    <n v="680"/>
    <x v="0"/>
    <x v="0"/>
    <s v="USD"/>
    <n v="1418014740"/>
    <n v="1415585474"/>
    <b v="0"/>
    <n v="33"/>
    <b v="1"/>
    <s v="music/classical music"/>
    <n v="113"/>
    <n v="20.61"/>
    <x v="4"/>
    <x v="35"/>
  </r>
  <r>
    <n v="2527"/>
    <s v="Britten in Song: A Centennial Celebration"/>
    <s v="Five Programs of Benjamin Britten's vocal works featuring over 20 extraordinary vocalists and pianists."/>
    <n v="400"/>
    <n v="679.44"/>
    <x v="0"/>
    <x v="0"/>
    <s v="USD"/>
    <n v="1382068740"/>
    <n v="1380477691"/>
    <b v="0"/>
    <n v="71"/>
    <b v="1"/>
    <s v="music/classical music"/>
    <n v="170"/>
    <n v="9.57"/>
    <x v="4"/>
    <x v="35"/>
  </r>
  <r>
    <n v="2528"/>
    <s v="Three Voices"/>
    <s v="I've been offered a contract with HatHut to record Feldman's 'Three Voices', which would be my first solo disc. I need your help!"/>
    <n v="26000"/>
    <n v="678"/>
    <x v="0"/>
    <x v="1"/>
    <s v="GBP"/>
    <n v="1440068400"/>
    <n v="1438459303"/>
    <b v="0"/>
    <n v="81"/>
    <b v="1"/>
    <s v="music/classical music"/>
    <n v="3"/>
    <n v="8.3699999999999992"/>
    <x v="4"/>
    <x v="35"/>
  </r>
  <r>
    <n v="2529"/>
    <s v="UrbanArias is DC's Contemporary Opera Company"/>
    <s v="Opera. Short. New."/>
    <n v="1500"/>
    <n v="677"/>
    <x v="0"/>
    <x v="0"/>
    <s v="USD"/>
    <n v="1332636975"/>
    <n v="1328752575"/>
    <b v="0"/>
    <n v="76"/>
    <b v="1"/>
    <s v="music/classical music"/>
    <n v="45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12000"/>
    <n v="676"/>
    <x v="0"/>
    <x v="0"/>
    <s v="USD"/>
    <n v="1429505400"/>
    <n v="1426711505"/>
    <b v="0"/>
    <n v="48"/>
    <b v="1"/>
    <s v="music/classical music"/>
    <n v="6"/>
    <n v="14.08"/>
    <x v="4"/>
    <x v="35"/>
  </r>
  <r>
    <n v="2531"/>
    <s v="Modern Chamber Music"/>
    <s v="The first CD of chamber music composed by John Leupold to be released on PARMA records. The album features solo, duets, and a quartet."/>
    <n v="500"/>
    <n v="675"/>
    <x v="0"/>
    <x v="0"/>
    <s v="USD"/>
    <n v="1439611140"/>
    <n v="1437668354"/>
    <b v="0"/>
    <n v="61"/>
    <b v="1"/>
    <s v="music/classical music"/>
    <n v="13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2500"/>
    <n v="671"/>
    <x v="0"/>
    <x v="0"/>
    <s v="USD"/>
    <n v="1345148566"/>
    <n v="1342556566"/>
    <b v="0"/>
    <n v="60"/>
    <b v="1"/>
    <s v="music/classical music"/>
    <n v="2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50000"/>
    <n v="670"/>
    <x v="0"/>
    <x v="0"/>
    <s v="USD"/>
    <n v="1362160868"/>
    <n v="1359568911"/>
    <b v="0"/>
    <n v="136"/>
    <b v="1"/>
    <s v="music/classical music"/>
    <n v="1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7500"/>
    <n v="668"/>
    <x v="0"/>
    <x v="0"/>
    <s v="USD"/>
    <n v="1262325600"/>
    <n v="1257871712"/>
    <b v="0"/>
    <n v="14"/>
    <b v="1"/>
    <s v="music/classical music"/>
    <n v="9"/>
    <n v="47.71"/>
    <x v="4"/>
    <x v="35"/>
  </r>
  <r>
    <n v="2535"/>
    <s v="Mark Hayes Requiem Recording"/>
    <s v="Mark Hayes: Requiem Recording"/>
    <n v="500"/>
    <n v="666"/>
    <x v="0"/>
    <x v="0"/>
    <s v="USD"/>
    <n v="1417463945"/>
    <n v="1414781945"/>
    <b v="0"/>
    <n v="78"/>
    <b v="1"/>
    <s v="music/classical music"/>
    <n v="13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500"/>
    <n v="665.21"/>
    <x v="0"/>
    <x v="0"/>
    <s v="USD"/>
    <n v="1375151566"/>
    <n v="1373337166"/>
    <b v="0"/>
    <n v="4"/>
    <b v="1"/>
    <s v="music/classical music"/>
    <n v="133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500"/>
    <n v="660"/>
    <x v="0"/>
    <x v="0"/>
    <s v="USD"/>
    <n v="1312212855"/>
    <n v="1307028855"/>
    <b v="0"/>
    <n v="11"/>
    <b v="1"/>
    <s v="music/classical music"/>
    <n v="132"/>
    <n v="60"/>
    <x v="4"/>
    <x v="35"/>
  </r>
  <r>
    <n v="2538"/>
    <s v="Me, Myself and Albinoni"/>
    <s v="I will record 2 of Tomaso Albinoni's concertos for 2 oboes playing both parts myself."/>
    <n v="650"/>
    <n v="658"/>
    <x v="0"/>
    <x v="0"/>
    <s v="USD"/>
    <n v="1361681940"/>
    <n v="1359029661"/>
    <b v="0"/>
    <n v="185"/>
    <b v="1"/>
    <s v="music/classical music"/>
    <n v="101"/>
    <n v="3.56"/>
    <x v="4"/>
    <x v="35"/>
  </r>
  <r>
    <n v="2539"/>
    <s v="The Flying Gambas"/>
    <s v="Help ABS Academy musicians get their cellos, gambas, &amp; contrabasses to San Francisco by supporting their instruments' travel."/>
    <n v="1800"/>
    <n v="657"/>
    <x v="0"/>
    <x v="0"/>
    <s v="USD"/>
    <n v="1422913152"/>
    <n v="1417729152"/>
    <b v="0"/>
    <n v="59"/>
    <b v="1"/>
    <s v="music/classical music"/>
    <n v="3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4800"/>
    <n v="651"/>
    <x v="0"/>
    <x v="1"/>
    <s v="GBP"/>
    <n v="1380192418"/>
    <n v="1375008418"/>
    <b v="0"/>
    <n v="63"/>
    <b v="1"/>
    <s v="music/classical music"/>
    <n v="14"/>
    <n v="10.33"/>
    <x v="4"/>
    <x v="35"/>
  </r>
  <r>
    <n v="2542"/>
    <s v="Classical Music by Marquita"/>
    <s v="Marquita Renee Ntim records her first Classical Album, complete with her playing the viola, cello and singing opera."/>
    <n v="5000"/>
    <n v="651"/>
    <x v="0"/>
    <x v="0"/>
    <s v="USD"/>
    <n v="1380599940"/>
    <n v="1377252857"/>
    <b v="0"/>
    <n v="13"/>
    <b v="1"/>
    <s v="music/classical music"/>
    <n v="1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5000"/>
    <n v="650"/>
    <x v="0"/>
    <x v="0"/>
    <s v="USD"/>
    <n v="1293937200"/>
    <n v="1291257298"/>
    <b v="0"/>
    <n v="13"/>
    <b v="1"/>
    <s v="music/classical music"/>
    <n v="13"/>
    <n v="50"/>
    <x v="4"/>
    <x v="35"/>
  </r>
  <r>
    <n v="2544"/>
    <s v="Singing City Children's Choir"/>
    <s v="Bringing choral music and performance opportunities to under-served youth in West Philadelphia"/>
    <n v="10000"/>
    <n v="650"/>
    <x v="0"/>
    <x v="0"/>
    <s v="USD"/>
    <n v="1341750569"/>
    <n v="1339158569"/>
    <b v="0"/>
    <n v="57"/>
    <b v="1"/>
    <s v="music/classical music"/>
    <n v="7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6000"/>
    <n v="650"/>
    <x v="0"/>
    <x v="0"/>
    <s v="USD"/>
    <n v="1424997000"/>
    <n v="1421983138"/>
    <b v="0"/>
    <n v="61"/>
    <b v="1"/>
    <s v="music/classical music"/>
    <n v="11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500"/>
    <n v="650"/>
    <x v="0"/>
    <x v="0"/>
    <s v="USD"/>
    <n v="1380949200"/>
    <n v="1378586179"/>
    <b v="0"/>
    <n v="65"/>
    <b v="1"/>
    <s v="music/classical music"/>
    <n v="130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00"/>
    <n v="650"/>
    <x v="0"/>
    <x v="0"/>
    <s v="USD"/>
    <n v="1333560803"/>
    <n v="1330972403"/>
    <b v="0"/>
    <n v="134"/>
    <b v="1"/>
    <s v="music/classical music"/>
    <n v="130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2413"/>
    <n v="650"/>
    <x v="0"/>
    <x v="6"/>
    <s v="EUR"/>
    <n v="1475209620"/>
    <n v="1473087637"/>
    <b v="0"/>
    <n v="37"/>
    <b v="1"/>
    <s v="music/classical music"/>
    <n v="27"/>
    <n v="17.57"/>
    <x v="4"/>
    <x v="35"/>
  </r>
  <r>
    <n v="2549"/>
    <s v="The Miller's Wife, a new opera"/>
    <s v="A new opera in English by Mike Christie to be premiÃ¨red at the Arcola Theatre, London UK from 14th-17th August 2013."/>
    <n v="2800000"/>
    <n v="645"/>
    <x v="0"/>
    <x v="1"/>
    <s v="GBP"/>
    <n v="1370019600"/>
    <n v="1366999870"/>
    <b v="0"/>
    <n v="37"/>
    <b v="1"/>
    <s v="music/classical music"/>
    <n v="0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4100"/>
    <n v="645"/>
    <x v="0"/>
    <x v="0"/>
    <s v="USD"/>
    <n v="1444276740"/>
    <n v="1439392406"/>
    <b v="0"/>
    <n v="150"/>
    <b v="1"/>
    <s v="music/classical music"/>
    <n v="16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2100"/>
    <n v="644"/>
    <x v="0"/>
    <x v="0"/>
    <s v="USD"/>
    <n v="1332362880"/>
    <n v="1329890585"/>
    <b v="0"/>
    <n v="56"/>
    <b v="1"/>
    <s v="music/classical music"/>
    <n v="31"/>
    <n v="11.5"/>
    <x v="4"/>
    <x v="35"/>
  </r>
  <r>
    <n v="2552"/>
    <s v="DAVID, The Oratorio"/>
    <s v="World Premiere of a new oratorio with chorus, soloists, and orchestra, based on the Old Testament king and prophet, DAVID"/>
    <n v="500"/>
    <n v="641"/>
    <x v="0"/>
    <x v="0"/>
    <s v="USD"/>
    <n v="1488741981"/>
    <n v="1486149981"/>
    <b v="0"/>
    <n v="18"/>
    <b v="1"/>
    <s v="music/classical music"/>
    <n v="128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2000"/>
    <n v="641"/>
    <x v="0"/>
    <x v="0"/>
    <s v="USD"/>
    <n v="1348202807"/>
    <n v="1343018807"/>
    <b v="0"/>
    <n v="60"/>
    <b v="1"/>
    <s v="music/classical music"/>
    <n v="32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2000"/>
    <n v="641"/>
    <x v="0"/>
    <x v="0"/>
    <s v="USD"/>
    <n v="1433131140"/>
    <n v="1430445163"/>
    <b v="0"/>
    <n v="67"/>
    <b v="1"/>
    <s v="music/classical music"/>
    <n v="32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3000"/>
    <n v="641"/>
    <x v="0"/>
    <x v="0"/>
    <s v="USD"/>
    <n v="1338219793"/>
    <n v="1335541393"/>
    <b v="0"/>
    <n v="35"/>
    <b v="1"/>
    <s v="music/classical music"/>
    <n v="21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120000"/>
    <n v="640"/>
    <x v="0"/>
    <x v="0"/>
    <s v="USD"/>
    <n v="1356392857"/>
    <n v="1352504857"/>
    <b v="0"/>
    <n v="34"/>
    <b v="1"/>
    <s v="music/classical music"/>
    <n v="1"/>
    <n v="18.82"/>
    <x v="4"/>
    <x v="35"/>
  </r>
  <r>
    <n v="2557"/>
    <s v="European Tour"/>
    <s v="Raising money for our concert tour of Switzerland and Germany in June/July 2014"/>
    <n v="20000"/>
    <n v="640"/>
    <x v="0"/>
    <x v="1"/>
    <s v="GBP"/>
    <n v="1400176386"/>
    <n v="1397584386"/>
    <b v="0"/>
    <n v="36"/>
    <b v="1"/>
    <s v="music/classical music"/>
    <n v="3"/>
    <n v="17.78"/>
    <x v="4"/>
    <x v="35"/>
  </r>
  <r>
    <n v="2558"/>
    <s v="Hopkins Sinfonia 2015 Season"/>
    <s v="The Hopkins Sinfonia is looking for your support to run our 2015 Season made up of five concerts."/>
    <n v="3500"/>
    <n v="640"/>
    <x v="0"/>
    <x v="2"/>
    <s v="AUD"/>
    <n v="1430488740"/>
    <n v="1427747906"/>
    <b v="0"/>
    <n v="18"/>
    <b v="1"/>
    <s v="music/classical music"/>
    <n v="18"/>
    <n v="35.56"/>
    <x v="4"/>
    <x v="35"/>
  </r>
  <r>
    <n v="2559"/>
    <s v="India Meets String Quartet"/>
    <s v="A concert of new music by four composers who have lived in India and been inspired by its music, with the Momenta String Quartet"/>
    <n v="500"/>
    <n v="640"/>
    <x v="0"/>
    <x v="0"/>
    <s v="USD"/>
    <n v="1321385820"/>
    <n v="1318539484"/>
    <b v="0"/>
    <n v="25"/>
    <b v="1"/>
    <s v="music/classical music"/>
    <n v="128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500"/>
    <n v="639"/>
    <x v="0"/>
    <x v="1"/>
    <s v="GBP"/>
    <n v="1425682174"/>
    <n v="1423090174"/>
    <b v="0"/>
    <n v="21"/>
    <b v="1"/>
    <s v="music/classical music"/>
    <n v="128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48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500"/>
    <n v="636"/>
    <x v="1"/>
    <x v="12"/>
    <s v="EUR"/>
    <n v="1476189339"/>
    <n v="1471005339"/>
    <b v="0"/>
    <n v="3"/>
    <b v="0"/>
    <s v="food/food trucks"/>
    <n v="127"/>
    <n v="212"/>
    <x v="7"/>
    <x v="19"/>
  </r>
  <r>
    <n v="2563"/>
    <s v="Phoenix Pearl Boba Tea Truck (Canceled)"/>
    <s v="Michigan based bubble tea and specialty ice cream food truck"/>
    <n v="60000"/>
    <n v="636"/>
    <x v="1"/>
    <x v="0"/>
    <s v="USD"/>
    <n v="1438226451"/>
    <n v="1433042451"/>
    <b v="0"/>
    <n v="0"/>
    <b v="0"/>
    <s v="food/food trucks"/>
    <n v="1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600"/>
    <n v="636"/>
    <x v="1"/>
    <x v="5"/>
    <s v="CAD"/>
    <n v="1406854699"/>
    <n v="1404262699"/>
    <b v="0"/>
    <n v="0"/>
    <b v="0"/>
    <s v="food/food trucks"/>
    <n v="106"/>
    <n v="0"/>
    <x v="7"/>
    <x v="19"/>
  </r>
  <r>
    <n v="2565"/>
    <s v="The Sketchy Pelican (Canceled)"/>
    <s v="The Sketchy Pelican. Is my vision to bring raw, honest, soulful, creative, thoght provoking cuisine to food truck form"/>
    <n v="2500"/>
    <n v="635"/>
    <x v="1"/>
    <x v="0"/>
    <s v="USD"/>
    <n v="1462827000"/>
    <n v="1457710589"/>
    <b v="0"/>
    <n v="1"/>
    <b v="0"/>
    <s v="food/food trucks"/>
    <n v="25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"/>
    <n v="633"/>
    <x v="1"/>
    <x v="0"/>
    <s v="USD"/>
    <n v="1408663948"/>
    <n v="1406071948"/>
    <b v="0"/>
    <n v="0"/>
    <b v="0"/>
    <s v="food/food trucks"/>
    <n v="181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500"/>
    <n v="633"/>
    <x v="1"/>
    <x v="0"/>
    <s v="USD"/>
    <n v="1429823138"/>
    <n v="1427231138"/>
    <b v="0"/>
    <n v="2"/>
    <b v="0"/>
    <s v="food/food trucks"/>
    <n v="127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450"/>
    <n v="632"/>
    <x v="1"/>
    <x v="1"/>
    <s v="GBP"/>
    <n v="1472745594"/>
    <n v="1470153594"/>
    <b v="0"/>
    <n v="1"/>
    <b v="0"/>
    <s v="food/food trucks"/>
    <n v="140"/>
    <n v="632"/>
    <x v="7"/>
    <x v="19"/>
  </r>
  <r>
    <n v="2569"/>
    <s v="Rochester Needs a Dessert Food Truck (Canceled)"/>
    <s v="With your help, I would be able to get a truck and start the process of getting it ready for the 2016 season."/>
    <n v="500"/>
    <n v="631"/>
    <x v="1"/>
    <x v="0"/>
    <s v="USD"/>
    <n v="1442457112"/>
    <n v="1439865112"/>
    <b v="0"/>
    <n v="2"/>
    <b v="0"/>
    <s v="food/food trucks"/>
    <n v="126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500"/>
    <n v="631"/>
    <x v="1"/>
    <x v="0"/>
    <s v="USD"/>
    <n v="1486590035"/>
    <n v="1483998035"/>
    <b v="0"/>
    <n v="2"/>
    <b v="0"/>
    <s v="food/food trucks"/>
    <n v="126"/>
    <n v="315.5"/>
    <x v="7"/>
    <x v="19"/>
  </r>
  <r>
    <n v="2571"/>
    <s v="Coco Bowls (Canceled)"/>
    <s v="Perth locals who dream of opening a health food van, and serving treats that not only taste amazing but also benefit your body."/>
    <n v="500"/>
    <n v="629.99"/>
    <x v="1"/>
    <x v="2"/>
    <s v="AUD"/>
    <n v="1463645521"/>
    <n v="1458461521"/>
    <b v="0"/>
    <n v="4"/>
    <b v="0"/>
    <s v="food/food trucks"/>
    <n v="126"/>
    <n v="157.5"/>
    <x v="7"/>
    <x v="19"/>
  </r>
  <r>
    <n v="2572"/>
    <s v="A Dream of Naughty Nachos (Canceled)"/>
    <s v="Mesquite smoked brisket nachos, food truck style, with homemade salsa to make your taste buds dance."/>
    <n v="495"/>
    <n v="628"/>
    <x v="1"/>
    <x v="0"/>
    <s v="USD"/>
    <n v="1428893517"/>
    <n v="1426301517"/>
    <b v="0"/>
    <n v="0"/>
    <b v="0"/>
    <s v="food/food trucks"/>
    <n v="127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5000"/>
    <n v="625"/>
    <x v="1"/>
    <x v="0"/>
    <s v="USD"/>
    <n v="1408803149"/>
    <n v="1404915149"/>
    <b v="0"/>
    <n v="0"/>
    <b v="0"/>
    <s v="food/food trucks"/>
    <n v="13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3000"/>
    <n v="625"/>
    <x v="1"/>
    <x v="0"/>
    <s v="USD"/>
    <n v="1463600945"/>
    <n v="1461786545"/>
    <b v="0"/>
    <n v="0"/>
    <b v="0"/>
    <s v="food/food trucks"/>
    <n v="21"/>
    <n v="0"/>
    <x v="7"/>
    <x v="19"/>
  </r>
  <r>
    <n v="2575"/>
    <s v="Vdub dogs (Canceled)"/>
    <s v="Hello everyone, Iv'e decided to put my love for old Volkswagen buses and my love for cooking together! Support vdub dogs hot dog bus!"/>
    <n v="3500"/>
    <n v="622"/>
    <x v="1"/>
    <x v="0"/>
    <s v="USD"/>
    <n v="1421030194"/>
    <n v="1418438194"/>
    <b v="0"/>
    <n v="0"/>
    <b v="0"/>
    <s v="food/food trucks"/>
    <n v="18"/>
    <n v="0"/>
    <x v="7"/>
    <x v="19"/>
  </r>
  <r>
    <n v="2576"/>
    <s v="2 Go Fast Food (Canceled)"/>
    <s v="A New Twist with an American and Philippine fast food Mobile Trailer."/>
    <n v="20000"/>
    <n v="621"/>
    <x v="1"/>
    <x v="0"/>
    <s v="USD"/>
    <n v="1428707647"/>
    <n v="1424823247"/>
    <b v="0"/>
    <n v="0"/>
    <b v="0"/>
    <s v="food/food trucks"/>
    <n v="3"/>
    <n v="0"/>
    <x v="7"/>
    <x v="19"/>
  </r>
  <r>
    <n v="2577"/>
    <s v="Fruity Cakes (Canceled)"/>
    <s v="This is not your average cake, it's fruit with yogurt fruit dip icing and fruit toppings! Great for events, parties, weddings and more!"/>
    <n v="500"/>
    <n v="620"/>
    <x v="1"/>
    <x v="0"/>
    <s v="USD"/>
    <n v="1407181297"/>
    <n v="1405021297"/>
    <b v="0"/>
    <n v="0"/>
    <b v="0"/>
    <s v="food/food trucks"/>
    <n v="12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"/>
    <n v="620"/>
    <x v="1"/>
    <x v="0"/>
    <s v="USD"/>
    <n v="1444410000"/>
    <n v="1440203579"/>
    <b v="0"/>
    <n v="0"/>
    <b v="0"/>
    <s v="food/food trucks"/>
    <n v="103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5500"/>
    <n v="620"/>
    <x v="1"/>
    <x v="0"/>
    <s v="USD"/>
    <n v="1410810903"/>
    <n v="1405626903"/>
    <b v="0"/>
    <n v="12"/>
    <b v="0"/>
    <s v="food/food trucks"/>
    <n v="11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1300"/>
    <n v="620"/>
    <x v="1"/>
    <x v="0"/>
    <s v="USD"/>
    <n v="1431745200"/>
    <n v="1429170603"/>
    <b v="0"/>
    <n v="2"/>
    <b v="0"/>
    <s v="food/food trucks"/>
    <n v="48"/>
    <n v="310"/>
    <x v="7"/>
    <x v="19"/>
  </r>
  <r>
    <n v="2581"/>
    <s v="A Flying Sausage Food Truck"/>
    <s v="Creating a Food Truck to bring gourmet sausage sliders to Jacksonville, FL for breakfast, lunch, and special events."/>
    <n v="500"/>
    <n v="618"/>
    <x v="2"/>
    <x v="0"/>
    <s v="USD"/>
    <n v="1447689898"/>
    <n v="1445094298"/>
    <b v="0"/>
    <n v="11"/>
    <b v="0"/>
    <s v="food/food trucks"/>
    <n v="124"/>
    <n v="56.18"/>
    <x v="7"/>
    <x v="19"/>
  </r>
  <r>
    <n v="2582"/>
    <s v="Drunken Wings"/>
    <s v="The place where chicken meets liquor for the first time!"/>
    <n v="600"/>
    <n v="615"/>
    <x v="2"/>
    <x v="0"/>
    <s v="USD"/>
    <n v="1477784634"/>
    <n v="1475192634"/>
    <b v="0"/>
    <n v="1"/>
    <b v="0"/>
    <s v="food/food trucks"/>
    <n v="103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500"/>
    <n v="610"/>
    <x v="2"/>
    <x v="0"/>
    <s v="USD"/>
    <n v="1434341369"/>
    <n v="1431749369"/>
    <b v="0"/>
    <n v="0"/>
    <b v="0"/>
    <s v="food/food trucks"/>
    <n v="122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600"/>
    <n v="610"/>
    <x v="2"/>
    <x v="0"/>
    <s v="USD"/>
    <n v="1404601632"/>
    <n v="1402009632"/>
    <b v="0"/>
    <n v="1"/>
    <b v="0"/>
    <s v="food/food trucks"/>
    <n v="102"/>
    <n v="610"/>
    <x v="7"/>
    <x v="19"/>
  </r>
  <r>
    <n v="2586"/>
    <s v="Inspire Healthy Eating"/>
    <s v="I would like to bring fresh salad and food to the streets of London at a reasonable price."/>
    <n v="25000"/>
    <n v="610"/>
    <x v="2"/>
    <x v="1"/>
    <s v="GBP"/>
    <n v="1451030136"/>
    <n v="1448438136"/>
    <b v="0"/>
    <n v="1"/>
    <b v="0"/>
    <s v="food/food trucks"/>
    <n v="2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"/>
    <n v="610"/>
    <x v="2"/>
    <x v="0"/>
    <s v="USD"/>
    <n v="1451491953"/>
    <n v="1448899953"/>
    <b v="0"/>
    <n v="6"/>
    <b v="0"/>
    <s v="food/food trucks"/>
    <n v="122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35500"/>
    <n v="607"/>
    <x v="2"/>
    <x v="0"/>
    <s v="USD"/>
    <n v="1427807640"/>
    <n v="1423325626"/>
    <b v="0"/>
    <n v="8"/>
    <b v="0"/>
    <s v="food/food trucks"/>
    <n v="2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"/>
    <n v="607"/>
    <x v="2"/>
    <x v="8"/>
    <s v="DKK"/>
    <n v="1458733927"/>
    <n v="1456145527"/>
    <b v="0"/>
    <n v="1"/>
    <b v="0"/>
    <s v="food/food trucks"/>
    <n v="12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500"/>
    <n v="606"/>
    <x v="2"/>
    <x v="2"/>
    <s v="AUD"/>
    <n v="1453817297"/>
    <n v="1453212497"/>
    <b v="0"/>
    <n v="0"/>
    <b v="0"/>
    <s v="food/food trucks"/>
    <n v="121"/>
    <n v="0"/>
    <x v="7"/>
    <x v="19"/>
  </r>
  <r>
    <n v="2591"/>
    <s v="patent pending"/>
    <s v="Hi everyone I am a 26 year old single mom trying to start her own food business! I need to first afford the patent to reveal more!"/>
    <n v="250"/>
    <n v="605"/>
    <x v="2"/>
    <x v="0"/>
    <s v="USD"/>
    <n v="1457901924"/>
    <n v="1452721524"/>
    <b v="0"/>
    <n v="2"/>
    <b v="0"/>
    <s v="food/food trucks"/>
    <n v="242"/>
    <n v="302.5"/>
    <x v="7"/>
    <x v="19"/>
  </r>
  <r>
    <n v="2592"/>
    <s v="El Carte 303"/>
    <s v="El Carte is revolutionizing the food truck industry. Meet the new food trike. #oneandonly  we going to spread the awesomeness all over!"/>
    <n v="250"/>
    <n v="605"/>
    <x v="2"/>
    <x v="0"/>
    <s v="USD"/>
    <n v="1412536421"/>
    <n v="1409944421"/>
    <b v="0"/>
    <n v="1"/>
    <b v="0"/>
    <s v="food/food trucks"/>
    <n v="24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400000"/>
    <n v="605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600"/>
    <n v="601"/>
    <x v="2"/>
    <x v="0"/>
    <s v="USD"/>
    <n v="1407453228"/>
    <n v="1404861228"/>
    <b v="0"/>
    <n v="1"/>
    <b v="0"/>
    <s v="food/food trucks"/>
    <n v="100"/>
    <n v="601"/>
    <x v="7"/>
    <x v="19"/>
  </r>
  <r>
    <n v="2595"/>
    <s v="Food Truck for Little Fox Bakery"/>
    <s v="Looking to put the best baked goods in Bowling Green on wheels"/>
    <n v="10500"/>
    <n v="601"/>
    <x v="2"/>
    <x v="0"/>
    <s v="USD"/>
    <n v="1487915500"/>
    <n v="1485323500"/>
    <b v="0"/>
    <n v="19"/>
    <b v="0"/>
    <s v="food/food trucks"/>
    <n v="6"/>
    <n v="31.63"/>
    <x v="7"/>
    <x v="19"/>
  </r>
  <r>
    <n v="2596"/>
    <s v="The Chef Express Food Truck"/>
    <s v="I'm bringing passion, talent, and most importantly some amazing gourmet food to the streets of Lethbridge and southern Alberta."/>
    <n v="600"/>
    <n v="600"/>
    <x v="2"/>
    <x v="5"/>
    <s v="CAD"/>
    <n v="1407427009"/>
    <n v="1404835009"/>
    <b v="0"/>
    <n v="27"/>
    <b v="0"/>
    <s v="food/food trucks"/>
    <n v="100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500"/>
    <n v="600"/>
    <x v="2"/>
    <x v="1"/>
    <s v="GBP"/>
    <n v="1466323917"/>
    <n v="1463731917"/>
    <b v="0"/>
    <n v="7"/>
    <b v="0"/>
    <s v="food/food trucks"/>
    <n v="120"/>
    <n v="85.71"/>
    <x v="7"/>
    <x v="19"/>
  </r>
  <r>
    <n v="2598"/>
    <s v="Rovin' Okie's Fried Pies gourmet southern fried pies."/>
    <s v="I'm ready to make Tulsa happy and aware that love and kindness go hand in hand with good food!"/>
    <n v="500"/>
    <n v="600"/>
    <x v="2"/>
    <x v="0"/>
    <s v="USD"/>
    <n v="1443039001"/>
    <n v="1440447001"/>
    <b v="0"/>
    <n v="14"/>
    <b v="0"/>
    <s v="food/food trucks"/>
    <n v="120"/>
    <n v="42.86"/>
    <x v="7"/>
    <x v="19"/>
  </r>
  <r>
    <n v="2599"/>
    <s v="Empty Ramekins Catering Group"/>
    <s v="The Empty Ramekins Catering Group is looking for your help to start up in Miami Florida!!!!"/>
    <n v="20000"/>
    <n v="600"/>
    <x v="2"/>
    <x v="0"/>
    <s v="USD"/>
    <n v="1407089147"/>
    <n v="1403201147"/>
    <b v="0"/>
    <n v="5"/>
    <b v="0"/>
    <s v="food/food trucks"/>
    <n v="3"/>
    <n v="120"/>
    <x v="7"/>
    <x v="19"/>
  </r>
  <r>
    <n v="2600"/>
    <s v="Help Buttz Return From the Ashes"/>
    <s v="On Sunday November 8, 2015 our food truck burned to the ground. Please help us get rebuilt."/>
    <n v="200"/>
    <n v="597"/>
    <x v="2"/>
    <x v="0"/>
    <s v="USD"/>
    <n v="1458938200"/>
    <n v="1453757800"/>
    <b v="0"/>
    <n v="30"/>
    <b v="0"/>
    <s v="food/food trucks"/>
    <n v="299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250"/>
    <n v="595"/>
    <x v="0"/>
    <x v="0"/>
    <s v="USD"/>
    <n v="1347508740"/>
    <n v="1346276349"/>
    <b v="1"/>
    <n v="151"/>
    <b v="1"/>
    <s v="technology/space exploration"/>
    <n v="238"/>
    <n v="3.94"/>
    <x v="2"/>
    <x v="36"/>
  </r>
  <r>
    <n v="2602"/>
    <s v="Historic Robotic Spacecraft Poster Series"/>
    <s v="Three screen-printed posters celebrating the most popular and most notable interplanetary robotic space missions."/>
    <n v="350"/>
    <n v="593"/>
    <x v="0"/>
    <x v="0"/>
    <s v="USD"/>
    <n v="1415827200"/>
    <n v="1412358968"/>
    <b v="1"/>
    <n v="489"/>
    <b v="1"/>
    <s v="technology/space exploration"/>
    <n v="169"/>
    <n v="1.21"/>
    <x v="2"/>
    <x v="36"/>
  </r>
  <r>
    <n v="2603"/>
    <s v="Manned Mock Mars Mission"/>
    <s v="I will be building a mock space station and simulate living on Mars for two weeks."/>
    <n v="550"/>
    <n v="592"/>
    <x v="0"/>
    <x v="0"/>
    <s v="USD"/>
    <n v="1387835654"/>
    <n v="1386626054"/>
    <b v="1"/>
    <n v="50"/>
    <b v="1"/>
    <s v="technology/space exploration"/>
    <n v="108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5000"/>
    <n v="590.02"/>
    <x v="0"/>
    <x v="0"/>
    <s v="USD"/>
    <n v="1466168390"/>
    <n v="1463576390"/>
    <b v="1"/>
    <n v="1762"/>
    <b v="1"/>
    <s v="technology/space exploration"/>
    <n v="4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50000"/>
    <n v="590"/>
    <x v="0"/>
    <x v="0"/>
    <s v="USD"/>
    <n v="1398791182"/>
    <n v="1396026382"/>
    <b v="1"/>
    <n v="385"/>
    <b v="1"/>
    <s v="technology/space exploration"/>
    <n v="0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3000"/>
    <n v="587"/>
    <x v="0"/>
    <x v="0"/>
    <s v="USD"/>
    <n v="1439344800"/>
    <n v="1435611572"/>
    <b v="1"/>
    <n v="398"/>
    <b v="1"/>
    <s v="technology/space exploration"/>
    <n v="20"/>
    <n v="1.47"/>
    <x v="2"/>
    <x v="36"/>
  </r>
  <r>
    <n v="2608"/>
    <s v="Giant Leaps in Space Poster Series"/>
    <s v="Giant Leaps featuring the historic missions of human spaceflight is the third in our series of space exploration prints"/>
    <n v="5000"/>
    <n v="587"/>
    <x v="0"/>
    <x v="0"/>
    <s v="USD"/>
    <n v="1489536000"/>
    <n v="1485976468"/>
    <b v="1"/>
    <n v="304"/>
    <b v="1"/>
    <s v="technology/space exploration"/>
    <n v="12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"/>
    <n v="586"/>
    <x v="0"/>
    <x v="0"/>
    <s v="USD"/>
    <n v="1342330951"/>
    <n v="1339738951"/>
    <b v="1"/>
    <n v="676"/>
    <b v="1"/>
    <s v="technology/space exploration"/>
    <n v="167"/>
    <n v="0.87"/>
    <x v="2"/>
    <x v="36"/>
  </r>
  <r>
    <n v="2610"/>
    <s v="Restore the Pluto Discovery Telescope"/>
    <s v="Preserve the telescope that Clyde Tombaugh used to discover Pluto for generations to come!"/>
    <n v="35000"/>
    <n v="585"/>
    <x v="0"/>
    <x v="0"/>
    <s v="USD"/>
    <n v="1471849140"/>
    <n v="1468444125"/>
    <b v="1"/>
    <n v="577"/>
    <b v="1"/>
    <s v="technology/space exploration"/>
    <n v="2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20000"/>
    <n v="585"/>
    <x v="0"/>
    <x v="12"/>
    <s v="EUR"/>
    <n v="1483397940"/>
    <n v="1480493014"/>
    <b v="1"/>
    <n v="3663"/>
    <b v="1"/>
    <s v="technology/space exploration"/>
    <n v="3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550"/>
    <n v="580"/>
    <x v="0"/>
    <x v="0"/>
    <s v="USD"/>
    <n v="1420773970"/>
    <n v="1418095570"/>
    <b v="1"/>
    <n v="294"/>
    <b v="1"/>
    <s v="technology/space exploration"/>
    <n v="105"/>
    <n v="1.97"/>
    <x v="2"/>
    <x v="36"/>
  </r>
  <r>
    <n v="2613"/>
    <s v="Earth 360"/>
    <s v="Re-inventing the way we look at our planet by sending 5 cameras to near space to create the first 360 panoramic view of the earth."/>
    <n v="2000"/>
    <n v="576"/>
    <x v="0"/>
    <x v="0"/>
    <s v="USD"/>
    <n v="1348256294"/>
    <n v="1345664294"/>
    <b v="1"/>
    <n v="28"/>
    <b v="1"/>
    <s v="technology/space exploration"/>
    <n v="29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6000"/>
    <n v="570"/>
    <x v="0"/>
    <x v="0"/>
    <s v="USD"/>
    <n v="1398834000"/>
    <n v="1396371612"/>
    <b v="1"/>
    <n v="100"/>
    <b v="1"/>
    <s v="technology/space exploration"/>
    <n v="10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4000"/>
    <n v="570"/>
    <x v="0"/>
    <x v="1"/>
    <s v="GBP"/>
    <n v="1462017600"/>
    <n v="1458820564"/>
    <b v="0"/>
    <n v="72"/>
    <b v="1"/>
    <s v="technology/space exploration"/>
    <n v="14"/>
    <n v="7.92"/>
    <x v="2"/>
    <x v="36"/>
  </r>
  <r>
    <n v="2616"/>
    <s v="James Webb Deployable Model"/>
    <s v="Production of variously-sized deployable models of NASA's James Webb Space Telescope to promote hands-on learning."/>
    <n v="500"/>
    <n v="570"/>
    <x v="0"/>
    <x v="0"/>
    <s v="USD"/>
    <n v="1440546729"/>
    <n v="1437954729"/>
    <b v="1"/>
    <n v="238"/>
    <b v="1"/>
    <s v="technology/space exploration"/>
    <n v="114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250"/>
    <n v="570"/>
    <x v="0"/>
    <x v="0"/>
    <s v="USD"/>
    <n v="1449000061"/>
    <n v="1443812461"/>
    <b v="1"/>
    <n v="77"/>
    <b v="1"/>
    <s v="technology/space exploration"/>
    <n v="228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6000"/>
    <n v="565"/>
    <x v="0"/>
    <x v="0"/>
    <s v="USD"/>
    <n v="1445598000"/>
    <n v="1443302004"/>
    <b v="1"/>
    <n v="53"/>
    <b v="1"/>
    <s v="technology/space exploration"/>
    <n v="9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500"/>
    <n v="565"/>
    <x v="0"/>
    <x v="2"/>
    <s v="AUD"/>
    <n v="1444525200"/>
    <n v="1441339242"/>
    <b v="1"/>
    <n v="1251"/>
    <b v="1"/>
    <s v="technology/space exploration"/>
    <n v="113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500"/>
    <n v="564.66"/>
    <x v="0"/>
    <x v="0"/>
    <s v="USD"/>
    <n v="1432230988"/>
    <n v="1429638988"/>
    <b v="1"/>
    <n v="465"/>
    <b v="1"/>
    <s v="technology/space exploration"/>
    <n v="113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500"/>
    <n v="564"/>
    <x v="0"/>
    <x v="13"/>
    <s v="EUR"/>
    <n v="1483120216"/>
    <n v="1479232216"/>
    <b v="0"/>
    <n v="74"/>
    <b v="1"/>
    <s v="technology/space exploration"/>
    <n v="113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2500"/>
    <n v="560"/>
    <x v="0"/>
    <x v="0"/>
    <s v="USD"/>
    <n v="1347530822"/>
    <n v="1345716422"/>
    <b v="0"/>
    <n v="3468"/>
    <b v="1"/>
    <s v="technology/space exploration"/>
    <n v="22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5500"/>
    <n v="560"/>
    <x v="0"/>
    <x v="12"/>
    <s v="EUR"/>
    <n v="1478723208"/>
    <n v="1476559608"/>
    <b v="0"/>
    <n v="52"/>
    <b v="1"/>
    <s v="technology/space exploration"/>
    <n v="10"/>
    <n v="10.77"/>
    <x v="2"/>
    <x v="36"/>
  </r>
  <r>
    <n v="2626"/>
    <s v="SAGANet STEM Mentoring Lab Accreditation"/>
    <s v="Support the accreditation of our online STEM Mentoring Program with the International Mentoring Association"/>
    <n v="500000"/>
    <n v="560"/>
    <x v="0"/>
    <x v="0"/>
    <s v="USD"/>
    <n v="1433343869"/>
    <n v="1430751869"/>
    <b v="0"/>
    <n v="50"/>
    <b v="1"/>
    <s v="technology/space exploration"/>
    <n v="0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451"/>
    <n v="559"/>
    <x v="0"/>
    <x v="0"/>
    <s v="USD"/>
    <n v="1448571261"/>
    <n v="1445975661"/>
    <b v="0"/>
    <n v="45"/>
    <b v="1"/>
    <s v="technology/space exploration"/>
    <n v="124"/>
    <n v="12.42"/>
    <x v="2"/>
    <x v="36"/>
  </r>
  <r>
    <n v="2628"/>
    <s v="Pie In Space!"/>
    <s v="A high school freshman is sending pie into space and you can be a part of it.  GO SCIENCE!!!"/>
    <n v="350"/>
    <n v="558"/>
    <x v="0"/>
    <x v="0"/>
    <s v="USD"/>
    <n v="1417389067"/>
    <n v="1415661067"/>
    <b v="0"/>
    <n v="21"/>
    <b v="1"/>
    <s v="technology/space exploration"/>
    <n v="159"/>
    <n v="26.57"/>
    <x v="2"/>
    <x v="36"/>
  </r>
  <r>
    <n v="2629"/>
    <s v="Project Dragonfly - Sail to the Stars"/>
    <s v="The first international contest to let students shape the future of interstellar travel."/>
    <n v="300"/>
    <n v="555"/>
    <x v="0"/>
    <x v="1"/>
    <s v="GBP"/>
    <n v="1431608122"/>
    <n v="1429016122"/>
    <b v="0"/>
    <n v="100"/>
    <b v="1"/>
    <s v="technology/space exploration"/>
    <n v="185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5000"/>
    <n v="553"/>
    <x v="0"/>
    <x v="0"/>
    <s v="USD"/>
    <n v="1440907427"/>
    <n v="1438488227"/>
    <b v="0"/>
    <n v="286"/>
    <b v="1"/>
    <s v="technology/space exploration"/>
    <n v="11"/>
    <n v="1.93"/>
    <x v="2"/>
    <x v="36"/>
  </r>
  <r>
    <n v="2632"/>
    <s v="University Rocket Science"/>
    <s v="Students from 3 universities are designing a dual stage rocket to test experimental rocket technology."/>
    <n v="500"/>
    <n v="551"/>
    <x v="0"/>
    <x v="0"/>
    <s v="USD"/>
    <n v="1464485339"/>
    <n v="1462325339"/>
    <b v="0"/>
    <n v="42"/>
    <b v="1"/>
    <s v="technology/space exploration"/>
    <n v="110"/>
    <n v="13.12"/>
    <x v="2"/>
    <x v="36"/>
  </r>
  <r>
    <n v="2633"/>
    <s v="ISS-Above"/>
    <s v="A device that lights up whenever the International Space Station is nearby (that happens more often than you might expect)"/>
    <n v="500"/>
    <n v="550"/>
    <x v="0"/>
    <x v="0"/>
    <s v="USD"/>
    <n v="1393542000"/>
    <n v="1390938332"/>
    <b v="0"/>
    <n v="199"/>
    <b v="1"/>
    <s v="technology/space exploration"/>
    <n v="110"/>
    <n v="2.76"/>
    <x v="2"/>
    <x v="36"/>
  </r>
  <r>
    <n v="2634"/>
    <s v="Project Stardust Part 2"/>
    <s v="After a unsuccessful recovery last time we are trying again to successfully launch and recover a weather balloon from space."/>
    <n v="4800"/>
    <n v="550"/>
    <x v="0"/>
    <x v="0"/>
    <s v="USD"/>
    <n v="1475163921"/>
    <n v="1472571921"/>
    <b v="0"/>
    <n v="25"/>
    <b v="1"/>
    <s v="technology/space exploration"/>
    <n v="11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20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500"/>
    <n v="550"/>
    <x v="0"/>
    <x v="0"/>
    <s v="USD"/>
    <n v="1476579600"/>
    <n v="1474641914"/>
    <b v="0"/>
    <n v="50"/>
    <b v="1"/>
    <s v="technology/space exploration"/>
    <n v="110"/>
    <n v="11"/>
    <x v="2"/>
    <x v="36"/>
  </r>
  <r>
    <n v="2637"/>
    <s v="SPEED OF LIGHT: Biggest Mystery of the Universe"/>
    <s v="Help us collect the data to solve the mystery of the century: Is light slowing down?"/>
    <n v="5000"/>
    <n v="550"/>
    <x v="0"/>
    <x v="0"/>
    <s v="USD"/>
    <n v="1476277875"/>
    <n v="1474895475"/>
    <b v="0"/>
    <n v="26"/>
    <b v="1"/>
    <s v="technology/space exploration"/>
    <n v="11"/>
    <n v="21.15"/>
    <x v="2"/>
    <x v="36"/>
  </r>
  <r>
    <n v="2638"/>
    <s v="Pie In Space! (Round 2)"/>
    <s v="The second round of funding for the most amazing project ever where a high school freshman is sending pie into SPACE!!!"/>
    <n v="300"/>
    <n v="546"/>
    <x v="0"/>
    <x v="0"/>
    <s v="USD"/>
    <n v="1421358895"/>
    <n v="1418766895"/>
    <b v="0"/>
    <n v="14"/>
    <b v="1"/>
    <s v="technology/space exploration"/>
    <n v="182"/>
    <n v="39"/>
    <x v="2"/>
    <x v="36"/>
  </r>
  <r>
    <n v="2639"/>
    <s v="Mission Space"/>
    <s v="Mission Space is run by me, a teenager who has a passion for space! I will fly a weather balloon to the edge of space with your help."/>
    <n v="350"/>
    <n v="545"/>
    <x v="0"/>
    <x v="1"/>
    <s v="GBP"/>
    <n v="1424378748"/>
    <n v="1421786748"/>
    <b v="0"/>
    <n v="49"/>
    <b v="1"/>
    <s v="technology/space exploration"/>
    <n v="156"/>
    <n v="11.12"/>
    <x v="2"/>
    <x v="36"/>
  </r>
  <r>
    <n v="2640"/>
    <s v="Save the Astronomy Van"/>
    <s v="Hi,_x000a_My Name is David Frey and I Provide Free Public Astronomy programs in San Francisco, Mt. Tamalpias, Yosemite and Novato CA."/>
    <n v="250"/>
    <n v="545"/>
    <x v="0"/>
    <x v="0"/>
    <s v="USD"/>
    <n v="1433735474"/>
    <n v="1428551474"/>
    <b v="0"/>
    <n v="69"/>
    <b v="1"/>
    <s v="technology/space exploration"/>
    <n v="218"/>
    <n v="7.9"/>
    <x v="2"/>
    <x v="36"/>
  </r>
  <r>
    <n v="2641"/>
    <s v="Build Flying Saucer Artificial Intelligent from sea shell"/>
    <s v="Building a Flying saucer that has Artificial Intelligent made from sea shell."/>
    <n v="500"/>
    <n v="545"/>
    <x v="2"/>
    <x v="0"/>
    <s v="USD"/>
    <n v="1410811740"/>
    <n v="1409341863"/>
    <b v="0"/>
    <n v="1"/>
    <b v="0"/>
    <s v="technology/space exploration"/>
    <n v="109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2000"/>
    <n v="542"/>
    <x v="2"/>
    <x v="12"/>
    <s v="EUR"/>
    <n v="1468565820"/>
    <n v="1465970108"/>
    <b v="0"/>
    <n v="0"/>
    <b v="0"/>
    <s v="technology/space exploration"/>
    <n v="27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"/>
    <n v="541"/>
    <x v="1"/>
    <x v="0"/>
    <s v="USD"/>
    <n v="1482307140"/>
    <n v="1479218315"/>
    <b v="1"/>
    <n v="1501"/>
    <b v="0"/>
    <s v="technology/space exploration"/>
    <n v="5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500"/>
    <n v="540"/>
    <x v="1"/>
    <x v="0"/>
    <s v="USD"/>
    <n v="1489172435"/>
    <n v="1486580435"/>
    <b v="1"/>
    <n v="52"/>
    <b v="0"/>
    <s v="technology/space exploration"/>
    <n v="108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500"/>
    <n v="540"/>
    <x v="1"/>
    <x v="2"/>
    <s v="AUD"/>
    <n v="1415481203"/>
    <n v="1412885603"/>
    <b v="1"/>
    <n v="23"/>
    <b v="0"/>
    <s v="technology/space exploration"/>
    <n v="108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"/>
    <n v="537"/>
    <x v="1"/>
    <x v="0"/>
    <s v="USD"/>
    <n v="1441783869"/>
    <n v="1439191869"/>
    <b v="1"/>
    <n v="535"/>
    <b v="0"/>
    <s v="technology/space exploration"/>
    <n v="107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500"/>
    <n v="530.11"/>
    <x v="1"/>
    <x v="5"/>
    <s v="CAD"/>
    <n v="1439533019"/>
    <n v="1436941019"/>
    <b v="0"/>
    <n v="3"/>
    <b v="0"/>
    <s v="technology/space exploration"/>
    <n v="106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6000"/>
    <n v="530"/>
    <x v="1"/>
    <x v="0"/>
    <s v="USD"/>
    <n v="1457543360"/>
    <n v="1454951360"/>
    <b v="0"/>
    <n v="6"/>
    <b v="0"/>
    <s v="technology/space exploration"/>
    <n v="9"/>
    <n v="88.33"/>
    <x v="2"/>
    <x v="36"/>
  </r>
  <r>
    <n v="2649"/>
    <s v="The Mission - Please Check Back Soon (Canceled)"/>
    <s v="They have launched a Kickstarter."/>
    <n v="5000"/>
    <n v="530"/>
    <x v="1"/>
    <x v="0"/>
    <s v="USD"/>
    <n v="1454370941"/>
    <n v="1449186941"/>
    <b v="0"/>
    <n v="3"/>
    <b v="0"/>
    <s v="technology/space exploration"/>
    <n v="11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500"/>
    <n v="530"/>
    <x v="1"/>
    <x v="0"/>
    <s v="USD"/>
    <n v="1482332343"/>
    <n v="1479740343"/>
    <b v="0"/>
    <n v="5"/>
    <b v="0"/>
    <s v="technology/space exploration"/>
    <n v="106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500"/>
    <n v="527.45000000000005"/>
    <x v="1"/>
    <x v="0"/>
    <s v="USD"/>
    <n v="1450380009"/>
    <n v="1447960809"/>
    <b v="0"/>
    <n v="17"/>
    <b v="0"/>
    <s v="technology/space exploration"/>
    <n v="105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5000"/>
    <n v="527"/>
    <x v="1"/>
    <x v="2"/>
    <s v="AUD"/>
    <n v="1418183325"/>
    <n v="1415591325"/>
    <b v="0"/>
    <n v="11"/>
    <b v="0"/>
    <s v="technology/space exploration"/>
    <n v="11"/>
    <n v="47.91"/>
    <x v="2"/>
    <x v="36"/>
  </r>
  <r>
    <n v="2653"/>
    <s v="Dream Rocket Project (Canceled)"/>
    <s v="DREAM BIG. Explore the universe through STEAM education. (Science, Technology, Engineering, Art, Mathematics)"/>
    <n v="500"/>
    <n v="525"/>
    <x v="1"/>
    <x v="0"/>
    <s v="USD"/>
    <n v="1402632000"/>
    <n v="1399909127"/>
    <b v="0"/>
    <n v="70"/>
    <b v="0"/>
    <s v="technology/space exploration"/>
    <n v="105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300"/>
    <n v="525"/>
    <x v="1"/>
    <x v="0"/>
    <s v="USD"/>
    <n v="1429622726"/>
    <n v="1424442326"/>
    <b v="0"/>
    <n v="6"/>
    <b v="0"/>
    <s v="technology/space exploration"/>
    <n v="175"/>
    <n v="87.5"/>
    <x v="2"/>
    <x v="36"/>
  </r>
  <r>
    <n v="2655"/>
    <s v="Balloons (Canceled)"/>
    <s v="Thank you for your support!"/>
    <n v="500"/>
    <n v="525"/>
    <x v="1"/>
    <x v="0"/>
    <s v="USD"/>
    <n v="1455048000"/>
    <n v="1452631647"/>
    <b v="0"/>
    <n v="43"/>
    <b v="0"/>
    <s v="technology/space exploration"/>
    <n v="105"/>
    <n v="12.21"/>
    <x v="2"/>
    <x v="36"/>
  </r>
  <r>
    <n v="2656"/>
    <s v="MoonWatcher: A 24/7 Live Video of the Moon for Everyone (Canceled)"/>
    <s v="MoonWatcher will be bringing the Moon closer to all of us."/>
    <n v="11000"/>
    <n v="521"/>
    <x v="1"/>
    <x v="0"/>
    <s v="USD"/>
    <n v="1489345200"/>
    <n v="1485966688"/>
    <b v="0"/>
    <n v="152"/>
    <b v="0"/>
    <s v="technology/space exploration"/>
    <n v="5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500"/>
    <n v="520"/>
    <x v="1"/>
    <x v="0"/>
    <s v="USD"/>
    <n v="1470187800"/>
    <n v="1467325053"/>
    <b v="0"/>
    <n v="59"/>
    <b v="0"/>
    <s v="technology/space exploration"/>
    <n v="104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16000"/>
    <n v="520"/>
    <x v="1"/>
    <x v="0"/>
    <s v="USD"/>
    <n v="1469913194"/>
    <n v="1467321194"/>
    <b v="0"/>
    <n v="4"/>
    <b v="0"/>
    <s v="technology/space exploration"/>
    <n v="3"/>
    <n v="130"/>
    <x v="2"/>
    <x v="36"/>
  </r>
  <r>
    <n v="2659"/>
    <s v="test (Canceled)"/>
    <s v="test"/>
    <n v="500"/>
    <n v="520"/>
    <x v="1"/>
    <x v="0"/>
    <s v="USD"/>
    <n v="1429321210"/>
    <n v="1426729210"/>
    <b v="0"/>
    <n v="10"/>
    <b v="0"/>
    <s v="technology/space exploration"/>
    <n v="104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500"/>
    <n v="520"/>
    <x v="1"/>
    <x v="0"/>
    <s v="USD"/>
    <n v="1448388418"/>
    <n v="1443200818"/>
    <b v="0"/>
    <n v="5"/>
    <b v="0"/>
    <s v="technology/space exploration"/>
    <n v="104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15000"/>
    <n v="520"/>
    <x v="0"/>
    <x v="0"/>
    <s v="USD"/>
    <n v="1382742010"/>
    <n v="1380150010"/>
    <b v="0"/>
    <n v="60"/>
    <b v="1"/>
    <s v="technology/makerspaces"/>
    <n v="3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500"/>
    <n v="519"/>
    <x v="0"/>
    <x v="0"/>
    <s v="USD"/>
    <n v="1440179713"/>
    <n v="1437587713"/>
    <b v="0"/>
    <n v="80"/>
    <b v="1"/>
    <s v="technology/makerspaces"/>
    <n v="104"/>
    <n v="6.49"/>
    <x v="2"/>
    <x v="37"/>
  </r>
  <r>
    <n v="2663"/>
    <s v="A New Life for an Old School"/>
    <s v="The Ville. A local cooperative helping communities learn, share and grow in the spirit of health, wellness and sustainability."/>
    <n v="500"/>
    <n v="516"/>
    <x v="0"/>
    <x v="5"/>
    <s v="CAD"/>
    <n v="1441378800"/>
    <n v="1438873007"/>
    <b v="0"/>
    <n v="56"/>
    <b v="1"/>
    <s v="technology/makerspaces"/>
    <n v="10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25000"/>
    <n v="509"/>
    <x v="0"/>
    <x v="0"/>
    <s v="USD"/>
    <n v="1449644340"/>
    <n v="1446683797"/>
    <b v="0"/>
    <n v="104"/>
    <b v="1"/>
    <s v="technology/makerspaces"/>
    <n v="2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000"/>
    <n v="509"/>
    <x v="0"/>
    <x v="0"/>
    <s v="USD"/>
    <n v="1430774974"/>
    <n v="1426886974"/>
    <b v="0"/>
    <n v="46"/>
    <b v="1"/>
    <s v="technology/makerspaces"/>
    <n v="17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250"/>
    <n v="505"/>
    <x v="0"/>
    <x v="0"/>
    <s v="USD"/>
    <n v="1455142416"/>
    <n v="1452550416"/>
    <b v="0"/>
    <n v="18"/>
    <b v="1"/>
    <s v="technology/makerspaces"/>
    <n v="202"/>
    <n v="28.06"/>
    <x v="2"/>
    <x v="37"/>
  </r>
  <r>
    <n v="2668"/>
    <s v="UOttawa Makermobile"/>
    <s v="Creativity on the go! |_x000a_CrÃ©ativitÃ© en mouvement !"/>
    <n v="2500"/>
    <n v="504"/>
    <x v="0"/>
    <x v="5"/>
    <s v="CAD"/>
    <n v="1447079520"/>
    <n v="1443449265"/>
    <b v="0"/>
    <n v="28"/>
    <b v="1"/>
    <s v="technology/makerspaces"/>
    <n v="2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350"/>
    <n v="504"/>
    <x v="0"/>
    <x v="0"/>
    <s v="USD"/>
    <n v="1452387096"/>
    <n v="1447203096"/>
    <b v="0"/>
    <n v="11"/>
    <b v="1"/>
    <s v="technology/makerspaces"/>
    <n v="144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500"/>
    <n v="503.22"/>
    <x v="2"/>
    <x v="2"/>
    <s v="AUD"/>
    <n v="1406593780"/>
    <n v="1404174580"/>
    <b v="1"/>
    <n v="60"/>
    <b v="0"/>
    <s v="technology/makerspaces"/>
    <n v="10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100000"/>
    <n v="503"/>
    <x v="2"/>
    <x v="0"/>
    <s v="USD"/>
    <n v="1419017880"/>
    <n v="1416419916"/>
    <b v="1"/>
    <n v="84"/>
    <b v="0"/>
    <s v="technology/makerspaces"/>
    <n v="1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500"/>
    <n v="502"/>
    <x v="2"/>
    <x v="0"/>
    <s v="USD"/>
    <n v="1451282400"/>
    <n v="1449436390"/>
    <b v="1"/>
    <n v="47"/>
    <b v="0"/>
    <s v="technology/makerspaces"/>
    <n v="100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500"/>
    <n v="501"/>
    <x v="2"/>
    <x v="0"/>
    <s v="USD"/>
    <n v="1414622700"/>
    <n v="1412081999"/>
    <b v="1"/>
    <n v="66"/>
    <b v="0"/>
    <s v="technology/makerspaces"/>
    <n v="100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500"/>
    <n v="500"/>
    <x v="2"/>
    <x v="0"/>
    <s v="USD"/>
    <n v="1467694740"/>
    <n v="1465398670"/>
    <b v="1"/>
    <n v="171"/>
    <b v="0"/>
    <s v="technology/makerspaces"/>
    <n v="100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500"/>
    <n v="500"/>
    <x v="2"/>
    <x v="0"/>
    <s v="USD"/>
    <n v="1415655289"/>
    <n v="1413059689"/>
    <b v="1"/>
    <n v="29"/>
    <b v="0"/>
    <s v="technology/makerspaces"/>
    <n v="100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350"/>
    <n v="500"/>
    <x v="2"/>
    <x v="5"/>
    <s v="CAD"/>
    <n v="1463929174"/>
    <n v="1461337174"/>
    <b v="0"/>
    <n v="9"/>
    <b v="0"/>
    <s v="technology/makerspaces"/>
    <n v="143"/>
    <n v="55.56"/>
    <x v="2"/>
    <x v="37"/>
  </r>
  <r>
    <n v="2677"/>
    <s v="Tinkr Tech - mobile makerspace"/>
    <s v="A mobile tech lab with cutting edge maker tools that travels to schools to offer free creative workshops for school age kids."/>
    <n v="5500"/>
    <n v="500"/>
    <x v="2"/>
    <x v="0"/>
    <s v="USD"/>
    <n v="1404348143"/>
    <n v="1401756143"/>
    <b v="0"/>
    <n v="27"/>
    <b v="0"/>
    <s v="technology/makerspaces"/>
    <n v="9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500"/>
    <n v="500"/>
    <x v="2"/>
    <x v="3"/>
    <s v="EUR"/>
    <n v="1443121765"/>
    <n v="1440529765"/>
    <b v="0"/>
    <n v="2"/>
    <b v="0"/>
    <s v="technology/makerspaces"/>
    <n v="100"/>
    <n v="250"/>
    <x v="2"/>
    <x v="37"/>
  </r>
  <r>
    <n v="2679"/>
    <s v="DIY Garage"/>
    <s v="A do-it-yourself auto garage in Des Moines, Iowa where people can learn how to work on cars &amp; those who know can share their knowledge."/>
    <n v="500"/>
    <n v="500"/>
    <x v="2"/>
    <x v="0"/>
    <s v="USD"/>
    <n v="1425081694"/>
    <n v="1422489694"/>
    <b v="0"/>
    <n v="3"/>
    <b v="0"/>
    <s v="technology/makerspaces"/>
    <n v="100"/>
    <n v="166.67"/>
    <x v="2"/>
    <x v="37"/>
  </r>
  <r>
    <n v="2680"/>
    <s v="iHeart Pillow"/>
    <s v="iHeartPillow, Connecting loved ones"/>
    <n v="500"/>
    <n v="500"/>
    <x v="2"/>
    <x v="3"/>
    <s v="EUR"/>
    <n v="1459915491"/>
    <n v="1457327091"/>
    <b v="0"/>
    <n v="4"/>
    <b v="0"/>
    <s v="technology/makerspaces"/>
    <n v="100"/>
    <n v="125"/>
    <x v="2"/>
    <x v="37"/>
  </r>
  <r>
    <n v="2681"/>
    <s v="Jolly's Hot Dogs An All-Beef Coney Dog"/>
    <s v="Jolly's Hot Dogs: A beef hot dog topped with deliciously seasoned ground beef, mustard and minced onions."/>
    <n v="500"/>
    <n v="500"/>
    <x v="2"/>
    <x v="0"/>
    <s v="USD"/>
    <n v="1405027750"/>
    <n v="1402867750"/>
    <b v="0"/>
    <n v="2"/>
    <b v="0"/>
    <s v="food/food trucks"/>
    <n v="100"/>
    <n v="250"/>
    <x v="7"/>
    <x v="19"/>
  </r>
  <r>
    <n v="2682"/>
    <s v="Toastie's Gourmet Toast"/>
    <s v="Gourmet Toast is the culinary combination, neigh, perfection of America's most under-utilized snack: Toast."/>
    <n v="500"/>
    <n v="500"/>
    <x v="2"/>
    <x v="0"/>
    <s v="USD"/>
    <n v="1416635940"/>
    <n v="1413838540"/>
    <b v="0"/>
    <n v="20"/>
    <b v="0"/>
    <s v="food/food trucks"/>
    <n v="100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500"/>
    <n v="500"/>
    <x v="2"/>
    <x v="0"/>
    <s v="USD"/>
    <n v="1425233240"/>
    <n v="1422641240"/>
    <b v="0"/>
    <n v="3"/>
    <b v="0"/>
    <s v="food/food trucks"/>
    <n v="100"/>
    <n v="166.67"/>
    <x v="7"/>
    <x v="19"/>
  </r>
  <r>
    <n v="2684"/>
    <s v="Ain't No Thang..."/>
    <s v="Not all wings are created equal. We believe ours take flight above the rest. Come judge for yourself. To us it Ain't No Thang..."/>
    <n v="500"/>
    <n v="500"/>
    <x v="2"/>
    <x v="0"/>
    <s v="USD"/>
    <n v="1407621425"/>
    <n v="1404165425"/>
    <b v="0"/>
    <n v="4"/>
    <b v="0"/>
    <s v="food/food trucks"/>
    <n v="100"/>
    <n v="125"/>
    <x v="7"/>
    <x v="19"/>
  </r>
  <r>
    <n v="2685"/>
    <s v="Nana's Home Cooking on Wheels"/>
    <s v="Home cooked meals made by Nana. Indiana's famous tenderloin sandwiches, Nana's homemade cole slaw and so much more."/>
    <n v="75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"/>
    <n v="497"/>
    <x v="2"/>
    <x v="0"/>
    <s v="USD"/>
    <n v="1412119423"/>
    <n v="1410391423"/>
    <b v="0"/>
    <n v="0"/>
    <b v="0"/>
    <s v="food/food trucks"/>
    <n v="17"/>
    <n v="0"/>
    <x v="7"/>
    <x v="19"/>
  </r>
  <r>
    <n v="2687"/>
    <s v="Munch Wagon"/>
    <s v="Your American Pizzas, Wings, Stuffed Gouda Burger, Sweet &amp; Russet Potato Fries served on a food Truck!!"/>
    <n v="300"/>
    <n v="492"/>
    <x v="2"/>
    <x v="0"/>
    <s v="USD"/>
    <n v="1435591318"/>
    <n v="1432999318"/>
    <b v="0"/>
    <n v="0"/>
    <b v="0"/>
    <s v="food/food trucks"/>
    <n v="164"/>
    <n v="0"/>
    <x v="7"/>
    <x v="19"/>
  </r>
  <r>
    <n v="2688"/>
    <s v="Mac N Cheez Food Truck"/>
    <s v="The amazing gourmet Mac N Cheez Food Truck Campaigne!"/>
    <n v="20000"/>
    <n v="490"/>
    <x v="2"/>
    <x v="0"/>
    <s v="USD"/>
    <n v="1424746800"/>
    <n v="1422067870"/>
    <b v="0"/>
    <n v="14"/>
    <b v="0"/>
    <s v="food/food trucks"/>
    <n v="2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5000"/>
    <n v="488"/>
    <x v="2"/>
    <x v="0"/>
    <s v="USD"/>
    <n v="1469919890"/>
    <n v="1467327890"/>
    <b v="0"/>
    <n v="1"/>
    <b v="0"/>
    <s v="food/food trucks"/>
    <n v="10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5000"/>
    <n v="487"/>
    <x v="2"/>
    <x v="0"/>
    <s v="USD"/>
    <n v="1433298676"/>
    <n v="1429410676"/>
    <b v="0"/>
    <n v="118"/>
    <b v="0"/>
    <s v="food/food trucks"/>
    <n v="10"/>
    <n v="4.13"/>
    <x v="7"/>
    <x v="19"/>
  </r>
  <r>
    <n v="2691"/>
    <s v="Cook"/>
    <s v="A Great New local Food Truck serving up ethnic fusion inspired eats in Ottawa."/>
    <n v="20000"/>
    <n v="486"/>
    <x v="2"/>
    <x v="5"/>
    <s v="CAD"/>
    <n v="1431278557"/>
    <n v="1427390557"/>
    <b v="0"/>
    <n v="2"/>
    <b v="0"/>
    <s v="food/food trucks"/>
    <n v="2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450"/>
    <n v="485"/>
    <x v="2"/>
    <x v="0"/>
    <s v="USD"/>
    <n v="1427266860"/>
    <n v="1424678460"/>
    <b v="0"/>
    <n v="1"/>
    <b v="0"/>
    <s v="food/food trucks"/>
    <n v="108"/>
    <n v="485"/>
    <x v="7"/>
    <x v="19"/>
  </r>
  <r>
    <n v="2693"/>
    <s v="Chili dog"/>
    <s v="I want to start a food truck that specializes in chili cheese dogs, using new kinds of meats, cheeses and toppings you wouldn't imagine"/>
    <n v="350"/>
    <n v="481.5"/>
    <x v="2"/>
    <x v="0"/>
    <s v="USD"/>
    <n v="1407899966"/>
    <n v="1405307966"/>
    <b v="0"/>
    <n v="3"/>
    <b v="0"/>
    <s v="food/food trucks"/>
    <n v="138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55000"/>
    <n v="481"/>
    <x v="2"/>
    <x v="0"/>
    <s v="USD"/>
    <n v="1411701739"/>
    <n v="1409109739"/>
    <b v="0"/>
    <n v="1"/>
    <b v="0"/>
    <s v="food/food trucks"/>
    <n v="1"/>
    <n v="481"/>
    <x v="7"/>
    <x v="19"/>
  </r>
  <r>
    <n v="2695"/>
    <s v="Fat daddy mac food truck"/>
    <s v="I am creating food magic on the go! Amazing food isn't just for sitdown restaraunts anymore!"/>
    <n v="10000"/>
    <n v="481"/>
    <x v="2"/>
    <x v="0"/>
    <s v="USD"/>
    <n v="1428981718"/>
    <n v="1423801318"/>
    <b v="0"/>
    <n v="3"/>
    <b v="0"/>
    <s v="food/food trucks"/>
    <n v="5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750"/>
    <n v="480"/>
    <x v="2"/>
    <x v="0"/>
    <s v="USD"/>
    <n v="1419538560"/>
    <n v="1416600960"/>
    <b v="0"/>
    <n v="38"/>
    <b v="0"/>
    <s v="food/food trucks"/>
    <n v="64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4000"/>
    <n v="480"/>
    <x v="2"/>
    <x v="0"/>
    <s v="USD"/>
    <n v="1438552800"/>
    <n v="1435876423"/>
    <b v="0"/>
    <n v="52"/>
    <b v="0"/>
    <s v="food/food trucks"/>
    <n v="1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5000"/>
    <n v="478"/>
    <x v="2"/>
    <x v="0"/>
    <s v="USD"/>
    <n v="1403904808"/>
    <n v="1401312808"/>
    <b v="0"/>
    <n v="2"/>
    <b v="0"/>
    <s v="food/food trucks"/>
    <n v="10"/>
    <n v="239"/>
    <x v="7"/>
    <x v="19"/>
  </r>
  <r>
    <n v="2699"/>
    <s v="my bakery truck"/>
    <s v="Hi, I want make my first bakery. Food truck was great, but I not have a car licence. So, help me to be my dream!"/>
    <n v="4059"/>
    <n v="470"/>
    <x v="2"/>
    <x v="5"/>
    <s v="CAD"/>
    <n v="1407533463"/>
    <n v="1404941463"/>
    <b v="0"/>
    <n v="0"/>
    <b v="0"/>
    <s v="food/food trucks"/>
    <n v="12"/>
    <n v="0"/>
    <x v="7"/>
    <x v="19"/>
  </r>
  <r>
    <n v="2700"/>
    <s v="Holly's Hot Stuff"/>
    <s v="I currently own and operate a hot dog cart. I am hoping to purchase a used food truck so I can do business year round!"/>
    <n v="315"/>
    <n v="469"/>
    <x v="2"/>
    <x v="0"/>
    <s v="USD"/>
    <n v="1411073972"/>
    <n v="1408481972"/>
    <b v="0"/>
    <n v="4"/>
    <b v="0"/>
    <s v="food/food trucks"/>
    <n v="149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100000"/>
    <n v="467"/>
    <x v="3"/>
    <x v="17"/>
    <s v="EUR"/>
    <n v="1491586534"/>
    <n v="1488911734"/>
    <b v="0"/>
    <n v="46"/>
    <b v="0"/>
    <s v="theater/spaces"/>
    <n v="0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"/>
    <n v="463"/>
    <x v="3"/>
    <x v="14"/>
    <s v="MXN"/>
    <n v="1490196830"/>
    <n v="1485016430"/>
    <b v="0"/>
    <n v="45"/>
    <b v="0"/>
    <s v="theater/spaces"/>
    <n v="116"/>
    <n v="10.29"/>
    <x v="1"/>
    <x v="38"/>
  </r>
  <r>
    <n v="2704"/>
    <s v="Little Red Brick House"/>
    <s v="We plan to rescue, relocate, and repurpose, a historic Little Red Brick House, to be incorporated into a riverfront amphitheater."/>
    <n v="37000"/>
    <n v="463"/>
    <x v="3"/>
    <x v="0"/>
    <s v="USD"/>
    <n v="1491421314"/>
    <n v="1487709714"/>
    <b v="0"/>
    <n v="7"/>
    <b v="0"/>
    <s v="theater/spaces"/>
    <n v="1"/>
    <n v="66.14"/>
    <x v="1"/>
    <x v="38"/>
  </r>
  <r>
    <n v="2705"/>
    <s v="Fischer Theatre Marquee"/>
    <s v="Help light the lights at the historic Fischer Theatre in Danville, IL."/>
    <n v="300"/>
    <n v="460"/>
    <x v="3"/>
    <x v="0"/>
    <s v="USD"/>
    <n v="1490389158"/>
    <n v="1486504758"/>
    <b v="0"/>
    <n v="8"/>
    <b v="0"/>
    <s v="theater/spaces"/>
    <n v="15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"/>
    <n v="460"/>
    <x v="0"/>
    <x v="0"/>
    <s v="USD"/>
    <n v="1413442740"/>
    <n v="1410937483"/>
    <b v="1"/>
    <n v="263"/>
    <b v="1"/>
    <s v="theater/spaces"/>
    <n v="13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25000"/>
    <n v="460"/>
    <x v="0"/>
    <x v="0"/>
    <s v="USD"/>
    <n v="1369637940"/>
    <n v="1367088443"/>
    <b v="1"/>
    <n v="394"/>
    <b v="1"/>
    <s v="theater/spaces"/>
    <n v="2"/>
    <n v="1.17"/>
    <x v="1"/>
    <x v="38"/>
  </r>
  <r>
    <n v="2708"/>
    <s v="Angel Comedy Club"/>
    <s v="Angel Comedy Club: A permanent home for Londonâ€™s loveliest comedy night - a community comedy club"/>
    <n v="15000"/>
    <n v="460"/>
    <x v="0"/>
    <x v="1"/>
    <s v="GBP"/>
    <n v="1469119526"/>
    <n v="1463935526"/>
    <b v="1"/>
    <n v="1049"/>
    <b v="1"/>
    <s v="theater/spaces"/>
    <n v="3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250"/>
    <n v="460"/>
    <x v="0"/>
    <x v="0"/>
    <s v="USD"/>
    <n v="1475553540"/>
    <n v="1472528141"/>
    <b v="1"/>
    <n v="308"/>
    <b v="1"/>
    <s v="theater/spaces"/>
    <n v="184"/>
    <n v="1.49"/>
    <x v="1"/>
    <x v="38"/>
  </r>
  <r>
    <n v="2710"/>
    <s v="House of Yes"/>
    <s v="Building Brooklyn's own creative venue for circus, theater and events of all types."/>
    <n v="5600"/>
    <n v="460"/>
    <x v="0"/>
    <x v="0"/>
    <s v="USD"/>
    <n v="1407549600"/>
    <n v="1404797428"/>
    <b v="1"/>
    <n v="1088"/>
    <b v="1"/>
    <s v="theater/spaces"/>
    <n v="8"/>
    <n v="0.42"/>
    <x v="1"/>
    <x v="38"/>
  </r>
  <r>
    <n v="2711"/>
    <s v="The Red Shoes"/>
    <s v="We're aiming to launch a production involving circus performers, musicians and artists in a new space, creating a night of live art."/>
    <n v="1500"/>
    <n v="455"/>
    <x v="0"/>
    <x v="1"/>
    <s v="GBP"/>
    <n v="1403301660"/>
    <n v="1400694790"/>
    <b v="1"/>
    <n v="73"/>
    <b v="1"/>
    <s v="theater/spaces"/>
    <n v="30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20000"/>
    <n v="453"/>
    <x v="0"/>
    <x v="0"/>
    <s v="USD"/>
    <n v="1373738400"/>
    <n v="1370568560"/>
    <b v="1"/>
    <n v="143"/>
    <b v="1"/>
    <s v="theater/spaces"/>
    <n v="2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200"/>
    <n v="453"/>
    <x v="0"/>
    <x v="0"/>
    <s v="USD"/>
    <n v="1450971684"/>
    <n v="1447515684"/>
    <b v="1"/>
    <n v="1420"/>
    <b v="1"/>
    <s v="theater/spaces"/>
    <n v="38"/>
    <n v="0.32"/>
    <x v="1"/>
    <x v="38"/>
  </r>
  <r>
    <n v="2714"/>
    <s v="The Crane Theater"/>
    <s v="The Crane will be the new home for independent theater in Northeast Minneapolis"/>
    <n v="13111"/>
    <n v="452"/>
    <x v="0"/>
    <x v="0"/>
    <s v="USD"/>
    <n v="1476486000"/>
    <n v="1474040596"/>
    <b v="1"/>
    <n v="305"/>
    <b v="1"/>
    <s v="theater/spaces"/>
    <n v="3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5000"/>
    <n v="451"/>
    <x v="0"/>
    <x v="0"/>
    <s v="USD"/>
    <n v="1456047228"/>
    <n v="1453109628"/>
    <b v="1"/>
    <n v="551"/>
    <b v="1"/>
    <s v="theater/spaces"/>
    <n v="3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400"/>
    <n v="450"/>
    <x v="0"/>
    <x v="12"/>
    <s v="EUR"/>
    <n v="1444291193"/>
    <n v="1441699193"/>
    <b v="1"/>
    <n v="187"/>
    <b v="1"/>
    <s v="theater/spaces"/>
    <n v="113"/>
    <n v="2.41"/>
    <x v="1"/>
    <x v="38"/>
  </r>
  <r>
    <n v="2717"/>
    <s v="A Home for Comedy in Vermont!"/>
    <s v="ONLY HOURS LEFT ON THE CAMPAIGN! Our stretch goal is $35k; let's build a home for standup/improv shows &amp; classes in VT!"/>
    <n v="2500"/>
    <n v="450"/>
    <x v="0"/>
    <x v="0"/>
    <s v="USD"/>
    <n v="1417906649"/>
    <n v="1414015049"/>
    <b v="1"/>
    <n v="325"/>
    <b v="1"/>
    <s v="theater/spaces"/>
    <n v="18"/>
    <n v="1.38"/>
    <x v="1"/>
    <x v="38"/>
  </r>
  <r>
    <n v="2718"/>
    <s v="Bard Beyond the Big Top"/>
    <s v="The Bard has burst beyond the big top and we're reaching out to our Beloved Benefactors to help build our festival's future."/>
    <n v="6300"/>
    <n v="445"/>
    <x v="0"/>
    <x v="0"/>
    <s v="USD"/>
    <n v="1462316400"/>
    <n v="1459865945"/>
    <b v="1"/>
    <n v="148"/>
    <b v="1"/>
    <s v="theater/spaces"/>
    <n v="7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5000"/>
    <n v="445"/>
    <x v="0"/>
    <x v="0"/>
    <s v="USD"/>
    <n v="1460936694"/>
    <n v="1455756294"/>
    <b v="0"/>
    <n v="69"/>
    <b v="1"/>
    <s v="theater/spaces"/>
    <n v="9"/>
    <n v="6.45"/>
    <x v="1"/>
    <x v="38"/>
  </r>
  <r>
    <n v="2720"/>
    <s v="The Comedy Project"/>
    <s v="An improv, sketch and experimental comedy and cocktail venue in downtown Grand Rapids, Michigan"/>
    <n v="400"/>
    <n v="440"/>
    <x v="0"/>
    <x v="0"/>
    <s v="USD"/>
    <n v="1478866253"/>
    <n v="1476270653"/>
    <b v="0"/>
    <n v="173"/>
    <b v="1"/>
    <s v="theater/spaces"/>
    <n v="110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2500"/>
    <n v="440"/>
    <x v="0"/>
    <x v="1"/>
    <s v="GBP"/>
    <n v="1378494000"/>
    <n v="1375880598"/>
    <b v="0"/>
    <n v="269"/>
    <b v="1"/>
    <s v="technology/hardware"/>
    <n v="18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2000"/>
    <n v="437"/>
    <x v="0"/>
    <x v="0"/>
    <s v="USD"/>
    <n v="1485722053"/>
    <n v="1480538053"/>
    <b v="0"/>
    <n v="185"/>
    <b v="1"/>
    <s v="technology/hardware"/>
    <n v="22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2800"/>
    <n v="435"/>
    <x v="0"/>
    <x v="0"/>
    <s v="USD"/>
    <n v="1420060088"/>
    <n v="1414872488"/>
    <b v="0"/>
    <n v="176"/>
    <b v="1"/>
    <s v="technology/hardware"/>
    <n v="16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400"/>
    <n v="435"/>
    <x v="0"/>
    <x v="1"/>
    <s v="GBP"/>
    <n v="1439625059"/>
    <n v="1436860259"/>
    <b v="0"/>
    <n v="1019"/>
    <b v="1"/>
    <s v="technology/hardware"/>
    <n v="109"/>
    <n v="0.43"/>
    <x v="2"/>
    <x v="30"/>
  </r>
  <r>
    <n v="2725"/>
    <s v="Digital MPPT and Solar BMS for a Net Zero energy House"/>
    <s v="Best Net Zero energy solution for new or existing house (no more heating or electricity bills)."/>
    <n v="10000"/>
    <n v="435"/>
    <x v="0"/>
    <x v="5"/>
    <s v="CAD"/>
    <n v="1488390735"/>
    <n v="1484070735"/>
    <b v="0"/>
    <n v="113"/>
    <b v="1"/>
    <s v="technology/hardware"/>
    <n v="4"/>
    <n v="3.85"/>
    <x v="2"/>
    <x v="30"/>
  </r>
  <r>
    <n v="2726"/>
    <s v="Krimston TWO - Dual SIM case for iPhone"/>
    <s v="Krimston TWO: iPhone Dual SIM Case"/>
    <n v="25000"/>
    <n v="433"/>
    <x v="0"/>
    <x v="0"/>
    <s v="USD"/>
    <n v="1461333311"/>
    <n v="1458741311"/>
    <b v="0"/>
    <n v="404"/>
    <b v="1"/>
    <s v="technology/hardware"/>
    <n v="2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40000"/>
    <n v="430"/>
    <x v="0"/>
    <x v="0"/>
    <s v="USD"/>
    <n v="1438964063"/>
    <n v="1436804063"/>
    <b v="0"/>
    <n v="707"/>
    <b v="1"/>
    <s v="technology/hardware"/>
    <n v="1"/>
    <n v="0.61"/>
    <x v="2"/>
    <x v="30"/>
  </r>
  <r>
    <n v="2728"/>
    <s v="Multi-Function SSD Shield for the Raspberry Pi 2"/>
    <s v="SSD, WiFi, RTC w/Battery and high power USB all in one shield."/>
    <n v="400"/>
    <n v="430"/>
    <x v="0"/>
    <x v="0"/>
    <s v="USD"/>
    <n v="1451485434"/>
    <n v="1448461434"/>
    <b v="0"/>
    <n v="392"/>
    <b v="1"/>
    <s v="technology/hardware"/>
    <n v="108"/>
    <n v="1.1000000000000001"/>
    <x v="2"/>
    <x v="30"/>
  </r>
  <r>
    <n v="2729"/>
    <s v="McChi Luggage: It's a Luggage, USB Charger and a Table Top"/>
    <s v="A luggage that is more than a luggage! It is what you want it to be."/>
    <n v="750"/>
    <n v="430"/>
    <x v="0"/>
    <x v="0"/>
    <s v="USD"/>
    <n v="1430459197"/>
    <n v="1427867197"/>
    <b v="0"/>
    <n v="23"/>
    <b v="1"/>
    <s v="technology/hardware"/>
    <n v="57"/>
    <n v="18.7"/>
    <x v="2"/>
    <x v="30"/>
  </r>
  <r>
    <n v="2730"/>
    <s v="Yaba - Portable Speaker &amp; Guitar Amp"/>
    <s v="The world's most powerful portable speaker and guitar amplifier. Turns any surface into a speaker."/>
    <n v="333"/>
    <n v="430"/>
    <x v="0"/>
    <x v="0"/>
    <s v="USD"/>
    <n v="1366635575"/>
    <n v="1363611575"/>
    <b v="0"/>
    <n v="682"/>
    <b v="1"/>
    <s v="technology/hardware"/>
    <n v="129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"/>
    <n v="430"/>
    <x v="0"/>
    <x v="0"/>
    <s v="USD"/>
    <n v="1413604800"/>
    <n v="1408624622"/>
    <b v="0"/>
    <n v="37"/>
    <b v="1"/>
    <s v="technology/hardware"/>
    <n v="143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50"/>
    <n v="430"/>
    <x v="0"/>
    <x v="0"/>
    <s v="USD"/>
    <n v="1369699200"/>
    <n v="1366917828"/>
    <b v="0"/>
    <n v="146"/>
    <b v="1"/>
    <s v="technology/hardware"/>
    <n v="3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1500"/>
    <n v="427"/>
    <x v="0"/>
    <x v="0"/>
    <s v="USD"/>
    <n v="1428643974"/>
    <n v="1423463574"/>
    <b v="0"/>
    <n v="119"/>
    <b v="1"/>
    <s v="technology/hardware"/>
    <n v="28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00000"/>
    <n v="426"/>
    <x v="0"/>
    <x v="0"/>
    <s v="USD"/>
    <n v="1476395940"/>
    <n v="1473782592"/>
    <b v="0"/>
    <n v="163"/>
    <b v="1"/>
    <s v="technology/hardware"/>
    <n v="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5000"/>
    <n v="426"/>
    <x v="0"/>
    <x v="1"/>
    <s v="GBP"/>
    <n v="1363204800"/>
    <n v="1360551250"/>
    <b v="0"/>
    <n v="339"/>
    <b v="1"/>
    <s v="technology/hardware"/>
    <n v="9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400"/>
    <n v="425"/>
    <x v="0"/>
    <x v="5"/>
    <s v="CAD"/>
    <n v="1398268773"/>
    <n v="1395676773"/>
    <b v="0"/>
    <n v="58"/>
    <b v="1"/>
    <s v="technology/hardware"/>
    <n v="106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8000"/>
    <n v="425"/>
    <x v="0"/>
    <x v="0"/>
    <s v="USD"/>
    <n v="1389812400"/>
    <n v="1386108087"/>
    <b v="0"/>
    <n v="456"/>
    <b v="1"/>
    <s v="technology/hardware"/>
    <n v="5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90000"/>
    <n v="425"/>
    <x v="0"/>
    <x v="0"/>
    <s v="USD"/>
    <n v="1478402804"/>
    <n v="1473218804"/>
    <b v="0"/>
    <n v="15"/>
    <b v="1"/>
    <s v="technology/hardware"/>
    <n v="0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420"/>
    <n v="425"/>
    <x v="0"/>
    <x v="1"/>
    <s v="GBP"/>
    <n v="1399324717"/>
    <n v="1395436717"/>
    <b v="0"/>
    <n v="191"/>
    <b v="1"/>
    <s v="technology/hardware"/>
    <n v="101"/>
    <n v="2.23"/>
    <x v="2"/>
    <x v="30"/>
  </r>
  <r>
    <n v="2740"/>
    <s v="Vertical Garden Prototype"/>
    <s v="I am interested in testing the plant yields of this vertical garden as well as some other applications"/>
    <n v="1750"/>
    <n v="425"/>
    <x v="0"/>
    <x v="0"/>
    <s v="USD"/>
    <n v="1426117552"/>
    <n v="1423529152"/>
    <b v="0"/>
    <n v="17"/>
    <b v="1"/>
    <s v="technology/hardware"/>
    <n v="24"/>
    <n v="25"/>
    <x v="2"/>
    <x v="30"/>
  </r>
  <r>
    <n v="2741"/>
    <s v="Mrs. Brown and Her Lost Puppy."/>
    <s v="Help me publish my 1st children's book as an aspiring author!"/>
    <n v="110"/>
    <n v="420.99"/>
    <x v="2"/>
    <x v="0"/>
    <s v="USD"/>
    <n v="1413770820"/>
    <n v="1412005602"/>
    <b v="0"/>
    <n v="4"/>
    <b v="0"/>
    <s v="publishing/children's books"/>
    <n v="383"/>
    <n v="105.25"/>
    <x v="3"/>
    <x v="39"/>
  </r>
  <r>
    <n v="2742"/>
    <s v="What a Zoo!"/>
    <s v="The pachyderms at the Denver Zoo are moving. Follow along on the convoluted journey to their new home."/>
    <n v="200"/>
    <n v="420"/>
    <x v="2"/>
    <x v="0"/>
    <s v="USD"/>
    <n v="1337102187"/>
    <n v="1335892587"/>
    <b v="0"/>
    <n v="18"/>
    <b v="0"/>
    <s v="publishing/children's books"/>
    <n v="210"/>
    <n v="23.33"/>
    <x v="3"/>
    <x v="39"/>
  </r>
  <r>
    <n v="2743"/>
    <s v="St. Nick Jr"/>
    <s v="One Christmas every child was naughty, and Santa's son _x000a_St. Nick Jr sacrifices all his gifts over his whole life, for the children"/>
    <n v="5000"/>
    <n v="419"/>
    <x v="2"/>
    <x v="0"/>
    <s v="USD"/>
    <n v="1476863607"/>
    <n v="1474271607"/>
    <b v="0"/>
    <n v="0"/>
    <b v="0"/>
    <s v="publishing/children's books"/>
    <n v="8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000"/>
    <n v="417"/>
    <x v="2"/>
    <x v="0"/>
    <s v="USD"/>
    <n v="1330478998"/>
    <n v="1327886998"/>
    <b v="0"/>
    <n v="22"/>
    <b v="0"/>
    <s v="publishing/children's books"/>
    <n v="42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400"/>
    <n v="416"/>
    <x v="2"/>
    <x v="0"/>
    <s v="USD"/>
    <n v="1342309368"/>
    <n v="1337125368"/>
    <b v="0"/>
    <n v="49"/>
    <b v="0"/>
    <s v="publishing/children's books"/>
    <n v="104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6048"/>
    <n v="413"/>
    <x v="2"/>
    <x v="0"/>
    <s v="USD"/>
    <n v="1339816200"/>
    <n v="1337095997"/>
    <b v="0"/>
    <n v="4"/>
    <b v="0"/>
    <s v="publishing/children's books"/>
    <n v="7"/>
    <n v="103.25"/>
    <x v="3"/>
    <x v="39"/>
  </r>
  <r>
    <n v="2748"/>
    <s v="Native American Language Book for Children"/>
    <s v="Interactive Book with Audio to learn the Ojibwe Language for Children.  Website, Ebook and more!"/>
    <n v="20000"/>
    <n v="411"/>
    <x v="2"/>
    <x v="0"/>
    <s v="USD"/>
    <n v="1472835802"/>
    <n v="1470243802"/>
    <b v="0"/>
    <n v="4"/>
    <b v="0"/>
    <s v="publishing/children's books"/>
    <n v="2"/>
    <n v="102.75"/>
    <x v="3"/>
    <x v="39"/>
  </r>
  <r>
    <n v="2749"/>
    <s v="A Tree is a Tree, no matter what you see.  CHILDREN'S BOOK"/>
    <s v="Self-publishing my children's book."/>
    <n v="350"/>
    <n v="410"/>
    <x v="2"/>
    <x v="0"/>
    <s v="USD"/>
    <n v="1428171037"/>
    <n v="1425582637"/>
    <b v="0"/>
    <n v="2"/>
    <b v="0"/>
    <s v="publishing/children's books"/>
    <n v="117"/>
    <n v="205"/>
    <x v="3"/>
    <x v="39"/>
  </r>
  <r>
    <n v="2750"/>
    <s v="My Child, My Blessing"/>
    <s v="This is a journal where parents daily write something positive about their child.  Places for pictures, too."/>
    <n v="50000"/>
    <n v="410"/>
    <x v="2"/>
    <x v="0"/>
    <s v="USD"/>
    <n v="1341086400"/>
    <n v="1340055345"/>
    <b v="0"/>
    <n v="0"/>
    <b v="0"/>
    <s v="publishing/children's books"/>
    <n v="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1700"/>
    <n v="410"/>
    <x v="2"/>
    <x v="0"/>
    <s v="USD"/>
    <n v="1403039842"/>
    <n v="1397855842"/>
    <b v="0"/>
    <n v="0"/>
    <b v="0"/>
    <s v="publishing/children's books"/>
    <n v="24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300"/>
    <n v="409.01"/>
    <x v="2"/>
    <x v="0"/>
    <s v="USD"/>
    <n v="1324232504"/>
    <n v="1320776504"/>
    <b v="0"/>
    <n v="14"/>
    <b v="0"/>
    <s v="publishing/children's books"/>
    <n v="136"/>
    <n v="29.22"/>
    <x v="3"/>
    <x v="39"/>
  </r>
  <r>
    <n v="2753"/>
    <s v="Dust Bunnies &amp; the Carpet Rat publishing push"/>
    <s v="Written by my daughter and myself, illustrated by Jack Wiens. Everything is complete except for publishing."/>
    <n v="50000"/>
    <n v="408"/>
    <x v="2"/>
    <x v="0"/>
    <s v="USD"/>
    <n v="1346017023"/>
    <n v="1343425023"/>
    <b v="0"/>
    <n v="8"/>
    <b v="0"/>
    <s v="publishing/children's books"/>
    <n v="1"/>
    <n v="51"/>
    <x v="3"/>
    <x v="39"/>
  </r>
  <r>
    <n v="2754"/>
    <s v="From here...to there!"/>
    <s v="I have been a writer all my life. But until recently never a parent. I want to write a children book for my children, and yours!"/>
    <n v="50000"/>
    <n v="405"/>
    <x v="2"/>
    <x v="0"/>
    <s v="USD"/>
    <n v="1410448551"/>
    <n v="1407856551"/>
    <b v="0"/>
    <n v="0"/>
    <b v="0"/>
    <s v="publishing/children's books"/>
    <n v="1"/>
    <n v="0"/>
    <x v="3"/>
    <x v="39"/>
  </r>
  <r>
    <n v="2755"/>
    <s v="Children's book app: &quot;The story of Setanta&quot;"/>
    <s v="Colourful and imaginative book app for children, will be relished especially by those with Irish roots."/>
    <n v="3000"/>
    <n v="403"/>
    <x v="2"/>
    <x v="17"/>
    <s v="EUR"/>
    <n v="1428519527"/>
    <n v="1425927527"/>
    <b v="0"/>
    <n v="15"/>
    <b v="0"/>
    <s v="publishing/children's books"/>
    <n v="13"/>
    <n v="26.87"/>
    <x v="3"/>
    <x v="39"/>
  </r>
  <r>
    <n v="2756"/>
    <s v="The Most Basic of Truths"/>
    <s v="We all pray to the same God no matter what name we might refer to Him as.  Our children deserve to know this basic truth."/>
    <n v="15000"/>
    <n v="403"/>
    <x v="2"/>
    <x v="0"/>
    <s v="USD"/>
    <n v="1389476201"/>
    <n v="1386884201"/>
    <b v="0"/>
    <n v="33"/>
    <b v="0"/>
    <s v="publishing/children's books"/>
    <n v="3"/>
    <n v="12.21"/>
    <x v="3"/>
    <x v="39"/>
  </r>
  <r>
    <n v="2757"/>
    <s v="C is for Crooked"/>
    <s v="A children's letter book that Lampoons Hillary Clinton"/>
    <n v="5000"/>
    <n v="403"/>
    <x v="2"/>
    <x v="0"/>
    <s v="USD"/>
    <n v="1470498332"/>
    <n v="1469202332"/>
    <b v="0"/>
    <n v="2"/>
    <b v="0"/>
    <s v="publishing/children's books"/>
    <n v="8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10000"/>
    <n v="402"/>
    <x v="2"/>
    <x v="2"/>
    <s v="AUD"/>
    <n v="1476095783"/>
    <n v="1474886183"/>
    <b v="0"/>
    <n v="6"/>
    <b v="0"/>
    <s v="publishing/children's books"/>
    <n v="4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200"/>
    <n v="401"/>
    <x v="2"/>
    <x v="2"/>
    <s v="AUD"/>
    <n v="1468658866"/>
    <n v="1464943666"/>
    <b v="0"/>
    <n v="2"/>
    <b v="0"/>
    <s v="publishing/children's books"/>
    <n v="33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1000"/>
    <n v="401"/>
    <x v="2"/>
    <x v="1"/>
    <s v="GBP"/>
    <n v="1371726258"/>
    <n v="1369134258"/>
    <b v="0"/>
    <n v="0"/>
    <b v="0"/>
    <s v="publishing/children's books"/>
    <n v="40"/>
    <n v="0"/>
    <x v="3"/>
    <x v="39"/>
  </r>
  <r>
    <n v="2761"/>
    <s v="Learn U.S. Geography: Dreaming my way across The U.S."/>
    <s v="Help me give away 500 copies of my picture book so more kids will know US geography!"/>
    <n v="300"/>
    <n v="400.33"/>
    <x v="2"/>
    <x v="0"/>
    <s v="USD"/>
    <n v="1357176693"/>
    <n v="1354584693"/>
    <b v="0"/>
    <n v="4"/>
    <b v="0"/>
    <s v="publishing/children's books"/>
    <n v="133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50000"/>
    <n v="400"/>
    <x v="2"/>
    <x v="0"/>
    <s v="USD"/>
    <n v="1332114795"/>
    <n v="1326934395"/>
    <b v="0"/>
    <n v="1"/>
    <b v="0"/>
    <s v="publishing/children's books"/>
    <n v="1"/>
    <n v="400"/>
    <x v="3"/>
    <x v="39"/>
  </r>
  <r>
    <n v="2763"/>
    <s v="My Christmas Star"/>
    <s v="How Santa finds childrens homes without getting lost by following certain stars."/>
    <n v="15000"/>
    <n v="400"/>
    <x v="2"/>
    <x v="0"/>
    <s v="USD"/>
    <n v="1369403684"/>
    <n v="1365515684"/>
    <b v="0"/>
    <n v="3"/>
    <b v="0"/>
    <s v="publishing/children's books"/>
    <n v="3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"/>
    <n v="400"/>
    <x v="2"/>
    <x v="0"/>
    <s v="USD"/>
    <n v="1338404400"/>
    <n v="1335855631"/>
    <b v="0"/>
    <n v="4"/>
    <b v="0"/>
    <s v="publishing/children's books"/>
    <n v="100"/>
    <n v="100"/>
    <x v="3"/>
    <x v="39"/>
  </r>
  <r>
    <n v="2765"/>
    <s v="A Story Book For Kids: Technology and Everyday Life"/>
    <s v="I am writing an illustrated book for children ages 3 to 7 that meshes technology in everyday life stories."/>
    <n v="2500"/>
    <n v="400"/>
    <x v="2"/>
    <x v="0"/>
    <s v="USD"/>
    <n v="1351432428"/>
    <n v="1350050028"/>
    <b v="0"/>
    <n v="0"/>
    <b v="0"/>
    <s v="publishing/children's books"/>
    <n v="16"/>
    <n v="0"/>
    <x v="3"/>
    <x v="39"/>
  </r>
  <r>
    <n v="2766"/>
    <s v="Jambie"/>
    <s v="Jambie is a children's book geared towards kids ages 4-9 years of age. This book teaches young children about making wise decisions."/>
    <n v="3500"/>
    <n v="400"/>
    <x v="2"/>
    <x v="0"/>
    <s v="USD"/>
    <n v="1313078518"/>
    <n v="1310486518"/>
    <b v="0"/>
    <n v="4"/>
    <b v="0"/>
    <s v="publishing/children's books"/>
    <n v="11"/>
    <n v="100"/>
    <x v="3"/>
    <x v="39"/>
  </r>
  <r>
    <n v="2767"/>
    <s v="the Giant Turnip"/>
    <s v="An animated bedtime story with Dedka, Babka and the rest of the family working together on a BIG problem"/>
    <n v="3255"/>
    <n v="397"/>
    <x v="2"/>
    <x v="5"/>
    <s v="CAD"/>
    <n v="1439766050"/>
    <n v="1434582050"/>
    <b v="0"/>
    <n v="3"/>
    <b v="0"/>
    <s v="publishing/children's books"/>
    <n v="12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50000"/>
    <n v="396"/>
    <x v="2"/>
    <x v="0"/>
    <s v="USD"/>
    <n v="1333028723"/>
    <n v="1330440323"/>
    <b v="0"/>
    <n v="34"/>
    <b v="0"/>
    <s v="publishing/children's books"/>
    <n v="1"/>
    <n v="11.65"/>
    <x v="3"/>
    <x v="39"/>
  </r>
  <r>
    <n v="2769"/>
    <s v="Raph the Ninja Giraffe"/>
    <s v="Raph the Ninja Giraffe is a project that is my 5 year old sons idea, &amp; I am working with him to bring his idea to life."/>
    <n v="250"/>
    <n v="391"/>
    <x v="2"/>
    <x v="1"/>
    <s v="GBP"/>
    <n v="1401997790"/>
    <n v="1397677790"/>
    <b v="0"/>
    <n v="2"/>
    <b v="0"/>
    <s v="publishing/children's books"/>
    <n v="156"/>
    <n v="195.5"/>
    <x v="3"/>
    <x v="39"/>
  </r>
  <r>
    <n v="2770"/>
    <s v="The Story Of Circle And Square"/>
    <s v="A story about two friends who part ways because they are different, then reunite after learning they both are made of atoms."/>
    <n v="300"/>
    <n v="385"/>
    <x v="2"/>
    <x v="0"/>
    <s v="USD"/>
    <n v="1395158130"/>
    <n v="1392569730"/>
    <b v="0"/>
    <n v="33"/>
    <b v="0"/>
    <s v="publishing/children's books"/>
    <n v="128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2000"/>
    <n v="385"/>
    <x v="2"/>
    <x v="0"/>
    <s v="USD"/>
    <n v="1359738000"/>
    <n v="1355489140"/>
    <b v="0"/>
    <n v="0"/>
    <b v="0"/>
    <s v="publishing/children's books"/>
    <n v="19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75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300"/>
    <n v="381"/>
    <x v="2"/>
    <x v="5"/>
    <s v="CAD"/>
    <n v="1461530721"/>
    <n v="1460666721"/>
    <b v="0"/>
    <n v="1"/>
    <b v="0"/>
    <s v="publishing/children's books"/>
    <n v="127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650"/>
    <n v="380"/>
    <x v="2"/>
    <x v="0"/>
    <s v="USD"/>
    <n v="1362711728"/>
    <n v="1360119728"/>
    <b v="0"/>
    <n v="13"/>
    <b v="0"/>
    <s v="publishing/children's books"/>
    <n v="58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3500"/>
    <n v="380"/>
    <x v="2"/>
    <x v="0"/>
    <s v="USD"/>
    <n v="1323994754"/>
    <n v="1321402754"/>
    <b v="0"/>
    <n v="2"/>
    <b v="0"/>
    <s v="publishing/children's books"/>
    <n v="11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000"/>
    <n v="380"/>
    <x v="2"/>
    <x v="0"/>
    <s v="USD"/>
    <n v="1434092876"/>
    <n v="1431414476"/>
    <b v="0"/>
    <n v="36"/>
    <b v="0"/>
    <s v="publishing/children's books"/>
    <n v="19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5000"/>
    <n v="377"/>
    <x v="2"/>
    <x v="0"/>
    <s v="USD"/>
    <n v="1437149004"/>
    <n v="1434557004"/>
    <b v="0"/>
    <n v="1"/>
    <b v="0"/>
    <s v="publishing/children's books"/>
    <n v="1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300"/>
    <n v="376"/>
    <x v="2"/>
    <x v="0"/>
    <s v="USD"/>
    <n v="1409009306"/>
    <n v="1406417306"/>
    <b v="0"/>
    <n v="15"/>
    <b v="0"/>
    <s v="publishing/children's books"/>
    <n v="125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000000"/>
    <n v="376"/>
    <x v="2"/>
    <x v="0"/>
    <s v="USD"/>
    <n v="1448204621"/>
    <n v="1445609021"/>
    <b v="0"/>
    <n v="1"/>
    <b v="0"/>
    <s v="publishing/children's books"/>
    <n v="0"/>
    <n v="376"/>
    <x v="3"/>
    <x v="39"/>
  </r>
  <r>
    <n v="2780"/>
    <s v="Travel with baby"/>
    <s v="Turn the World with my kids, and then write a book with the advice for traveling with baby"/>
    <n v="6500"/>
    <n v="375"/>
    <x v="2"/>
    <x v="13"/>
    <s v="EUR"/>
    <n v="1489142688"/>
    <n v="1486550688"/>
    <b v="0"/>
    <n v="0"/>
    <b v="0"/>
    <s v="publishing/children's books"/>
    <n v="6"/>
    <n v="0"/>
    <x v="3"/>
    <x v="39"/>
  </r>
  <r>
    <n v="2781"/>
    <s v="University of Utah presents V-Day 2015-The Vagina Monologues"/>
    <s v="STRIKE, DANCE AND RISE with us at the University of Utah to end violence against women and girls!"/>
    <n v="300"/>
    <n v="375"/>
    <x v="0"/>
    <x v="0"/>
    <s v="USD"/>
    <n v="1423724400"/>
    <n v="1421274954"/>
    <b v="0"/>
    <n v="28"/>
    <b v="1"/>
    <s v="theater/plays"/>
    <n v="125"/>
    <n v="13.39"/>
    <x v="1"/>
    <x v="6"/>
  </r>
  <r>
    <n v="2782"/>
    <s v="Better Than Ever Productions presents Geezer Game"/>
    <s v="The premiere theatre troupe in SE Michigan offering acting opportunities for the 50+ actor."/>
    <n v="10000"/>
    <n v="375"/>
    <x v="0"/>
    <x v="0"/>
    <s v="USD"/>
    <n v="1424149140"/>
    <n v="1421964718"/>
    <b v="0"/>
    <n v="18"/>
    <b v="1"/>
    <s v="theater/plays"/>
    <n v="4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250"/>
    <n v="375"/>
    <x v="0"/>
    <x v="1"/>
    <s v="GBP"/>
    <n v="1429793446"/>
    <n v="1428583846"/>
    <b v="0"/>
    <n v="61"/>
    <b v="1"/>
    <s v="theater/plays"/>
    <n v="150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300"/>
    <n v="371"/>
    <x v="0"/>
    <x v="0"/>
    <s v="USD"/>
    <n v="1414608843"/>
    <n v="1412794443"/>
    <b v="0"/>
    <n v="108"/>
    <b v="1"/>
    <s v="theater/plays"/>
    <n v="124"/>
    <n v="3.44"/>
    <x v="1"/>
    <x v="6"/>
  </r>
  <r>
    <n v="2785"/>
    <s v="Henry VI: The War of the Roses"/>
    <s v="Bare Theatre and Raleigh Little Theatre present Shakespeare's epic, set in a post-apocalyptic dystopia."/>
    <n v="300"/>
    <n v="369"/>
    <x v="0"/>
    <x v="0"/>
    <s v="USD"/>
    <n v="1470430800"/>
    <n v="1467865967"/>
    <b v="0"/>
    <n v="142"/>
    <b v="1"/>
    <s v="theater/plays"/>
    <n v="123"/>
    <n v="2.6"/>
    <x v="1"/>
    <x v="6"/>
  </r>
  <r>
    <n v="2786"/>
    <s v="Fierce"/>
    <s v="A heart-melting farce about sex, art and the lovelorn lay-abouts of London-town."/>
    <n v="5000"/>
    <n v="367"/>
    <x v="0"/>
    <x v="1"/>
    <s v="GBP"/>
    <n v="1404913180"/>
    <n v="1403703580"/>
    <b v="0"/>
    <n v="74"/>
    <b v="1"/>
    <s v="theater/plays"/>
    <n v="7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5000"/>
    <n v="362"/>
    <x v="0"/>
    <x v="0"/>
    <s v="USD"/>
    <n v="1405658752"/>
    <n v="1403066752"/>
    <b v="0"/>
    <n v="38"/>
    <b v="1"/>
    <s v="theater/plays"/>
    <n v="7"/>
    <n v="9.5299999999999994"/>
    <x v="1"/>
    <x v="6"/>
  </r>
  <r>
    <n v="2788"/>
    <s v="ACT Underground Theatre, TLDC"/>
    <s v="MOVING FORWARD! WE HAVE REACHED GOAL BUT HAVE MORE TIME!! PLEASE CONSIDER PLEDGING."/>
    <n v="3500"/>
    <n v="361"/>
    <x v="0"/>
    <x v="0"/>
    <s v="USD"/>
    <n v="1469811043"/>
    <n v="1467219043"/>
    <b v="0"/>
    <n v="20"/>
    <b v="1"/>
    <s v="theater/plays"/>
    <n v="10"/>
    <n v="18.05"/>
    <x v="1"/>
    <x v="6"/>
  </r>
  <r>
    <n v="2789"/>
    <s v="The Adventurers Club"/>
    <s v="BNT's Biggest Adventure So Far: Our 2015 full length production!"/>
    <n v="50000"/>
    <n v="360"/>
    <x v="0"/>
    <x v="0"/>
    <s v="USD"/>
    <n v="1426132800"/>
    <n v="1424477934"/>
    <b v="0"/>
    <n v="24"/>
    <b v="1"/>
    <s v="theater/plays"/>
    <n v="1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15000"/>
    <n v="360"/>
    <x v="0"/>
    <x v="0"/>
    <s v="USD"/>
    <n v="1423693903"/>
    <n v="1421101903"/>
    <b v="0"/>
    <n v="66"/>
    <b v="1"/>
    <s v="theater/plays"/>
    <n v="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350"/>
    <n v="360"/>
    <x v="0"/>
    <x v="0"/>
    <s v="USD"/>
    <n v="1473393600"/>
    <n v="1470778559"/>
    <b v="0"/>
    <n v="28"/>
    <b v="1"/>
    <s v="theater/plays"/>
    <n v="103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50000"/>
    <n v="359"/>
    <x v="0"/>
    <x v="0"/>
    <s v="USD"/>
    <n v="1439357559"/>
    <n v="1435469559"/>
    <b v="0"/>
    <n v="24"/>
    <b v="1"/>
    <s v="theater/plays"/>
    <n v="1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60000"/>
    <n v="358"/>
    <x v="0"/>
    <x v="2"/>
    <s v="AUD"/>
    <n v="1437473005"/>
    <n v="1434881005"/>
    <b v="0"/>
    <n v="73"/>
    <b v="1"/>
    <s v="theater/plays"/>
    <n v="1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2000"/>
    <n v="358"/>
    <x v="0"/>
    <x v="1"/>
    <s v="GBP"/>
    <n v="1457031600"/>
    <n v="1455640559"/>
    <b v="0"/>
    <n v="3"/>
    <b v="1"/>
    <s v="theater/plays"/>
    <n v="18"/>
    <n v="119.33"/>
    <x v="1"/>
    <x v="6"/>
  </r>
  <r>
    <n v="2795"/>
    <s v="Good Men Wanted at ANT Fest"/>
    <s v="A new play about five bad bitches who fought in the Civil War disguised as men, premiering at Ars Nova's ANT Fest."/>
    <n v="350"/>
    <n v="355"/>
    <x v="0"/>
    <x v="0"/>
    <s v="USD"/>
    <n v="1402095600"/>
    <n v="1400675841"/>
    <b v="0"/>
    <n v="20"/>
    <b v="1"/>
    <s v="theater/plays"/>
    <n v="101"/>
    <n v="17.75"/>
    <x v="1"/>
    <x v="6"/>
  </r>
  <r>
    <n v="2796"/>
    <s v="Fishcakes"/>
    <s v="Fishcakes is a piece of new writing for the Camden Fringe that explores a story of love, loss, and all the â€˜little things'."/>
    <n v="347"/>
    <n v="353"/>
    <x v="0"/>
    <x v="1"/>
    <s v="GBP"/>
    <n v="1404564028"/>
    <n v="1401972028"/>
    <b v="0"/>
    <n v="21"/>
    <b v="1"/>
    <s v="theater/plays"/>
    <n v="102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500"/>
    <n v="351"/>
    <x v="0"/>
    <x v="1"/>
    <s v="GBP"/>
    <n v="1404858840"/>
    <n v="1402266840"/>
    <b v="0"/>
    <n v="94"/>
    <b v="1"/>
    <s v="theater/plays"/>
    <n v="70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350"/>
    <n v="351"/>
    <x v="0"/>
    <x v="1"/>
    <s v="GBP"/>
    <n v="1438358400"/>
    <n v="1437063121"/>
    <b v="0"/>
    <n v="139"/>
    <b v="1"/>
    <s v="theater/plays"/>
    <n v="100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200000"/>
    <n v="350"/>
    <x v="0"/>
    <x v="1"/>
    <s v="GBP"/>
    <n v="1466179200"/>
    <n v="1463466070"/>
    <b v="0"/>
    <n v="130"/>
    <b v="1"/>
    <s v="theater/plays"/>
    <n v="0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8500"/>
    <n v="350"/>
    <x v="0"/>
    <x v="1"/>
    <s v="GBP"/>
    <n v="1420377366"/>
    <n v="1415193366"/>
    <b v="0"/>
    <n v="31"/>
    <b v="1"/>
    <s v="theater/plays"/>
    <n v="4"/>
    <n v="11.29"/>
    <x v="1"/>
    <x v="6"/>
  </r>
  <r>
    <n v="2801"/>
    <s v="A Dream Play"/>
    <s v="Arise Theatre Company's production of August Strindberg's expressionist masterpiece 'A Dream Play'."/>
    <n v="250"/>
    <n v="350"/>
    <x v="0"/>
    <x v="2"/>
    <s v="AUD"/>
    <n v="1412938800"/>
    <n v="1411019409"/>
    <b v="0"/>
    <n v="13"/>
    <b v="1"/>
    <s v="theater/plays"/>
    <n v="14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2224"/>
    <n v="350"/>
    <x v="0"/>
    <x v="1"/>
    <s v="GBP"/>
    <n v="1438875107"/>
    <n v="1436283107"/>
    <b v="0"/>
    <n v="90"/>
    <b v="1"/>
    <s v="theater/plays"/>
    <n v="16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88888"/>
    <n v="346"/>
    <x v="0"/>
    <x v="0"/>
    <s v="USD"/>
    <n v="1437004800"/>
    <n v="1433295276"/>
    <b v="0"/>
    <n v="141"/>
    <b v="1"/>
    <s v="theater/plays"/>
    <n v="0"/>
    <n v="2.4500000000000002"/>
    <x v="1"/>
    <x v="6"/>
  </r>
  <r>
    <n v="2804"/>
    <s v="The Piano Man"/>
    <s v="The real-life story of the mysterious 'Piano Man' who washed ashore with no memory; with no speech; but with an amazing ability..."/>
    <n v="500000"/>
    <n v="345"/>
    <x v="0"/>
    <x v="1"/>
    <s v="GBP"/>
    <n v="1411987990"/>
    <n v="1409395990"/>
    <b v="0"/>
    <n v="23"/>
    <b v="1"/>
    <s v="theater/plays"/>
    <n v="0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900"/>
    <n v="345"/>
    <x v="0"/>
    <x v="1"/>
    <s v="GBP"/>
    <n v="1440245273"/>
    <n v="1438085273"/>
    <b v="0"/>
    <n v="18"/>
    <b v="1"/>
    <s v="theater/plays"/>
    <n v="38"/>
    <n v="19.170000000000002"/>
    <x v="1"/>
    <x v="6"/>
  </r>
  <r>
    <n v="2806"/>
    <s v="And Now: The World!"/>
    <s v="A one woman show about the challenges of being a feminist in a digital age. Touring 6 UK cities. Now with Stretch Goals!"/>
    <n v="6000"/>
    <n v="341"/>
    <x v="0"/>
    <x v="1"/>
    <s v="GBP"/>
    <n v="1438772400"/>
    <n v="1435645490"/>
    <b v="0"/>
    <n v="76"/>
    <b v="1"/>
    <s v="theater/plays"/>
    <n v="6"/>
    <n v="4.49"/>
    <x v="1"/>
    <x v="6"/>
  </r>
  <r>
    <n v="2807"/>
    <s v="The Commission Theatre Co."/>
    <s v="Bringing Shakespeare back to the Playwrights"/>
    <n v="300"/>
    <n v="340"/>
    <x v="0"/>
    <x v="0"/>
    <s v="USD"/>
    <n v="1435611438"/>
    <n v="1433019438"/>
    <b v="0"/>
    <n v="93"/>
    <b v="1"/>
    <s v="theater/plays"/>
    <n v="113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4500"/>
    <n v="335"/>
    <x v="0"/>
    <x v="0"/>
    <s v="USD"/>
    <n v="1459348740"/>
    <n v="1458647725"/>
    <b v="0"/>
    <n v="21"/>
    <b v="1"/>
    <s v="theater/plays"/>
    <n v="1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5000"/>
    <n v="335"/>
    <x v="0"/>
    <x v="0"/>
    <s v="USD"/>
    <n v="1401595140"/>
    <n v="1398828064"/>
    <b v="0"/>
    <n v="57"/>
    <b v="1"/>
    <s v="theater/plays"/>
    <n v="7"/>
    <n v="5.88"/>
    <x v="1"/>
    <x v="6"/>
  </r>
  <r>
    <n v="2811"/>
    <s v="Ray Gunn and Starburst"/>
    <s v="Ray Gunn and Starburst is an audio sci-fi/comedy sending up the tropes of classic and pulp science-fiction."/>
    <n v="60000"/>
    <n v="335"/>
    <x v="0"/>
    <x v="1"/>
    <s v="GBP"/>
    <n v="1424692503"/>
    <n v="1422100503"/>
    <b v="0"/>
    <n v="108"/>
    <b v="1"/>
    <s v="theater/plays"/>
    <n v="1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220000"/>
    <n v="335"/>
    <x v="0"/>
    <x v="5"/>
    <s v="CAD"/>
    <n v="1428292800"/>
    <n v="1424368298"/>
    <b v="0"/>
    <n v="83"/>
    <b v="1"/>
    <s v="theater/plays"/>
    <n v="0"/>
    <n v="4.04"/>
    <x v="1"/>
    <x v="6"/>
  </r>
  <r>
    <n v="2813"/>
    <s v="Hi, Are You Single? by Ryan J. Haddad"/>
    <s v="Ryan has a higher sex drive than you. He also has cerebral palsy. Join him for his hilarious and poignant new solo show!"/>
    <n v="10000"/>
    <n v="334"/>
    <x v="0"/>
    <x v="0"/>
    <s v="USD"/>
    <n v="1481737761"/>
    <n v="1479577761"/>
    <b v="0"/>
    <n v="96"/>
    <b v="1"/>
    <s v="theater/plays"/>
    <n v="3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0"/>
    <n v="330"/>
    <x v="0"/>
    <x v="1"/>
    <s v="GBP"/>
    <n v="1431164115"/>
    <n v="1428572115"/>
    <b v="0"/>
    <n v="64"/>
    <b v="1"/>
    <s v="theater/plays"/>
    <n v="2"/>
    <n v="5.16"/>
    <x v="1"/>
    <x v="6"/>
  </r>
  <r>
    <n v="2815"/>
    <s v="Widow's Wedding Dress"/>
    <s v="Set in 1950s Northern Ireland, this play tells the story of two sisters in a community of Travellers, or Irish Gypsies."/>
    <n v="3000"/>
    <n v="327"/>
    <x v="0"/>
    <x v="5"/>
    <s v="CAD"/>
    <n v="1470595109"/>
    <n v="1468003109"/>
    <b v="0"/>
    <n v="14"/>
    <b v="1"/>
    <s v="theater/plays"/>
    <n v="1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8000"/>
    <n v="325"/>
    <x v="0"/>
    <x v="1"/>
    <s v="GBP"/>
    <n v="1425136462"/>
    <n v="1421680462"/>
    <b v="0"/>
    <n v="33"/>
    <b v="1"/>
    <s v="theater/plays"/>
    <n v="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6000"/>
    <n v="325"/>
    <x v="0"/>
    <x v="1"/>
    <s v="GBP"/>
    <n v="1434285409"/>
    <n v="1431693409"/>
    <b v="0"/>
    <n v="104"/>
    <b v="1"/>
    <s v="theater/plays"/>
    <n v="5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5000"/>
    <n v="325"/>
    <x v="0"/>
    <x v="1"/>
    <s v="GBP"/>
    <n v="1456444800"/>
    <n v="1454337589"/>
    <b v="0"/>
    <n v="20"/>
    <b v="1"/>
    <s v="theater/plays"/>
    <n v="7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7000"/>
    <n v="320"/>
    <x v="0"/>
    <x v="1"/>
    <s v="GBP"/>
    <n v="1411510135"/>
    <n v="1408918135"/>
    <b v="0"/>
    <n v="35"/>
    <b v="1"/>
    <s v="theater/plays"/>
    <n v="5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200"/>
    <n v="320"/>
    <x v="0"/>
    <x v="0"/>
    <s v="USD"/>
    <n v="1427469892"/>
    <n v="1424881492"/>
    <b v="0"/>
    <n v="94"/>
    <b v="1"/>
    <s v="theater/plays"/>
    <n v="160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0"/>
    <n v="320"/>
    <x v="0"/>
    <x v="1"/>
    <s v="GBP"/>
    <n v="1427842740"/>
    <n v="1425428206"/>
    <b v="0"/>
    <n v="14"/>
    <b v="1"/>
    <s v="theater/plays"/>
    <n v="32"/>
    <n v="22.86"/>
    <x v="1"/>
    <x v="6"/>
  </r>
  <r>
    <n v="2824"/>
    <s v="The Rooftop"/>
    <s v="I wrote a One Act play called The Rooftop for a Female Playwright's festival. Every little bit helps!"/>
    <n v="300"/>
    <n v="317"/>
    <x v="0"/>
    <x v="0"/>
    <s v="USD"/>
    <n v="1434159780"/>
    <n v="1431412196"/>
    <b v="0"/>
    <n v="15"/>
    <b v="1"/>
    <s v="theater/plays"/>
    <n v="106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7500"/>
    <n v="316"/>
    <x v="0"/>
    <x v="1"/>
    <s v="GBP"/>
    <n v="1449255686"/>
    <n v="1446663686"/>
    <b v="0"/>
    <n v="51"/>
    <b v="1"/>
    <s v="theater/plays"/>
    <n v="4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300"/>
    <n v="312"/>
    <x v="0"/>
    <x v="0"/>
    <s v="USD"/>
    <n v="1436511600"/>
    <n v="1434415812"/>
    <b v="0"/>
    <n v="19"/>
    <b v="1"/>
    <s v="theater/plays"/>
    <n v="104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8000"/>
    <n v="311"/>
    <x v="0"/>
    <x v="0"/>
    <s v="USD"/>
    <n v="1464971400"/>
    <n v="1462379066"/>
    <b v="0"/>
    <n v="23"/>
    <b v="1"/>
    <s v="theater/plays"/>
    <n v="4"/>
    <n v="13.52"/>
    <x v="1"/>
    <x v="6"/>
  </r>
  <r>
    <n v="2828"/>
    <s v="Peace In Our Time"/>
    <s v="The Battle of Britain has been lost; London is occupied, who can you trust? Help produce this classic piece of theatre. Drama for now."/>
    <n v="300"/>
    <n v="310"/>
    <x v="0"/>
    <x v="1"/>
    <s v="GBP"/>
    <n v="1443826800"/>
    <n v="1441606869"/>
    <b v="0"/>
    <n v="97"/>
    <b v="1"/>
    <s v="theater/plays"/>
    <n v="103"/>
    <n v="3.2"/>
    <x v="1"/>
    <x v="6"/>
  </r>
  <r>
    <n v="2829"/>
    <s v="MUMBURGER by Sarah Kosar"/>
    <s v="In a visceral new play about family, grief and red meat, Sarah Kosar (Royal Court) asks how far we'd go to connect with those we love."/>
    <n v="80000"/>
    <n v="310"/>
    <x v="0"/>
    <x v="1"/>
    <s v="GBP"/>
    <n v="1464863118"/>
    <n v="1462443918"/>
    <b v="0"/>
    <n v="76"/>
    <b v="1"/>
    <s v="theater/plays"/>
    <n v="0"/>
    <n v="4.08"/>
    <x v="1"/>
    <x v="6"/>
  </r>
  <r>
    <n v="2830"/>
    <s v="Nakhtik and Avalon"/>
    <s v="Avalon is a new South African Township play and Nakhtik is a  danced political lecture."/>
    <n v="25000"/>
    <n v="310"/>
    <x v="0"/>
    <x v="0"/>
    <s v="USD"/>
    <n v="1399867140"/>
    <n v="1398802148"/>
    <b v="0"/>
    <n v="11"/>
    <b v="1"/>
    <s v="theater/plays"/>
    <n v="1"/>
    <n v="28.18"/>
    <x v="1"/>
    <x v="6"/>
  </r>
  <r>
    <n v="2831"/>
    <s v="Tackett &amp; Pyke put on a Play"/>
    <s v="We each wrote a play and would like to produce them for you for nothing more than art's sake!"/>
    <n v="300"/>
    <n v="310"/>
    <x v="0"/>
    <x v="0"/>
    <s v="USD"/>
    <n v="1437076070"/>
    <n v="1434484070"/>
    <b v="0"/>
    <n v="52"/>
    <b v="1"/>
    <s v="theater/plays"/>
    <n v="103"/>
    <n v="5.96"/>
    <x v="1"/>
    <x v="6"/>
  </r>
  <r>
    <n v="2832"/>
    <s v="Secret Diaries"/>
    <s v="Charting the big stuff in life from dance routines to coming out; exploring homophobia, family, friendship &amp; finding your own voice."/>
    <n v="100000"/>
    <n v="305"/>
    <x v="0"/>
    <x v="1"/>
    <s v="GBP"/>
    <n v="1416780000"/>
    <n v="1414342894"/>
    <b v="0"/>
    <n v="95"/>
    <b v="1"/>
    <s v="theater/plays"/>
    <n v="0"/>
    <n v="3.21"/>
    <x v="1"/>
    <x v="6"/>
  </r>
  <r>
    <n v="2833"/>
    <s v="Star Man Rocket Man"/>
    <s v="A new play about exploring outer space"/>
    <n v="1500"/>
    <n v="302"/>
    <x v="0"/>
    <x v="0"/>
    <s v="USD"/>
    <n v="1444528800"/>
    <n v="1442804633"/>
    <b v="0"/>
    <n v="35"/>
    <b v="1"/>
    <s v="theater/plays"/>
    <n v="20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15000"/>
    <n v="301"/>
    <x v="0"/>
    <x v="1"/>
    <s v="GBP"/>
    <n v="1422658930"/>
    <n v="1421362930"/>
    <b v="0"/>
    <n v="21"/>
    <b v="1"/>
    <s v="theater/plays"/>
    <n v="2"/>
    <n v="14.33"/>
    <x v="1"/>
    <x v="6"/>
  </r>
  <r>
    <n v="2835"/>
    <s v="Land of the Three Towers"/>
    <s v="A celebratory community theatre project about the Focus E15 Occupation of empty council homes on Carpenters Estate."/>
    <n v="9000"/>
    <n v="301"/>
    <x v="0"/>
    <x v="1"/>
    <s v="GBP"/>
    <n v="1449273600"/>
    <n v="1446742417"/>
    <b v="0"/>
    <n v="93"/>
    <b v="1"/>
    <s v="theater/plays"/>
    <n v="3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300"/>
    <n v="301"/>
    <x v="0"/>
    <x v="0"/>
    <s v="USD"/>
    <n v="1487393940"/>
    <n v="1484115418"/>
    <b v="0"/>
    <n v="11"/>
    <b v="1"/>
    <s v="theater/plays"/>
    <n v="100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125"/>
    <n v="301"/>
    <x v="0"/>
    <x v="5"/>
    <s v="CAD"/>
    <n v="1449701284"/>
    <n v="1446241684"/>
    <b v="0"/>
    <n v="21"/>
    <b v="1"/>
    <s v="theater/plays"/>
    <n v="241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500"/>
    <n v="301"/>
    <x v="0"/>
    <x v="0"/>
    <s v="USD"/>
    <n v="1407967200"/>
    <n v="1406039696"/>
    <b v="0"/>
    <n v="54"/>
    <b v="1"/>
    <s v="theater/plays"/>
    <n v="12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0000"/>
    <n v="300"/>
    <x v="0"/>
    <x v="0"/>
    <s v="USD"/>
    <n v="1408942740"/>
    <n v="1406958354"/>
    <b v="0"/>
    <n v="31"/>
    <b v="1"/>
    <s v="theater/plays"/>
    <n v="1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300"/>
    <n v="300"/>
    <x v="0"/>
    <x v="1"/>
    <s v="GBP"/>
    <n v="1426698000"/>
    <n v="1424825479"/>
    <b v="0"/>
    <n v="132"/>
    <b v="1"/>
    <s v="theater/plays"/>
    <n v="100"/>
    <n v="2.27"/>
    <x v="1"/>
    <x v="6"/>
  </r>
  <r>
    <n v="2841"/>
    <s v="The Dead Loss"/>
    <s v="1920's London; two brothers try to make a name for themselves in the underground crime world but encounter a ruthless Irish mob boss."/>
    <n v="300"/>
    <n v="300"/>
    <x v="2"/>
    <x v="1"/>
    <s v="GBP"/>
    <n v="1450032297"/>
    <n v="1444844697"/>
    <b v="0"/>
    <n v="1"/>
    <b v="0"/>
    <s v="theater/plays"/>
    <n v="100"/>
    <n v="300"/>
    <x v="1"/>
    <x v="6"/>
  </r>
  <r>
    <n v="2842"/>
    <s v="HIDDEN: The FCO Plays"/>
    <s v="A play performed at the FCO Global Summit on the Preventing Sexual Violence Initiative, hosted by William Hague and Angelina Jolie"/>
    <n v="300"/>
    <n v="300"/>
    <x v="2"/>
    <x v="1"/>
    <s v="GBP"/>
    <n v="1403348400"/>
    <n v="1401058295"/>
    <b v="0"/>
    <n v="0"/>
    <b v="0"/>
    <s v="theater/plays"/>
    <n v="10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300"/>
    <n v="300"/>
    <x v="2"/>
    <x v="0"/>
    <s v="USD"/>
    <n v="1465790400"/>
    <n v="1462210950"/>
    <b v="0"/>
    <n v="0"/>
    <b v="0"/>
    <s v="theater/plays"/>
    <n v="10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10000"/>
    <n v="300"/>
    <x v="2"/>
    <x v="15"/>
    <s v="EUR"/>
    <n v="1483535180"/>
    <n v="1480943180"/>
    <b v="0"/>
    <n v="1"/>
    <b v="0"/>
    <s v="theater/plays"/>
    <n v="3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600"/>
    <n v="300"/>
    <x v="2"/>
    <x v="0"/>
    <s v="USD"/>
    <n v="1433723033"/>
    <n v="1428539033"/>
    <b v="0"/>
    <n v="39"/>
    <b v="0"/>
    <s v="theater/plays"/>
    <n v="50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300"/>
    <n v="300"/>
    <x v="2"/>
    <x v="0"/>
    <s v="USD"/>
    <n v="1432917394"/>
    <n v="1429029394"/>
    <b v="0"/>
    <n v="0"/>
    <b v="0"/>
    <s v="theater/plays"/>
    <n v="100"/>
    <n v="0"/>
    <x v="1"/>
    <x v="6"/>
  </r>
  <r>
    <n v="2847"/>
    <s v="COLOR ME"/>
    <s v="Dark secrets come to light when Mariah meets Stella. They find a way to face the south's largest elephant in the room: RACISM."/>
    <n v="2500"/>
    <n v="300"/>
    <x v="2"/>
    <x v="0"/>
    <s v="USD"/>
    <n v="1464031265"/>
    <n v="1458847265"/>
    <b v="0"/>
    <n v="0"/>
    <b v="0"/>
    <s v="theater/plays"/>
    <n v="12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10000"/>
    <n v="300"/>
    <x v="2"/>
    <x v="0"/>
    <s v="USD"/>
    <n v="1432913659"/>
    <n v="1430321659"/>
    <b v="0"/>
    <n v="3"/>
    <b v="0"/>
    <s v="theater/plays"/>
    <n v="3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35000"/>
    <n v="298"/>
    <x v="2"/>
    <x v="0"/>
    <s v="USD"/>
    <n v="1409962211"/>
    <n v="1407370211"/>
    <b v="0"/>
    <n v="13"/>
    <b v="0"/>
    <s v="theater/plays"/>
    <n v="1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25000"/>
    <n v="298"/>
    <x v="2"/>
    <x v="17"/>
    <s v="EUR"/>
    <n v="1454109420"/>
    <n v="1453334629"/>
    <b v="0"/>
    <n v="0"/>
    <b v="0"/>
    <s v="theater/plays"/>
    <n v="1"/>
    <n v="0"/>
    <x v="1"/>
    <x v="6"/>
  </r>
  <r>
    <n v="2852"/>
    <s v="Freedom Train"/>
    <s v="Just one time back to the past on the Freedom Train will open your eyes and your lives will never ever be the same!"/>
    <n v="1200"/>
    <n v="292"/>
    <x v="2"/>
    <x v="0"/>
    <s v="USD"/>
    <n v="1403312703"/>
    <n v="1400720703"/>
    <b v="0"/>
    <n v="6"/>
    <b v="0"/>
    <s v="theater/plays"/>
    <n v="24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100"/>
    <n v="290"/>
    <x v="2"/>
    <x v="5"/>
    <s v="CAD"/>
    <n v="1410669297"/>
    <n v="1405485297"/>
    <b v="0"/>
    <n v="0"/>
    <b v="0"/>
    <s v="theater/plays"/>
    <n v="290"/>
    <n v="0"/>
    <x v="1"/>
    <x v="6"/>
  </r>
  <r>
    <n v="2854"/>
    <s v="Ultimate Political Selfie!"/>
    <s v="Almost Random Theatre's play about a candidate - with no policies - who is seeking election in May 2015"/>
    <n v="3000"/>
    <n v="289"/>
    <x v="2"/>
    <x v="1"/>
    <s v="GBP"/>
    <n v="1431018719"/>
    <n v="1429290719"/>
    <b v="0"/>
    <n v="14"/>
    <b v="0"/>
    <s v="theater/plays"/>
    <n v="10"/>
    <n v="20.64"/>
    <x v="1"/>
    <x v="6"/>
  </r>
  <r>
    <n v="2855"/>
    <s v="STAGE READING for TETCNY"/>
    <s v="Raising funds to have a private stage reading for an upcoming play from THE ENSEMBLE THEATRE COMPANY OF NEW YORK (www.tetcny.org)"/>
    <n v="1000"/>
    <n v="289"/>
    <x v="2"/>
    <x v="0"/>
    <s v="USD"/>
    <n v="1454110440"/>
    <n v="1451607071"/>
    <b v="0"/>
    <n v="5"/>
    <b v="0"/>
    <s v="theater/plays"/>
    <n v="29"/>
    <n v="57.8"/>
    <x v="1"/>
    <x v="6"/>
  </r>
  <r>
    <n v="2856"/>
    <s v="The JOkeress Going Live"/>
    <s v="This will be the fifth play of The Jokeress, based on the ebook/paperback novelette series. It is scifi, suspense, terror, and noir."/>
    <n v="101"/>
    <n v="289"/>
    <x v="2"/>
    <x v="0"/>
    <s v="USD"/>
    <n v="1439069640"/>
    <n v="1433897647"/>
    <b v="0"/>
    <n v="6"/>
    <b v="0"/>
    <s v="theater/plays"/>
    <n v="286"/>
    <n v="48.17"/>
    <x v="1"/>
    <x v="6"/>
  </r>
  <r>
    <n v="2857"/>
    <s v="Los Tradicionales"/>
    <s v="Somos una compaÃ±Ã­a de teatro independiente. Y en el 2017 queremos arrancar con el montaje de 3 obras._x000a_3 elencos, 3 espacios."/>
    <n v="15000"/>
    <n v="286"/>
    <x v="2"/>
    <x v="14"/>
    <s v="MXN"/>
    <n v="1487613600"/>
    <n v="1482444295"/>
    <b v="0"/>
    <n v="15"/>
    <b v="0"/>
    <s v="theater/plays"/>
    <n v="2"/>
    <n v="19.07"/>
    <x v="1"/>
    <x v="6"/>
  </r>
  <r>
    <n v="2858"/>
    <s v="Gay Party Superposh 'Winter Wonderland'"/>
    <s v="Een Gay Party in het centrum van Amersfoort. _x000a_Een geweldige avond uit, met een show, optredens en DJ's."/>
    <n v="2000"/>
    <n v="285"/>
    <x v="2"/>
    <x v="9"/>
    <s v="EUR"/>
    <n v="1417778880"/>
    <n v="1415711095"/>
    <b v="0"/>
    <n v="0"/>
    <b v="0"/>
    <s v="theater/plays"/>
    <n v="14"/>
    <n v="0"/>
    <x v="1"/>
    <x v="6"/>
  </r>
  <r>
    <n v="2859"/>
    <s v="Grover Theatre Company (GTC)"/>
    <s v="A theatre company that will create works to inspire young people and get everyone involved."/>
    <n v="10000"/>
    <n v="285"/>
    <x v="2"/>
    <x v="2"/>
    <s v="AUD"/>
    <n v="1444984904"/>
    <n v="1439800904"/>
    <b v="0"/>
    <n v="1"/>
    <b v="0"/>
    <s v="theater/plays"/>
    <n v="3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50000"/>
    <n v="284"/>
    <x v="2"/>
    <x v="0"/>
    <s v="USD"/>
    <n v="1466363576"/>
    <n v="1461179576"/>
    <b v="0"/>
    <n v="9"/>
    <b v="0"/>
    <s v="theater/plays"/>
    <n v="1"/>
    <n v="31.56"/>
    <x v="1"/>
    <x v="6"/>
  </r>
  <r>
    <n v="2861"/>
    <s v="Julius Caesar"/>
    <s v="The University of Queensland Drama Production Course is putting on an adaptation of William Shakespeares Julius Caesar"/>
    <n v="11000"/>
    <n v="281"/>
    <x v="2"/>
    <x v="2"/>
    <s v="AUD"/>
    <n v="1443103848"/>
    <n v="1441894248"/>
    <b v="0"/>
    <n v="3"/>
    <b v="0"/>
    <s v="theater/plays"/>
    <n v="3"/>
    <n v="93.67"/>
    <x v="1"/>
    <x v="6"/>
  </r>
  <r>
    <n v="2862"/>
    <s v="Get Your Life Back"/>
    <s v="&quot;Get Your Life Back&quot; is a dynamic stage play that deals with true issues of life that reign in the lives of many people everyday."/>
    <n v="750"/>
    <n v="280"/>
    <x v="2"/>
    <x v="0"/>
    <s v="USD"/>
    <n v="1403636229"/>
    <n v="1401044229"/>
    <b v="0"/>
    <n v="3"/>
    <b v="0"/>
    <s v="theater/plays"/>
    <n v="37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100000"/>
    <n v="280"/>
    <x v="2"/>
    <x v="1"/>
    <s v="GBP"/>
    <n v="1437139080"/>
    <n v="1434552207"/>
    <b v="0"/>
    <n v="3"/>
    <b v="0"/>
    <s v="theater/plays"/>
    <n v="0"/>
    <n v="93.33"/>
    <x v="1"/>
    <x v="6"/>
  </r>
  <r>
    <n v="2865"/>
    <s v="FRINGE 2015 by YER Productions"/>
    <s v="Prepare to be Swept Away. Three short plays from three master playwrights; LANDFALL, SNIPER and DANGERS of TOBACCO!"/>
    <n v="3000"/>
    <n v="280"/>
    <x v="2"/>
    <x v="0"/>
    <s v="USD"/>
    <n v="1420512259"/>
    <n v="1415328259"/>
    <b v="0"/>
    <n v="0"/>
    <b v="0"/>
    <s v="theater/plays"/>
    <n v="9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15000"/>
    <n v="280"/>
    <x v="2"/>
    <x v="0"/>
    <s v="USD"/>
    <n v="1476482400"/>
    <n v="1473893721"/>
    <b v="0"/>
    <n v="2"/>
    <b v="0"/>
    <s v="theater/plays"/>
    <n v="2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"/>
    <n v="280"/>
    <x v="2"/>
    <x v="0"/>
    <s v="USD"/>
    <n v="1467604800"/>
    <n v="1465533672"/>
    <b v="0"/>
    <n v="10"/>
    <b v="0"/>
    <s v="theater/plays"/>
    <n v="112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25000"/>
    <n v="279"/>
    <x v="2"/>
    <x v="0"/>
    <s v="USD"/>
    <n v="1475697054"/>
    <n v="1473105054"/>
    <b v="0"/>
    <n v="60"/>
    <b v="0"/>
    <s v="theater/plays"/>
    <n v="1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"/>
    <n v="278"/>
    <x v="2"/>
    <x v="0"/>
    <s v="USD"/>
    <n v="1468937681"/>
    <n v="1466345681"/>
    <b v="0"/>
    <n v="5"/>
    <b v="0"/>
    <s v="theater/plays"/>
    <n v="14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200000"/>
    <n v="277"/>
    <x v="2"/>
    <x v="0"/>
    <s v="USD"/>
    <n v="1400301165"/>
    <n v="1397709165"/>
    <b v="0"/>
    <n v="9"/>
    <b v="0"/>
    <s v="theater/plays"/>
    <n v="0"/>
    <n v="30.78"/>
    <x v="1"/>
    <x v="6"/>
  </r>
  <r>
    <n v="2871"/>
    <s v="The Bill Cosby Assault, a play"/>
    <s v="America's dad or serial rapist? Or both? The stories of the Bill Cosby accusers and the society so skeptical of them."/>
    <n v="200"/>
    <n v="277"/>
    <x v="2"/>
    <x v="0"/>
    <s v="USD"/>
    <n v="1419183813"/>
    <n v="1417455813"/>
    <b v="0"/>
    <n v="13"/>
    <b v="0"/>
    <s v="theater/plays"/>
    <n v="139"/>
    <n v="21.31"/>
    <x v="1"/>
    <x v="6"/>
  </r>
  <r>
    <n v="2872"/>
    <s v="Loud Arts"/>
    <s v="Local Theatre group in Loudoun County, Virginia. Looking for funds to start producing shows!"/>
    <n v="32000"/>
    <n v="276"/>
    <x v="2"/>
    <x v="0"/>
    <s v="USD"/>
    <n v="1434768438"/>
    <n v="1429584438"/>
    <b v="0"/>
    <n v="0"/>
    <b v="0"/>
    <s v="theater/plays"/>
    <n v="1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0000"/>
    <n v="273"/>
    <x v="2"/>
    <x v="0"/>
    <s v="USD"/>
    <n v="1422473831"/>
    <n v="1419881831"/>
    <b v="0"/>
    <n v="8"/>
    <b v="0"/>
    <s v="theater/plays"/>
    <n v="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10000"/>
    <n v="273"/>
    <x v="2"/>
    <x v="0"/>
    <s v="USD"/>
    <n v="1484684186"/>
    <n v="1482092186"/>
    <b v="0"/>
    <n v="3"/>
    <b v="0"/>
    <s v="theater/plays"/>
    <n v="3"/>
    <n v="91"/>
    <x v="1"/>
    <x v="6"/>
  </r>
  <r>
    <n v="2875"/>
    <s v="Right Tracey!"/>
    <s v="Play about Tracey a gay man trapped in his room by his Bible thumping mother. He finds love but the room can not keep the love alive."/>
    <n v="8000"/>
    <n v="273"/>
    <x v="2"/>
    <x v="0"/>
    <s v="USD"/>
    <n v="1462417493"/>
    <n v="1459825493"/>
    <b v="0"/>
    <n v="3"/>
    <b v="0"/>
    <s v="theater/plays"/>
    <n v="3"/>
    <n v="91"/>
    <x v="1"/>
    <x v="6"/>
  </r>
  <r>
    <n v="2876"/>
    <s v="The Sins of Bad People  Urban Stage Play"/>
    <s v="Charlotte NC playwright looking to showcase a series of three stage plays.  Plays are funny, completed and ready to run!"/>
    <n v="200"/>
    <n v="272"/>
    <x v="2"/>
    <x v="0"/>
    <s v="USD"/>
    <n v="1437069079"/>
    <n v="1434477079"/>
    <b v="0"/>
    <n v="0"/>
    <b v="0"/>
    <s v="theater/plays"/>
    <n v="136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5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4190"/>
    <n v="270"/>
    <x v="2"/>
    <x v="1"/>
    <s v="GBP"/>
    <n v="1435934795"/>
    <n v="1430750795"/>
    <b v="0"/>
    <n v="4"/>
    <b v="0"/>
    <s v="theater/plays"/>
    <n v="6"/>
    <n v="67.5"/>
    <x v="1"/>
    <x v="6"/>
  </r>
  <r>
    <n v="2879"/>
    <s v="Girls, Ladies and Women - A Gospel Drama"/>
    <s v="She that fines a husband? Wait, is that right? Girl... you better check yourself, before you wreck yourself!"/>
    <n v="70000"/>
    <n v="270"/>
    <x v="2"/>
    <x v="0"/>
    <s v="USD"/>
    <n v="1453310661"/>
    <n v="1450718661"/>
    <b v="0"/>
    <n v="1"/>
    <b v="0"/>
    <s v="theater/plays"/>
    <n v="0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500"/>
    <n v="270"/>
    <x v="2"/>
    <x v="0"/>
    <s v="USD"/>
    <n v="1440090300"/>
    <n v="1436305452"/>
    <b v="0"/>
    <n v="29"/>
    <b v="0"/>
    <s v="theater/plays"/>
    <n v="18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250"/>
    <n v="270"/>
    <x v="2"/>
    <x v="0"/>
    <s v="USD"/>
    <n v="1417620036"/>
    <n v="1412432436"/>
    <b v="0"/>
    <n v="0"/>
    <b v="0"/>
    <s v="theater/plays"/>
    <n v="108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10000"/>
    <n v="266"/>
    <x v="2"/>
    <x v="0"/>
    <s v="USD"/>
    <n v="1462112318"/>
    <n v="1459520318"/>
    <b v="0"/>
    <n v="4"/>
    <b v="0"/>
    <s v="theater/plays"/>
    <n v="3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4000"/>
    <n v="266"/>
    <x v="2"/>
    <x v="0"/>
    <s v="USD"/>
    <n v="1454734740"/>
    <n v="1451684437"/>
    <b v="0"/>
    <n v="5"/>
    <b v="0"/>
    <s v="theater/plays"/>
    <n v="7"/>
    <n v="53.2"/>
    <x v="1"/>
    <x v="6"/>
  </r>
  <r>
    <n v="2884"/>
    <s v="The Lizard King, a play by Jay Jeff Jones"/>
    <s v="Come explore the dream world of Jim Morrison, rock singer, mystic, poet, shaman."/>
    <n v="9600"/>
    <n v="264"/>
    <x v="2"/>
    <x v="0"/>
    <s v="USD"/>
    <n v="1417800435"/>
    <n v="1415208435"/>
    <b v="0"/>
    <n v="4"/>
    <b v="0"/>
    <s v="theater/plays"/>
    <n v="3"/>
    <n v="66"/>
    <x v="1"/>
    <x v="6"/>
  </r>
  <r>
    <n v="2885"/>
    <s v="The Wedding"/>
    <s v="An historic and proud work of Polish nationalistic literature performed on stage."/>
    <n v="2500"/>
    <n v="262"/>
    <x v="2"/>
    <x v="0"/>
    <s v="USD"/>
    <n v="1426294201"/>
    <n v="1423705801"/>
    <b v="0"/>
    <n v="5"/>
    <b v="0"/>
    <s v="theater/plays"/>
    <n v="10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5000"/>
    <n v="261"/>
    <x v="2"/>
    <x v="0"/>
    <s v="USD"/>
    <n v="1442635140"/>
    <n v="1442243484"/>
    <b v="0"/>
    <n v="1"/>
    <b v="0"/>
    <s v="theater/plays"/>
    <n v="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250"/>
    <n v="260"/>
    <x v="2"/>
    <x v="0"/>
    <s v="USD"/>
    <n v="1420971324"/>
    <n v="1418379324"/>
    <b v="0"/>
    <n v="1"/>
    <b v="0"/>
    <s v="theater/plays"/>
    <n v="104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5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8000"/>
    <n v="260"/>
    <x v="2"/>
    <x v="0"/>
    <s v="USD"/>
    <n v="1409344985"/>
    <n v="1406752985"/>
    <b v="0"/>
    <n v="14"/>
    <b v="0"/>
    <s v="theater/plays"/>
    <n v="3"/>
    <n v="18.57"/>
    <x v="1"/>
    <x v="6"/>
  </r>
  <r>
    <n v="2890"/>
    <s v="the Savannah Disputation"/>
    <s v="This Theological Comedy tells a story of when seemingly similar beliefs are discovered to be worlds apart; Damnation-Southern Style."/>
    <n v="25000"/>
    <n v="260"/>
    <x v="2"/>
    <x v="0"/>
    <s v="USD"/>
    <n v="1407553200"/>
    <n v="1405100992"/>
    <b v="0"/>
    <n v="3"/>
    <b v="0"/>
    <s v="theater/plays"/>
    <n v="1"/>
    <n v="86.67"/>
    <x v="1"/>
    <x v="6"/>
  </r>
  <r>
    <n v="2891"/>
    <s v="Literacy for Brooklyn Kids"/>
    <s v="Did you know that we are enriching the lives of Brooklyn kids through literacy and educational theater? We just need a little help."/>
    <n v="500"/>
    <n v="260"/>
    <x v="2"/>
    <x v="0"/>
    <s v="USD"/>
    <n v="1460751128"/>
    <n v="1455570728"/>
    <b v="0"/>
    <n v="10"/>
    <b v="0"/>
    <s v="theater/plays"/>
    <n v="52"/>
    <n v="26"/>
    <x v="1"/>
    <x v="6"/>
  </r>
  <r>
    <n v="2892"/>
    <s v="Something Precious"/>
    <s v="Something Precious is the world's first musical to alert folks to the harmful effects of technology on the human spirit."/>
    <n v="50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800"/>
    <n v="260"/>
    <x v="2"/>
    <x v="0"/>
    <s v="USD"/>
    <n v="1420768800"/>
    <n v="1415644395"/>
    <b v="0"/>
    <n v="2"/>
    <b v="0"/>
    <s v="theater/plays"/>
    <n v="33"/>
    <n v="130"/>
    <x v="1"/>
    <x v="6"/>
  </r>
  <r>
    <n v="2894"/>
    <s v="How Could You Do This To Me (The Stage Play)"/>
    <s v="This Is A Story About A Woman A Man And A Woman"/>
    <n v="60000"/>
    <n v="259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50000"/>
    <n v="255"/>
    <x v="2"/>
    <x v="0"/>
    <s v="USD"/>
    <n v="1481522400"/>
    <n v="1480283321"/>
    <b v="0"/>
    <n v="12"/>
    <b v="0"/>
    <s v="theater/plays"/>
    <n v="1"/>
    <n v="21.25"/>
    <x v="1"/>
    <x v="6"/>
  </r>
  <r>
    <n v="2897"/>
    <s v="CAYCE"/>
    <s v="A unique stage play about the epic struggle of psychic Edgar Cayce to deal with his extraordinary abilities and find his place in life."/>
    <n v="2500"/>
    <n v="252"/>
    <x v="2"/>
    <x v="0"/>
    <s v="USD"/>
    <n v="1444577345"/>
    <n v="1441985458"/>
    <b v="0"/>
    <n v="3"/>
    <b v="0"/>
    <s v="theater/plays"/>
    <n v="10"/>
    <n v="84"/>
    <x v="1"/>
    <x v="6"/>
  </r>
  <r>
    <n v="2898"/>
    <s v="Galaxy Express - The Play"/>
    <s v="This is an action packed Sci-Fi stage play, using foam latex creature puppets, projected video footage, and audience participation."/>
    <n v="750"/>
    <n v="252"/>
    <x v="2"/>
    <x v="0"/>
    <s v="USD"/>
    <n v="1446307053"/>
    <n v="1443715053"/>
    <b v="0"/>
    <n v="12"/>
    <b v="0"/>
    <s v="theater/plays"/>
    <n v="34"/>
    <n v="21"/>
    <x v="1"/>
    <x v="6"/>
  </r>
  <r>
    <n v="2899"/>
    <s v="The Esoteric Camgirl"/>
    <s v="Sex, intrigue, lust, &amp; love; follow the lives of two individuals as their romance turns from innocent online flirting to something more"/>
    <n v="250"/>
    <n v="251"/>
    <x v="2"/>
    <x v="0"/>
    <s v="USD"/>
    <n v="1469325158"/>
    <n v="1464141158"/>
    <b v="0"/>
    <n v="0"/>
    <b v="0"/>
    <s v="theater/plays"/>
    <n v="10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2000"/>
    <n v="251"/>
    <x v="2"/>
    <x v="0"/>
    <s v="USD"/>
    <n v="1407562632"/>
    <n v="1404970632"/>
    <b v="0"/>
    <n v="7"/>
    <b v="0"/>
    <s v="theater/plays"/>
    <n v="13"/>
    <n v="35.86"/>
    <x v="1"/>
    <x v="6"/>
  </r>
  <r>
    <n v="2901"/>
    <s v="Avarimor Series (Audio Plays)"/>
    <s v="How can the visual age appreciate something that cant see? With these Audio Plays I will show you, if your willing to listen."/>
    <n v="5000"/>
    <n v="250"/>
    <x v="2"/>
    <x v="0"/>
    <s v="USD"/>
    <n v="1423345339"/>
    <n v="1418161339"/>
    <b v="0"/>
    <n v="2"/>
    <b v="0"/>
    <s v="theater/plays"/>
    <n v="5"/>
    <n v="125"/>
    <x v="1"/>
    <x v="6"/>
  </r>
  <r>
    <n v="2902"/>
    <s v="Bring the iconic story of Leontyne Price to the stage."/>
    <s v="Help me honor and bring &quot;The American Soprano&quot; Leontyne Price back to the stage one more time."/>
    <n v="29000"/>
    <n v="250"/>
    <x v="2"/>
    <x v="0"/>
    <s v="USD"/>
    <n v="1440412396"/>
    <n v="1437820396"/>
    <b v="0"/>
    <n v="1"/>
    <b v="0"/>
    <s v="theater/plays"/>
    <n v="1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1000"/>
    <n v="250"/>
    <x v="2"/>
    <x v="0"/>
    <s v="USD"/>
    <n v="1441771218"/>
    <n v="1436587218"/>
    <b v="0"/>
    <n v="4"/>
    <b v="0"/>
    <s v="theater/plays"/>
    <n v="25"/>
    <n v="62.5"/>
    <x v="1"/>
    <x v="6"/>
  </r>
  <r>
    <n v="2904"/>
    <s v="The Love Shack"/>
    <s v="A Tequila slammer with a slice of Tarantino, a line of the London Fringe scene and a shot of â€œBreaking Badâ€. New Writing."/>
    <n v="200000"/>
    <n v="250"/>
    <x v="2"/>
    <x v="1"/>
    <s v="GBP"/>
    <n v="1415534400"/>
    <n v="1414538031"/>
    <b v="0"/>
    <n v="4"/>
    <b v="0"/>
    <s v="theater/plays"/>
    <n v="0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7500"/>
    <n v="250"/>
    <x v="2"/>
    <x v="0"/>
    <s v="USD"/>
    <n v="1473211313"/>
    <n v="1472001713"/>
    <b v="0"/>
    <n v="17"/>
    <b v="0"/>
    <s v="theater/plays"/>
    <n v="3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93500"/>
    <n v="250"/>
    <x v="2"/>
    <x v="0"/>
    <s v="USD"/>
    <n v="1438390800"/>
    <n v="1436888066"/>
    <b v="0"/>
    <n v="7"/>
    <b v="0"/>
    <s v="theater/plays"/>
    <n v="0"/>
    <n v="35.71"/>
    <x v="1"/>
    <x v="6"/>
  </r>
  <r>
    <n v="2907"/>
    <s v="Little Nell's - a play"/>
    <s v="Spend an evening in the afterlife with some of the greatest women who ever lived. LITTLE NELL's,by Jill Hughes, Los Angeles- June, 2016"/>
    <n v="85000"/>
    <n v="250"/>
    <x v="2"/>
    <x v="0"/>
    <s v="USD"/>
    <n v="1463259837"/>
    <n v="1458075837"/>
    <b v="0"/>
    <n v="2"/>
    <b v="0"/>
    <s v="theater/plays"/>
    <n v="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100000"/>
    <n v="250"/>
    <x v="2"/>
    <x v="0"/>
    <s v="USD"/>
    <n v="1465407219"/>
    <n v="1462815219"/>
    <b v="0"/>
    <n v="5"/>
    <b v="0"/>
    <s v="theater/plays"/>
    <n v="0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000"/>
    <n v="250"/>
    <x v="2"/>
    <x v="0"/>
    <s v="USD"/>
    <n v="1416944760"/>
    <n v="1413527001"/>
    <b v="0"/>
    <n v="1"/>
    <b v="0"/>
    <s v="theater/plays"/>
    <n v="25"/>
    <n v="250"/>
    <x v="1"/>
    <x v="6"/>
  </r>
  <r>
    <n v="2910"/>
    <s v="Strive"/>
    <s v="Free drama, dance and singing workshops for disadvantaged young people to inspire, create and help them follow their dreams."/>
    <n v="250"/>
    <n v="250"/>
    <x v="2"/>
    <x v="1"/>
    <s v="GBP"/>
    <n v="1434139887"/>
    <n v="1428955887"/>
    <b v="0"/>
    <n v="1"/>
    <b v="0"/>
    <s v="theater/plays"/>
    <n v="100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250"/>
    <n v="250"/>
    <x v="2"/>
    <x v="0"/>
    <s v="USD"/>
    <n v="1435429626"/>
    <n v="1431973626"/>
    <b v="0"/>
    <n v="14"/>
    <b v="0"/>
    <s v="theater/plays"/>
    <n v="100"/>
    <n v="17.86"/>
    <x v="1"/>
    <x v="6"/>
  </r>
  <r>
    <n v="2912"/>
    <s v="Fair Play"/>
    <s v="Set in Iceland, Fair Play is a a dark comedy- a play within a play. An extravaganza, fueled by Absinthe, and touched by the Surreal."/>
    <n v="250"/>
    <n v="250"/>
    <x v="2"/>
    <x v="0"/>
    <s v="USD"/>
    <n v="1452827374"/>
    <n v="1450235374"/>
    <b v="0"/>
    <n v="26"/>
    <b v="0"/>
    <s v="theater/plays"/>
    <n v="100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5000"/>
    <n v="250"/>
    <x v="2"/>
    <x v="0"/>
    <s v="USD"/>
    <n v="1410041339"/>
    <n v="1404857339"/>
    <b v="0"/>
    <n v="2"/>
    <b v="0"/>
    <s v="theater/plays"/>
    <n v="5"/>
    <n v="125"/>
    <x v="1"/>
    <x v="6"/>
  </r>
  <r>
    <n v="2914"/>
    <s v="Hercules the Panto"/>
    <s v="Hercules must complete four challenges in order to meet the father he never knew"/>
    <n v="10000"/>
    <n v="250"/>
    <x v="2"/>
    <x v="1"/>
    <s v="GBP"/>
    <n v="1426365994"/>
    <n v="1421185594"/>
    <b v="0"/>
    <n v="1"/>
    <b v="0"/>
    <s v="theater/plays"/>
    <n v="3"/>
    <n v="250"/>
    <x v="1"/>
    <x v="6"/>
  </r>
  <r>
    <n v="2915"/>
    <s v="A Grimm Night for Hans Christian Anderson"/>
    <s v="An inclusive, cross community, multi-cultural theatre production for children aged 3 to 16 and their families"/>
    <n v="24500"/>
    <n v="245"/>
    <x v="2"/>
    <x v="1"/>
    <s v="GBP"/>
    <n v="1458117190"/>
    <n v="1455528790"/>
    <b v="0"/>
    <n v="3"/>
    <b v="0"/>
    <s v="theater/plays"/>
    <n v="1"/>
    <n v="81.67"/>
    <x v="1"/>
    <x v="6"/>
  </r>
  <r>
    <n v="2916"/>
    <s v="An Interview With Gaddafi - The Stage Play"/>
    <s v="The moving dramatisation of one man's journey to find the truth behind the Libyan regime change."/>
    <n v="15000"/>
    <n v="243"/>
    <x v="2"/>
    <x v="1"/>
    <s v="GBP"/>
    <n v="1400498789"/>
    <n v="1398511589"/>
    <b v="0"/>
    <n v="7"/>
    <b v="0"/>
    <s v="theater/plays"/>
    <n v="2"/>
    <n v="34.71"/>
    <x v="1"/>
    <x v="6"/>
  </r>
  <r>
    <n v="2917"/>
    <s v="Elevation Twelfth Night"/>
    <s v="Cross dressing, cross gartering, crossed swords. Cross a bridge and come see this fantastically fun rendition of Twelfth Night"/>
    <n v="8000"/>
    <n v="241"/>
    <x v="2"/>
    <x v="0"/>
    <s v="USD"/>
    <n v="1442381847"/>
    <n v="1440826647"/>
    <b v="0"/>
    <n v="9"/>
    <b v="0"/>
    <s v="theater/plays"/>
    <n v="3"/>
    <n v="26.78"/>
    <x v="1"/>
    <x v="6"/>
  </r>
  <r>
    <n v="2918"/>
    <s v="When Johnny Comes Marching Home"/>
    <s v="A meta-theatrical retelling of Chekhov's Three Sisters, framed with Civil War Hymns, Dance, and wild theatricality."/>
    <n v="14500"/>
    <n v="241"/>
    <x v="2"/>
    <x v="0"/>
    <s v="USD"/>
    <n v="1446131207"/>
    <n v="1443712007"/>
    <b v="0"/>
    <n v="20"/>
    <b v="0"/>
    <s v="theater/plays"/>
    <n v="2"/>
    <n v="12.05"/>
    <x v="1"/>
    <x v="6"/>
  </r>
  <r>
    <n v="2919"/>
    <s v="While the Stars Fall"/>
    <s v="A full staged reading of a new play about a boy who learns how to be happy from the most unexpected person."/>
    <n v="220"/>
    <n v="241"/>
    <x v="2"/>
    <x v="0"/>
    <s v="USD"/>
    <n v="1407250329"/>
    <n v="1404658329"/>
    <b v="0"/>
    <n v="6"/>
    <b v="0"/>
    <s v="theater/plays"/>
    <n v="11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9000"/>
    <n v="240"/>
    <x v="2"/>
    <x v="5"/>
    <s v="CAD"/>
    <n v="1427306470"/>
    <n v="1424718070"/>
    <b v="0"/>
    <n v="13"/>
    <b v="0"/>
    <s v="theater/plays"/>
    <n v="3"/>
    <n v="18.46"/>
    <x v="1"/>
    <x v="6"/>
  </r>
  <r>
    <n v="2921"/>
    <s v="Fools Rush In: A Cabaret Benefiting BC/EFA Kickstarter"/>
    <s v="I'm creating a cabaret in which all donations go directly to Broadway Cares/Equity Fights AIDS."/>
    <n v="5000"/>
    <n v="240"/>
    <x v="0"/>
    <x v="0"/>
    <s v="USD"/>
    <n v="1411679804"/>
    <n v="1409087804"/>
    <b v="0"/>
    <n v="3"/>
    <b v="1"/>
    <s v="theater/musical"/>
    <n v="5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1000"/>
    <n v="236"/>
    <x v="0"/>
    <x v="0"/>
    <s v="USD"/>
    <n v="1422068400"/>
    <n v="1420774779"/>
    <b v="0"/>
    <n v="10"/>
    <b v="1"/>
    <s v="theater/musical"/>
    <n v="1"/>
    <n v="23.6"/>
    <x v="1"/>
    <x v="40"/>
  </r>
  <r>
    <n v="2924"/>
    <s v="There's No Place Like Home!"/>
    <s v="Theatre is home and there's no place like home!  So, click your heels three times, and come home to the magic we create for you!"/>
    <n v="2000"/>
    <n v="236"/>
    <x v="0"/>
    <x v="0"/>
    <s v="USD"/>
    <n v="1431143940"/>
    <n v="1428585710"/>
    <b v="0"/>
    <n v="147"/>
    <b v="1"/>
    <s v="theater/musical"/>
    <n v="12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5000"/>
    <n v="235"/>
    <x v="0"/>
    <x v="0"/>
    <s v="USD"/>
    <n v="1410444068"/>
    <n v="1407852068"/>
    <b v="0"/>
    <n v="199"/>
    <b v="1"/>
    <s v="theater/musical"/>
    <n v="5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4000"/>
    <n v="234"/>
    <x v="0"/>
    <x v="0"/>
    <s v="USD"/>
    <n v="1424715779"/>
    <n v="1423506179"/>
    <b v="0"/>
    <n v="50"/>
    <b v="1"/>
    <s v="theater/musical"/>
    <n v="6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2000"/>
    <n v="234"/>
    <x v="0"/>
    <x v="0"/>
    <s v="USD"/>
    <n v="1405400400"/>
    <n v="1402934629"/>
    <b v="0"/>
    <n v="21"/>
    <b v="1"/>
    <s v="theater/musical"/>
    <n v="12"/>
    <n v="11.14"/>
    <x v="1"/>
    <x v="40"/>
  </r>
  <r>
    <n v="2928"/>
    <s v="Music Theatre of Idaho Presents &quot;A Year with Frog and Toad"/>
    <s v="This is a touring production for schools in the Treasure Valley!"/>
    <n v="225"/>
    <n v="234"/>
    <x v="0"/>
    <x v="0"/>
    <s v="USD"/>
    <n v="1457135846"/>
    <n v="1454543846"/>
    <b v="0"/>
    <n v="24"/>
    <b v="1"/>
    <s v="theater/musical"/>
    <n v="104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12000"/>
    <n v="233"/>
    <x v="0"/>
    <x v="0"/>
    <s v="USD"/>
    <n v="1401024758"/>
    <n v="1398432758"/>
    <b v="0"/>
    <n v="32"/>
    <b v="1"/>
    <s v="theater/musical"/>
    <n v="2"/>
    <n v="7.28"/>
    <x v="1"/>
    <x v="40"/>
  </r>
  <r>
    <n v="2930"/>
    <s v="Forbear! Theatre"/>
    <s v="Forbear! is a new theatre company aiming to produce exciting and innovative theatre using performers from a variety of disciplines."/>
    <n v="6000"/>
    <n v="233"/>
    <x v="0"/>
    <x v="1"/>
    <s v="GBP"/>
    <n v="1431007264"/>
    <n v="1428415264"/>
    <b v="0"/>
    <n v="62"/>
    <b v="1"/>
    <s v="theater/musical"/>
    <n v="4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20000"/>
    <n v="230"/>
    <x v="0"/>
    <x v="5"/>
    <s v="CAD"/>
    <n v="1410761280"/>
    <n v="1408604363"/>
    <b v="0"/>
    <n v="9"/>
    <b v="1"/>
    <s v="theater/musical"/>
    <n v="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150"/>
    <n v="230"/>
    <x v="0"/>
    <x v="2"/>
    <s v="AUD"/>
    <n v="1424516400"/>
    <n v="1421812637"/>
    <b v="0"/>
    <n v="38"/>
    <b v="1"/>
    <s v="theater/musical"/>
    <n v="153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100000"/>
    <n v="226"/>
    <x v="0"/>
    <x v="0"/>
    <s v="USD"/>
    <n v="1465081053"/>
    <n v="1462489053"/>
    <b v="0"/>
    <n v="54"/>
    <b v="1"/>
    <s v="theater/musical"/>
    <n v="0"/>
    <n v="4.1900000000000004"/>
    <x v="1"/>
    <x v="40"/>
  </r>
  <r>
    <n v="2934"/>
    <s v="Songs for a New World"/>
    <s v="Powerful community theatre production of Jason Robert Brown's &quot;Songs for a New World&quot; in London, Ontario."/>
    <n v="4000"/>
    <n v="225"/>
    <x v="0"/>
    <x v="5"/>
    <s v="CAD"/>
    <n v="1402845364"/>
    <n v="1400253364"/>
    <b v="0"/>
    <n v="37"/>
    <b v="1"/>
    <s v="theater/musical"/>
    <n v="6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2000"/>
    <n v="225"/>
    <x v="0"/>
    <x v="0"/>
    <s v="USD"/>
    <n v="1472490000"/>
    <n v="1467468008"/>
    <b v="0"/>
    <n v="39"/>
    <b v="1"/>
    <s v="theater/musical"/>
    <n v="11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00"/>
    <n v="225"/>
    <x v="0"/>
    <x v="1"/>
    <s v="GBP"/>
    <n v="1405249113"/>
    <n v="1402657113"/>
    <b v="0"/>
    <n v="55"/>
    <b v="1"/>
    <s v="theater/musical"/>
    <n v="225"/>
    <n v="4.09"/>
    <x v="1"/>
    <x v="40"/>
  </r>
  <r>
    <n v="2938"/>
    <s v="Keep It Spinning."/>
    <s v="Keep It Spinning! Is an after-school, six week workshop, during which students create an musical based on on an overarching theme."/>
    <n v="600"/>
    <n v="225"/>
    <x v="0"/>
    <x v="0"/>
    <s v="USD"/>
    <n v="1422636814"/>
    <n v="1420044814"/>
    <b v="0"/>
    <n v="32"/>
    <b v="1"/>
    <s v="theater/musical"/>
    <n v="38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5000"/>
    <n v="223"/>
    <x v="0"/>
    <x v="0"/>
    <s v="USD"/>
    <n v="1409187600"/>
    <n v="1406316312"/>
    <b v="0"/>
    <n v="25"/>
    <b v="1"/>
    <s v="theater/musical"/>
    <n v="4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9000"/>
    <n v="223"/>
    <x v="0"/>
    <x v="0"/>
    <s v="USD"/>
    <n v="1421606018"/>
    <n v="1418150018"/>
    <b v="0"/>
    <n v="33"/>
    <b v="1"/>
    <s v="theater/musical"/>
    <n v="2"/>
    <n v="6.76"/>
    <x v="1"/>
    <x v="40"/>
  </r>
  <r>
    <n v="2941"/>
    <s v="Help Us Help Artists"/>
    <s v="Ovations wants to buy property to open a variety club to become the 1st minority owned club in Cincy, focusing on artists on the rise."/>
    <n v="115250"/>
    <n v="220"/>
    <x v="2"/>
    <x v="0"/>
    <s v="USD"/>
    <n v="1425250955"/>
    <n v="1422658955"/>
    <b v="0"/>
    <n v="1"/>
    <b v="0"/>
    <s v="theater/spaces"/>
    <n v="0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5105"/>
    <n v="216"/>
    <x v="2"/>
    <x v="5"/>
    <s v="CAD"/>
    <n v="1450297080"/>
    <n v="1448565459"/>
    <b v="0"/>
    <n v="202"/>
    <b v="0"/>
    <s v="theater/spaces"/>
    <n v="4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3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2000"/>
    <n v="216"/>
    <x v="2"/>
    <x v="0"/>
    <s v="USD"/>
    <n v="1433714198"/>
    <n v="1431122198"/>
    <b v="0"/>
    <n v="1"/>
    <b v="0"/>
    <s v="theater/spaces"/>
    <n v="11"/>
    <n v="216"/>
    <x v="1"/>
    <x v="38"/>
  </r>
  <r>
    <n v="2945"/>
    <s v="A Midsummer Night's Pub"/>
    <s v="Where people that enjoy theater, or just something new can go to have fun and experience varying types of theater in Albuquerque."/>
    <n v="74997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6500"/>
    <n v="215"/>
    <x v="2"/>
    <x v="1"/>
    <s v="GBP"/>
    <n v="1471265092"/>
    <n v="1468673092"/>
    <b v="0"/>
    <n v="2"/>
    <b v="0"/>
    <s v="theater/spaces"/>
    <n v="3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3000"/>
    <n v="215"/>
    <x v="2"/>
    <x v="0"/>
    <s v="USD"/>
    <n v="1480007460"/>
    <n v="1475760567"/>
    <b v="0"/>
    <n v="13"/>
    <b v="0"/>
    <s v="theater/spaces"/>
    <n v="7"/>
    <n v="16.54"/>
    <x v="1"/>
    <x v="38"/>
  </r>
  <r>
    <n v="2948"/>
    <s v="Xenu's Space Opera"/>
    <s v="The Space Opera is an action packed reenactment of Xenu's story, a sacred teaching thats considered a secret of the Scientology church"/>
    <n v="2000"/>
    <n v="214"/>
    <x v="2"/>
    <x v="0"/>
    <s v="USD"/>
    <n v="1433259293"/>
    <n v="1428075293"/>
    <b v="0"/>
    <n v="9"/>
    <b v="0"/>
    <s v="theater/spaces"/>
    <n v="11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5000"/>
    <n v="212"/>
    <x v="2"/>
    <x v="0"/>
    <s v="USD"/>
    <n v="1447965917"/>
    <n v="1445370317"/>
    <b v="0"/>
    <n v="2"/>
    <b v="0"/>
    <s v="theater/spaces"/>
    <n v="4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15000"/>
    <n v="212"/>
    <x v="2"/>
    <x v="0"/>
    <s v="USD"/>
    <n v="1453538752"/>
    <n v="1450946752"/>
    <b v="0"/>
    <n v="0"/>
    <b v="0"/>
    <s v="theater/spaces"/>
    <n v="1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20000"/>
    <n v="212"/>
    <x v="1"/>
    <x v="0"/>
    <s v="USD"/>
    <n v="1412536573"/>
    <n v="1408648573"/>
    <b v="0"/>
    <n v="58"/>
    <b v="0"/>
    <s v="theater/spaces"/>
    <n v="1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825"/>
    <n v="211"/>
    <x v="1"/>
    <x v="0"/>
    <s v="USD"/>
    <n v="1476676800"/>
    <n v="1473957239"/>
    <b v="0"/>
    <n v="8"/>
    <b v="0"/>
    <s v="theater/spaces"/>
    <n v="7"/>
    <n v="26.38"/>
    <x v="1"/>
    <x v="38"/>
  </r>
  <r>
    <n v="2953"/>
    <s v="Pueblo Underground Theater (Canceled)"/>
    <s v="I want to purchase the former Bread Of Life Church and convert it into a multipurpose theater space for local talent."/>
    <n v="1000"/>
    <n v="211"/>
    <x v="1"/>
    <x v="0"/>
    <s v="USD"/>
    <n v="1444330821"/>
    <n v="1441738821"/>
    <b v="0"/>
    <n v="3"/>
    <b v="0"/>
    <s v="theater/spaces"/>
    <n v="21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7534"/>
    <n v="210"/>
    <x v="1"/>
    <x v="0"/>
    <s v="USD"/>
    <n v="1489669203"/>
    <n v="1487944803"/>
    <b v="0"/>
    <n v="0"/>
    <b v="0"/>
    <s v="theater/spaces"/>
    <n v="3"/>
    <n v="0"/>
    <x v="1"/>
    <x v="38"/>
  </r>
  <r>
    <n v="2955"/>
    <s v="A Stage for Stage Door Theater Company (Canceled)"/>
    <s v="Stage Door Theater needs a stage for its current and future productions. Can you help?"/>
    <n v="12000"/>
    <n v="210"/>
    <x v="1"/>
    <x v="0"/>
    <s v="USD"/>
    <n v="1434476849"/>
    <n v="1431884849"/>
    <b v="0"/>
    <n v="11"/>
    <b v="0"/>
    <s v="theater/spaces"/>
    <n v="2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200"/>
    <n v="205"/>
    <x v="1"/>
    <x v="0"/>
    <s v="USD"/>
    <n v="1462402850"/>
    <n v="1459810850"/>
    <b v="0"/>
    <n v="20"/>
    <b v="0"/>
    <s v="theater/spaces"/>
    <n v="10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10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500"/>
    <n v="205"/>
    <x v="1"/>
    <x v="1"/>
    <s v="GBP"/>
    <n v="1465258325"/>
    <n v="1462666325"/>
    <b v="0"/>
    <n v="0"/>
    <b v="0"/>
    <s v="theater/spaces"/>
    <n v="41"/>
    <n v="0"/>
    <x v="1"/>
    <x v="38"/>
  </r>
  <r>
    <n v="2960"/>
    <s v="Lynnewood Hall Restoration (Canceled)"/>
    <s v="Built in the late 1800's, this 70K sq. feet estate has fallen into disrepair.  Seeking to buy and convert to useful space"/>
    <n v="1897"/>
    <n v="205"/>
    <x v="1"/>
    <x v="0"/>
    <s v="USD"/>
    <n v="1410459023"/>
    <n v="1407867023"/>
    <b v="0"/>
    <n v="0"/>
    <b v="0"/>
    <s v="theater/spaces"/>
    <n v="11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1000"/>
    <n v="205"/>
    <x v="0"/>
    <x v="0"/>
    <s v="USD"/>
    <n v="1427342400"/>
    <n v="1424927159"/>
    <b v="0"/>
    <n v="108"/>
    <b v="1"/>
    <s v="theater/plays"/>
    <n v="21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600"/>
    <n v="204"/>
    <x v="0"/>
    <x v="0"/>
    <s v="USD"/>
    <n v="1425193140"/>
    <n v="1422769906"/>
    <b v="0"/>
    <n v="20"/>
    <b v="1"/>
    <s v="theater/plays"/>
    <n v="13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3000"/>
    <n v="203.9"/>
    <x v="0"/>
    <x v="0"/>
    <s v="USD"/>
    <n v="1435835824"/>
    <n v="1433243824"/>
    <b v="0"/>
    <n v="98"/>
    <b v="1"/>
    <s v="theater/plays"/>
    <n v="7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1200"/>
    <n v="202"/>
    <x v="0"/>
    <x v="0"/>
    <s v="USD"/>
    <n v="1407360720"/>
    <n v="1404769819"/>
    <b v="0"/>
    <n v="196"/>
    <b v="1"/>
    <s v="theater/plays"/>
    <n v="17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8500"/>
    <n v="202"/>
    <x v="0"/>
    <x v="0"/>
    <s v="USD"/>
    <n v="1436290233"/>
    <n v="1433698233"/>
    <b v="0"/>
    <n v="39"/>
    <b v="1"/>
    <s v="theater/plays"/>
    <n v="2"/>
    <n v="5.18"/>
    <x v="1"/>
    <x v="6"/>
  </r>
  <r>
    <n v="2966"/>
    <s v="Fat Pig, The Play!"/>
    <s v="Bringing one of Neil LaBute's incredibly witty and viciously honest plays, about body image and the effect it has on us, to life!"/>
    <n v="28000"/>
    <n v="201"/>
    <x v="0"/>
    <x v="0"/>
    <s v="USD"/>
    <n v="1442425412"/>
    <n v="1439833412"/>
    <b v="0"/>
    <n v="128"/>
    <b v="1"/>
    <s v="theater/plays"/>
    <n v="1"/>
    <n v="1.57"/>
    <x v="1"/>
    <x v="6"/>
  </r>
  <r>
    <n v="2967"/>
    <s v="Scissortail: A play about the Oklahoma City Bombing"/>
    <s v="Scissortail is a story of loss, grief, and recovery based on the events of the 1995 Oklahoma City Bombing."/>
    <n v="200"/>
    <n v="201"/>
    <x v="0"/>
    <x v="0"/>
    <s v="USD"/>
    <n v="1425872692"/>
    <n v="1423284292"/>
    <b v="0"/>
    <n v="71"/>
    <b v="1"/>
    <s v="theater/plays"/>
    <n v="101"/>
    <n v="2.83"/>
    <x v="1"/>
    <x v="6"/>
  </r>
  <r>
    <n v="2968"/>
    <s v="The Curse of the Babywoman @ FringeNYC"/>
    <s v="The Curse of the Babywoman is real â€” and it is coming to FringeNYC this August."/>
    <n v="2000"/>
    <n v="201"/>
    <x v="0"/>
    <x v="0"/>
    <s v="USD"/>
    <n v="1471406340"/>
    <n v="1470227660"/>
    <b v="0"/>
    <n v="47"/>
    <b v="1"/>
    <s v="theater/plays"/>
    <n v="10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8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2000"/>
    <n v="200"/>
    <x v="0"/>
    <x v="0"/>
    <s v="USD"/>
    <n v="1409500078"/>
    <n v="1406908078"/>
    <b v="0"/>
    <n v="43"/>
    <b v="1"/>
    <s v="theater/plays"/>
    <n v="10"/>
    <n v="4.6500000000000004"/>
    <x v="1"/>
    <x v="6"/>
  </r>
  <r>
    <n v="2972"/>
    <s v="A Bad Plan"/>
    <s v="A group of artists. A mythical art piece. A harrowing quest. And some margaritas."/>
    <n v="200"/>
    <n v="200"/>
    <x v="0"/>
    <x v="0"/>
    <s v="USD"/>
    <n v="1480899600"/>
    <n v="1479609520"/>
    <b v="0"/>
    <n v="17"/>
    <b v="1"/>
    <s v="theater/plays"/>
    <n v="10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200000"/>
    <n v="200"/>
    <x v="0"/>
    <x v="0"/>
    <s v="USD"/>
    <n v="1451620800"/>
    <n v="1449171508"/>
    <b v="0"/>
    <n v="33"/>
    <b v="1"/>
    <s v="theater/plays"/>
    <n v="0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8000"/>
    <n v="200"/>
    <x v="0"/>
    <x v="0"/>
    <s v="USD"/>
    <n v="1411695300"/>
    <n v="1409275671"/>
    <b v="0"/>
    <n v="87"/>
    <b v="1"/>
    <s v="theater/plays"/>
    <n v="3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200"/>
    <n v="200"/>
    <x v="0"/>
    <x v="0"/>
    <s v="USD"/>
    <n v="1417057200"/>
    <n v="1414599886"/>
    <b v="0"/>
    <n v="113"/>
    <b v="1"/>
    <s v="theater/plays"/>
    <n v="100"/>
    <n v="1.77"/>
    <x v="1"/>
    <x v="6"/>
  </r>
  <r>
    <n v="2976"/>
    <s v="Pizza Delique"/>
    <s v="A play that addresses an important social issue, brought to light by members of the UoM Drama Society."/>
    <n v="13500"/>
    <n v="200"/>
    <x v="0"/>
    <x v="1"/>
    <s v="GBP"/>
    <n v="1457870400"/>
    <n v="1456421530"/>
    <b v="0"/>
    <n v="14"/>
    <b v="1"/>
    <s v="theater/plays"/>
    <n v="1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25000"/>
    <n v="199"/>
    <x v="0"/>
    <x v="0"/>
    <s v="USD"/>
    <n v="1427076840"/>
    <n v="1421960934"/>
    <b v="0"/>
    <n v="30"/>
    <b v="1"/>
    <s v="theater/plays"/>
    <n v="1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6500"/>
    <n v="196"/>
    <x v="0"/>
    <x v="0"/>
    <s v="USD"/>
    <n v="1413784740"/>
    <n v="1412954547"/>
    <b v="0"/>
    <n v="16"/>
    <b v="1"/>
    <s v="theater/plays"/>
    <n v="3"/>
    <n v="12.25"/>
    <x v="1"/>
    <x v="6"/>
  </r>
  <r>
    <n v="2979"/>
    <s v="'ART'"/>
    <s v="Dear Stone returns with Yasmina Reza's 'ART', a compelling, clever exploration of friendship under duress. Thanks for watching!"/>
    <n v="3900"/>
    <n v="196"/>
    <x v="0"/>
    <x v="0"/>
    <s v="USD"/>
    <n v="1420524000"/>
    <n v="1419104823"/>
    <b v="0"/>
    <n v="46"/>
    <b v="1"/>
    <s v="theater/plays"/>
    <n v="5"/>
    <n v="4.26"/>
    <x v="1"/>
    <x v="6"/>
  </r>
  <r>
    <n v="2980"/>
    <s v="INDEPENDENCE NYC"/>
    <s v="1 director, 4 actors, and a whole lotta determination. Help us bring this brilliant story to the heart of NYC!"/>
    <n v="8000"/>
    <n v="195"/>
    <x v="0"/>
    <x v="0"/>
    <s v="USD"/>
    <n v="1440381600"/>
    <n v="1438639130"/>
    <b v="0"/>
    <n v="24"/>
    <b v="1"/>
    <s v="theater/plays"/>
    <n v="2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150"/>
    <n v="195"/>
    <x v="0"/>
    <x v="17"/>
    <s v="EUR"/>
    <n v="1443014756"/>
    <n v="1439126756"/>
    <b v="1"/>
    <n v="97"/>
    <b v="1"/>
    <s v="theater/spaces"/>
    <n v="130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6000"/>
    <n v="195"/>
    <x v="0"/>
    <x v="1"/>
    <s v="GBP"/>
    <n v="1455208143"/>
    <n v="1452616143"/>
    <b v="1"/>
    <n v="59"/>
    <b v="1"/>
    <s v="theater/spaces"/>
    <n v="3"/>
    <n v="3.31"/>
    <x v="1"/>
    <x v="38"/>
  </r>
  <r>
    <n v="2983"/>
    <s v="Build the House of Dad's!"/>
    <s v="Dad's Garage Theatre Company needs your help buying our new, forever home by hitting our $150,000 STRETCH GOAL!"/>
    <n v="15000"/>
    <n v="194"/>
    <x v="0"/>
    <x v="0"/>
    <s v="USD"/>
    <n v="1415722236"/>
    <n v="1410534636"/>
    <b v="1"/>
    <n v="1095"/>
    <b v="1"/>
    <s v="theater/spaces"/>
    <n v="1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8000"/>
    <n v="190"/>
    <x v="0"/>
    <x v="0"/>
    <s v="USD"/>
    <n v="1472020881"/>
    <n v="1469428881"/>
    <b v="1"/>
    <n v="218"/>
    <b v="1"/>
    <s v="theater/spaces"/>
    <n v="2"/>
    <n v="0.87"/>
    <x v="1"/>
    <x v="38"/>
  </r>
  <r>
    <n v="2985"/>
    <s v="React Aerial Studio"/>
    <s v="From the moment we flew in to the world of The Circus, we have dreamed of opening our own studio. Help us get our dream off the ground!"/>
    <n v="199"/>
    <n v="190"/>
    <x v="0"/>
    <x v="4"/>
    <s v="NZD"/>
    <n v="1477886400"/>
    <n v="1476228128"/>
    <b v="0"/>
    <n v="111"/>
    <b v="1"/>
    <s v="theater/spaces"/>
    <n v="95"/>
    <n v="1.71"/>
    <x v="1"/>
    <x v="38"/>
  </r>
  <r>
    <n v="2986"/>
    <s v="Higher Education"/>
    <s v="Support the circus arts and help our aerial students work with more height. With your support, we will install beams at 19ft!"/>
    <n v="7000"/>
    <n v="189"/>
    <x v="0"/>
    <x v="1"/>
    <s v="GBP"/>
    <n v="1462100406"/>
    <n v="1456920006"/>
    <b v="0"/>
    <n v="56"/>
    <b v="1"/>
    <s v="theater/spaces"/>
    <n v="3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5000"/>
    <n v="187"/>
    <x v="0"/>
    <x v="1"/>
    <s v="GBP"/>
    <n v="1466412081"/>
    <n v="1463820081"/>
    <b v="0"/>
    <n v="28"/>
    <b v="1"/>
    <s v="theater/spaces"/>
    <n v="4"/>
    <n v="6.68"/>
    <x v="1"/>
    <x v="38"/>
  </r>
  <r>
    <n v="2989"/>
    <s v="Let's Light Up The Gem!"/>
    <s v="Bring the movies back to Bethel, Maine."/>
    <n v="45000"/>
    <n v="186"/>
    <x v="0"/>
    <x v="0"/>
    <s v="USD"/>
    <n v="1450673940"/>
    <n v="1448756962"/>
    <b v="0"/>
    <n v="364"/>
    <b v="1"/>
    <s v="theater/spaces"/>
    <n v="0"/>
    <n v="0.51"/>
    <x v="1"/>
    <x v="38"/>
  </r>
  <r>
    <n v="2990"/>
    <s v="The Gloria Theatre Project"/>
    <s v="We are a non-profit revitalizing the Gloria Theatre - our gift to the community - and we need your help #arts #community #theater"/>
    <n v="45000"/>
    <n v="185"/>
    <x v="0"/>
    <x v="0"/>
    <s v="USD"/>
    <n v="1452174420"/>
    <n v="1449150420"/>
    <b v="0"/>
    <n v="27"/>
    <b v="1"/>
    <s v="theater/spaces"/>
    <n v="0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6000"/>
    <n v="185"/>
    <x v="0"/>
    <x v="0"/>
    <s v="USD"/>
    <n v="1485547530"/>
    <n v="1483646730"/>
    <b v="0"/>
    <n v="93"/>
    <b v="1"/>
    <s v="theater/spaces"/>
    <n v="3"/>
    <n v="1.99"/>
    <x v="1"/>
    <x v="38"/>
  </r>
  <r>
    <n v="2992"/>
    <s v="Th'underGrounds"/>
    <s v="Creating a non-profit CAFE &amp; VILLAGE COMMONS in SE Portland, in service to Neighbors, Kids, Artists &amp; the Underserved"/>
    <n v="450"/>
    <n v="180"/>
    <x v="0"/>
    <x v="0"/>
    <s v="USD"/>
    <n v="1476037510"/>
    <n v="1473445510"/>
    <b v="0"/>
    <n v="64"/>
    <b v="1"/>
    <s v="theater/spaces"/>
    <n v="40"/>
    <n v="2.81"/>
    <x v="1"/>
    <x v="38"/>
  </r>
  <r>
    <n v="2993"/>
    <s v="TRUE WEST: Think, Dog! Productions"/>
    <s v="Help us build the Kitchen from Hell!"/>
    <n v="2725"/>
    <n v="180"/>
    <x v="0"/>
    <x v="0"/>
    <s v="USD"/>
    <n v="1455998867"/>
    <n v="1453406867"/>
    <b v="0"/>
    <n v="22"/>
    <b v="1"/>
    <s v="theater/spaces"/>
    <n v="7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150"/>
    <n v="180"/>
    <x v="0"/>
    <x v="1"/>
    <s v="GBP"/>
    <n v="1412335772"/>
    <n v="1409743772"/>
    <b v="0"/>
    <n v="59"/>
    <b v="1"/>
    <s v="theater/spaces"/>
    <n v="12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5500"/>
    <n v="180"/>
    <x v="0"/>
    <x v="0"/>
    <s v="USD"/>
    <n v="1484841471"/>
    <n v="1482249471"/>
    <b v="0"/>
    <n v="249"/>
    <b v="1"/>
    <s v="theater/spaces"/>
    <n v="3"/>
    <n v="0.72"/>
    <x v="1"/>
    <x v="38"/>
  </r>
  <r>
    <n v="2996"/>
    <s v="Sea Tea Improv's Comedy Theater in Hartford, CT"/>
    <s v="A permanent home for comedy in Connecticut in the heart of downtown Hartford."/>
    <n v="100"/>
    <n v="180"/>
    <x v="0"/>
    <x v="0"/>
    <s v="USD"/>
    <n v="1432677240"/>
    <n v="1427493240"/>
    <b v="0"/>
    <n v="392"/>
    <b v="1"/>
    <s v="theater/spaces"/>
    <n v="180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500000"/>
    <n v="178.52"/>
    <x v="0"/>
    <x v="0"/>
    <s v="USD"/>
    <n v="1488171540"/>
    <n v="1486661793"/>
    <b v="0"/>
    <n v="115"/>
    <b v="1"/>
    <s v="theater/spaces"/>
    <n v="0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1000"/>
    <n v="178"/>
    <x v="0"/>
    <x v="0"/>
    <s v="USD"/>
    <n v="1402892700"/>
    <n v="1400474329"/>
    <b v="0"/>
    <n v="433"/>
    <b v="1"/>
    <s v="theater/spaces"/>
    <n v="18"/>
    <n v="0.41"/>
    <x v="1"/>
    <x v="38"/>
  </r>
  <r>
    <n v="2999"/>
    <s v="RAT Fund-Riser"/>
    <s v="Restless Artists' Theatre is building risers and installing better lighting for our patrons.  We need to purchase raw materials."/>
    <n v="5000"/>
    <n v="177"/>
    <x v="0"/>
    <x v="0"/>
    <s v="USD"/>
    <n v="1488333600"/>
    <n v="1487094360"/>
    <b v="0"/>
    <n v="20"/>
    <b v="1"/>
    <s v="theater/spaces"/>
    <n v="4"/>
    <n v="8.85"/>
    <x v="1"/>
    <x v="38"/>
  </r>
  <r>
    <n v="3000"/>
    <s v="Voices From The Future"/>
    <s v="A benefit show featuring musicians, dancers &amp; poets all under age 30 to raise money in support of LGBTQ rights and programs."/>
    <n v="20000"/>
    <n v="177"/>
    <x v="0"/>
    <x v="0"/>
    <s v="USD"/>
    <n v="1485885600"/>
    <n v="1484682670"/>
    <b v="0"/>
    <n v="8"/>
    <b v="1"/>
    <s v="theater/spaces"/>
    <n v="1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12000"/>
    <n v="175"/>
    <x v="0"/>
    <x v="0"/>
    <s v="USD"/>
    <n v="1468445382"/>
    <n v="1465853382"/>
    <b v="0"/>
    <n v="175"/>
    <b v="1"/>
    <s v="theater/spaces"/>
    <n v="1"/>
    <n v="1"/>
    <x v="1"/>
    <x v="38"/>
  </r>
  <r>
    <n v="3002"/>
    <s v="Help Fund the &quot;Back Room&quot; Arts Space at Jimmy's No 43!"/>
    <s v="Make the workshop/ small stage space at Jimmy's No 43 even better than before!"/>
    <n v="250000"/>
    <n v="175"/>
    <x v="0"/>
    <x v="0"/>
    <s v="USD"/>
    <n v="1356552252"/>
    <n v="1353960252"/>
    <b v="0"/>
    <n v="104"/>
    <b v="1"/>
    <s v="theater/spaces"/>
    <n v="0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1500"/>
    <n v="173"/>
    <x v="0"/>
    <x v="0"/>
    <s v="USD"/>
    <n v="1456811940"/>
    <n v="1454098976"/>
    <b v="0"/>
    <n v="17"/>
    <b v="1"/>
    <s v="theater/spaces"/>
    <n v="12"/>
    <n v="10.18"/>
    <x v="1"/>
    <x v="38"/>
  </r>
  <r>
    <n v="3004"/>
    <s v="Save the Agawam Cinemas"/>
    <s v="The Agawam Cinemas is to be successfully reopened by new ownership and the twin theaters must be converted to digital projection."/>
    <n v="10000"/>
    <n v="170"/>
    <x v="0"/>
    <x v="0"/>
    <s v="USD"/>
    <n v="1416089324"/>
    <n v="1413493724"/>
    <b v="0"/>
    <n v="277"/>
    <b v="1"/>
    <s v="theater/spaces"/>
    <n v="2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50000"/>
    <n v="170"/>
    <x v="0"/>
    <x v="0"/>
    <s v="USD"/>
    <n v="1412611905"/>
    <n v="1410019905"/>
    <b v="0"/>
    <n v="118"/>
    <b v="1"/>
    <s v="theater/spaces"/>
    <n v="0"/>
    <n v="1.44"/>
    <x v="1"/>
    <x v="38"/>
  </r>
  <r>
    <n v="3006"/>
    <s v="ONTARIO STREET THEATRE in Port Hope."/>
    <s v="We're an affordable theatre and rental space that can be molded into anything by anyone."/>
    <n v="500"/>
    <n v="170"/>
    <x v="0"/>
    <x v="5"/>
    <s v="CAD"/>
    <n v="1418580591"/>
    <n v="1415988591"/>
    <b v="0"/>
    <n v="97"/>
    <b v="1"/>
    <s v="theater/spaces"/>
    <n v="34"/>
    <n v="1.75"/>
    <x v="1"/>
    <x v="38"/>
  </r>
  <r>
    <n v="3007"/>
    <s v="Bethlem"/>
    <s v="Consuite for 2015 CoreCon.  An adventure into insanity."/>
    <n v="1600"/>
    <n v="170"/>
    <x v="0"/>
    <x v="0"/>
    <s v="USD"/>
    <n v="1429938683"/>
    <n v="1428124283"/>
    <b v="0"/>
    <n v="20"/>
    <b v="1"/>
    <s v="theater/spaces"/>
    <n v="11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850"/>
    <n v="170"/>
    <x v="0"/>
    <x v="0"/>
    <s v="USD"/>
    <n v="1453352719"/>
    <n v="1450760719"/>
    <b v="0"/>
    <n v="26"/>
    <b v="1"/>
    <s v="theater/spaces"/>
    <n v="20"/>
    <n v="6.54"/>
    <x v="1"/>
    <x v="38"/>
  </r>
  <r>
    <n v="3009"/>
    <s v="Montauk Surf Museum"/>
    <s v="The Montauk Surf Museum will present ocean science, as well as the art and history of surfing to visitors and schools in creative ways."/>
    <n v="400"/>
    <n v="165"/>
    <x v="0"/>
    <x v="0"/>
    <s v="USD"/>
    <n v="1417012840"/>
    <n v="1414417240"/>
    <b v="0"/>
    <n v="128"/>
    <b v="1"/>
    <s v="theater/spaces"/>
    <n v="4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000"/>
    <n v="165"/>
    <x v="0"/>
    <x v="0"/>
    <s v="USD"/>
    <n v="1424548719"/>
    <n v="1419364719"/>
    <b v="0"/>
    <n v="15"/>
    <b v="1"/>
    <s v="theater/spaces"/>
    <n v="17"/>
    <n v="11"/>
    <x v="1"/>
    <x v="38"/>
  </r>
  <r>
    <n v="3011"/>
    <s v="Katharsis Teatro en Navidad"/>
    <s v="Necesitamos tu ayuda para poder llevar la magia del teatro universitario al Teatro Lagrada de Madrid el 23 de diciembre :)"/>
    <n v="777"/>
    <n v="162"/>
    <x v="0"/>
    <x v="3"/>
    <s v="EUR"/>
    <n v="1450911540"/>
    <n v="1448536516"/>
    <b v="0"/>
    <n v="25"/>
    <b v="1"/>
    <s v="theater/spaces"/>
    <n v="21"/>
    <n v="6.48"/>
    <x v="1"/>
    <x v="38"/>
  </r>
  <r>
    <n v="3012"/>
    <s v="Up-lifting Up-Fit!"/>
    <s v="Spring Theatre has recently found a new home in the heart of Winston Salem. We need your help for an up-lifting up-fit!"/>
    <n v="5000"/>
    <n v="160"/>
    <x v="0"/>
    <x v="0"/>
    <s v="USD"/>
    <n v="1423587130"/>
    <n v="1421772730"/>
    <b v="0"/>
    <n v="55"/>
    <b v="1"/>
    <s v="theater/spaces"/>
    <n v="3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6000"/>
    <n v="160"/>
    <x v="0"/>
    <x v="0"/>
    <s v="USD"/>
    <n v="1434917049"/>
    <n v="1432325049"/>
    <b v="0"/>
    <n v="107"/>
    <b v="1"/>
    <s v="theater/spaces"/>
    <n v="3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39000"/>
    <n v="156"/>
    <x v="0"/>
    <x v="0"/>
    <s v="USD"/>
    <n v="1415163600"/>
    <n v="1412737080"/>
    <b v="0"/>
    <n v="557"/>
    <b v="1"/>
    <s v="theater/spaces"/>
    <n v="0"/>
    <n v="0.28000000000000003"/>
    <x v="1"/>
    <x v="38"/>
  </r>
  <r>
    <n v="3015"/>
    <s v="A Sign for 34 West"/>
    <s v="We're turning an old yogurt shop into a live theater in downtown Charleston.   Please help us hang our sign!"/>
    <n v="100"/>
    <n v="155"/>
    <x v="0"/>
    <x v="0"/>
    <s v="USD"/>
    <n v="1402459200"/>
    <n v="1401125238"/>
    <b v="0"/>
    <n v="40"/>
    <b v="1"/>
    <s v="theater/spaces"/>
    <n v="15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20000"/>
    <n v="153"/>
    <x v="0"/>
    <x v="0"/>
    <s v="USD"/>
    <n v="1405688952"/>
    <n v="1400504952"/>
    <b v="0"/>
    <n v="36"/>
    <b v="1"/>
    <s v="theater/spaces"/>
    <n v="1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153"/>
    <n v="153"/>
    <x v="0"/>
    <x v="0"/>
    <s v="USD"/>
    <n v="1408566243"/>
    <n v="1405974243"/>
    <b v="0"/>
    <n v="159"/>
    <b v="1"/>
    <s v="theater/spaces"/>
    <n v="100"/>
    <n v="0.96"/>
    <x v="1"/>
    <x v="38"/>
  </r>
  <r>
    <n v="3018"/>
    <s v="Why Theatre"/>
    <s v="Le projet vise la crÃ©ation dâ€™un lieu de rÃ©sidence, recherche et formation dÃ©diÃ© Ã  l'art vivant, l'image et la narration."/>
    <n v="1000"/>
    <n v="153"/>
    <x v="0"/>
    <x v="6"/>
    <s v="EUR"/>
    <n v="1437429600"/>
    <n v="1433747376"/>
    <b v="0"/>
    <n v="41"/>
    <b v="1"/>
    <s v="theater/spaces"/>
    <n v="15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55000"/>
    <n v="151"/>
    <x v="0"/>
    <x v="0"/>
    <s v="USD"/>
    <n v="1401159600"/>
    <n v="1398801620"/>
    <b v="0"/>
    <n v="226"/>
    <b v="1"/>
    <s v="theater/spaces"/>
    <n v="0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50000"/>
    <n v="151"/>
    <x v="0"/>
    <x v="0"/>
    <s v="USD"/>
    <n v="1439583533"/>
    <n v="1434399533"/>
    <b v="0"/>
    <n v="30"/>
    <b v="1"/>
    <s v="theater/spaces"/>
    <n v="0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10000"/>
    <n v="151"/>
    <x v="0"/>
    <x v="0"/>
    <s v="USD"/>
    <n v="1479794340"/>
    <n v="1476715869"/>
    <b v="0"/>
    <n v="103"/>
    <b v="1"/>
    <s v="theater/spaces"/>
    <n v="2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25000"/>
    <n v="151"/>
    <x v="0"/>
    <x v="0"/>
    <s v="USD"/>
    <n v="1472338409"/>
    <n v="1468450409"/>
    <b v="0"/>
    <n v="62"/>
    <b v="1"/>
    <s v="theater/spaces"/>
    <n v="1"/>
    <n v="2.44"/>
    <x v="1"/>
    <x v="38"/>
  </r>
  <r>
    <n v="3023"/>
    <s v="The Night Watch"/>
    <s v="Antonia Goddard Productions in association with Jethro Compton Productions presents THE NIGHT WATCH, an exciting new historical drama."/>
    <n v="3750"/>
    <n v="151"/>
    <x v="0"/>
    <x v="1"/>
    <s v="GBP"/>
    <n v="1434039186"/>
    <n v="1430151186"/>
    <b v="0"/>
    <n v="6"/>
    <b v="1"/>
    <s v="theater/spaces"/>
    <n v="4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400"/>
    <n v="151"/>
    <x v="0"/>
    <x v="0"/>
    <s v="USD"/>
    <n v="1349567475"/>
    <n v="1346975475"/>
    <b v="0"/>
    <n v="182"/>
    <b v="1"/>
    <s v="theater/spaces"/>
    <n v="38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5000"/>
    <n v="150"/>
    <x v="0"/>
    <x v="1"/>
    <s v="GBP"/>
    <n v="1401465600"/>
    <n v="1399032813"/>
    <b v="0"/>
    <n v="145"/>
    <b v="1"/>
    <s v="theater/spaces"/>
    <n v="3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6700"/>
    <n v="150"/>
    <x v="0"/>
    <x v="1"/>
    <s v="GBP"/>
    <n v="1488538892"/>
    <n v="1487329292"/>
    <b v="0"/>
    <n v="25"/>
    <b v="1"/>
    <s v="theater/spaces"/>
    <n v="2"/>
    <n v="6"/>
    <x v="1"/>
    <x v="38"/>
  </r>
  <r>
    <n v="3027"/>
    <s v="Help ReNew the Rainbow Stage (&amp; office) for Future Stars"/>
    <s v="Wavy says let's LIGHT UP THE RAINBOW STAGE and as our stretch reward we'll throw all of us a PARTY!"/>
    <n v="2000"/>
    <n v="150"/>
    <x v="0"/>
    <x v="0"/>
    <s v="USD"/>
    <n v="1426866851"/>
    <n v="1424278451"/>
    <b v="0"/>
    <n v="320"/>
    <b v="1"/>
    <s v="theater/spaces"/>
    <n v="8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700"/>
    <n v="150"/>
    <x v="0"/>
    <x v="0"/>
    <s v="USD"/>
    <n v="1416285300"/>
    <n v="1413824447"/>
    <b v="0"/>
    <n v="348"/>
    <b v="1"/>
    <s v="theater/spaces"/>
    <n v="2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80000"/>
    <n v="149"/>
    <x v="0"/>
    <x v="0"/>
    <s v="USD"/>
    <n v="1442426171"/>
    <n v="1439834171"/>
    <b v="0"/>
    <n v="41"/>
    <b v="1"/>
    <s v="theater/spaces"/>
    <n v="0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3000"/>
    <n v="146"/>
    <x v="0"/>
    <x v="0"/>
    <s v="USD"/>
    <n v="1476479447"/>
    <n v="1471295447"/>
    <b v="0"/>
    <n v="29"/>
    <b v="1"/>
    <s v="theater/spaces"/>
    <n v="5"/>
    <n v="5.03"/>
    <x v="1"/>
    <x v="38"/>
  </r>
  <r>
    <n v="3032"/>
    <s v="Silent Valley : A Haunting"/>
    <s v="One night only, not-for-profit, neighborhood haunted attraction that will scare your mask off! Coming this Halloween."/>
    <n v="5000"/>
    <n v="145"/>
    <x v="0"/>
    <x v="0"/>
    <s v="USD"/>
    <n v="1441933459"/>
    <n v="1439341459"/>
    <b v="0"/>
    <n v="25"/>
    <b v="1"/>
    <s v="theater/spaces"/>
    <n v="3"/>
    <n v="5.8"/>
    <x v="1"/>
    <x v="38"/>
  </r>
  <r>
    <n v="3033"/>
    <s v="Stagelights Studio by Pam Kinter, Greensboro"/>
    <s v="Finally Stagelights will have a space of our very own!  Be a part of this exciting new adventure in Greensboro!!"/>
    <n v="6500"/>
    <n v="145"/>
    <x v="0"/>
    <x v="0"/>
    <s v="USD"/>
    <n v="1471487925"/>
    <n v="1468895925"/>
    <b v="0"/>
    <n v="23"/>
    <b v="1"/>
    <s v="theater/spaces"/>
    <n v="2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850"/>
    <n v="145"/>
    <x v="0"/>
    <x v="0"/>
    <s v="USD"/>
    <n v="1477972740"/>
    <n v="1475326255"/>
    <b v="0"/>
    <n v="1260"/>
    <b v="1"/>
    <s v="theater/spaces"/>
    <n v="8"/>
    <n v="0.12"/>
    <x v="1"/>
    <x v="38"/>
  </r>
  <r>
    <n v="3035"/>
    <s v="The Coalition Theater"/>
    <s v="Help create a permanent home for live comedy shows and classes in Downtown RVA."/>
    <n v="85000"/>
    <n v="142"/>
    <x v="0"/>
    <x v="0"/>
    <s v="USD"/>
    <n v="1367674009"/>
    <n v="1365082009"/>
    <b v="0"/>
    <n v="307"/>
    <b v="1"/>
    <s v="theater/spaces"/>
    <n v="0"/>
    <n v="0.46"/>
    <x v="1"/>
    <x v="38"/>
  </r>
  <r>
    <n v="3036"/>
    <s v="Save the Studio!"/>
    <s v="Help Synetic Theater create a new Studio to produce amazing  shows in the 2013/14 season and train awesome artists of all ages!"/>
    <n v="800"/>
    <n v="141"/>
    <x v="0"/>
    <x v="0"/>
    <s v="USD"/>
    <n v="1376654340"/>
    <n v="1373568644"/>
    <b v="0"/>
    <n v="329"/>
    <b v="1"/>
    <s v="theater/spaces"/>
    <n v="18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1000"/>
    <n v="141"/>
    <x v="0"/>
    <x v="0"/>
    <s v="USD"/>
    <n v="1285995540"/>
    <n v="1279574773"/>
    <b v="0"/>
    <n v="32"/>
    <b v="1"/>
    <s v="theater/spaces"/>
    <n v="14"/>
    <n v="4.41"/>
    <x v="1"/>
    <x v="38"/>
  </r>
  <r>
    <n v="3038"/>
    <s v="Overtime Theater Spruce Up"/>
    <s v="Our little theater needs some love. We took over a lab and need to make our space look more inviting and well, like a theater!"/>
    <n v="250000"/>
    <n v="140"/>
    <x v="0"/>
    <x v="0"/>
    <s v="USD"/>
    <n v="1457071397"/>
    <n v="1451887397"/>
    <b v="0"/>
    <n v="27"/>
    <b v="1"/>
    <s v="theater/spaces"/>
    <n v="0"/>
    <n v="5.19"/>
    <x v="1"/>
    <x v="38"/>
  </r>
  <r>
    <n v="3039"/>
    <s v="Shelter the Schmee"/>
    <s v="After 22 yrs downstairs we are &quot;getting out of  our parents basement&quot; and building a new 50 seat theater in a new location."/>
    <n v="1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2000"/>
    <n v="140"/>
    <x v="0"/>
    <x v="0"/>
    <s v="USD"/>
    <n v="1435359600"/>
    <n v="1434999621"/>
    <b v="0"/>
    <n v="42"/>
    <b v="1"/>
    <s v="theater/spaces"/>
    <n v="7"/>
    <n v="3.33"/>
    <x v="1"/>
    <x v="38"/>
  </r>
  <r>
    <n v="3041"/>
    <s v="Lend a Hand in Our Home"/>
    <s v="Privet! Hello! Bon Jour! We are the Arlekin Players Theatre and we need a home."/>
    <n v="500"/>
    <n v="140"/>
    <x v="0"/>
    <x v="0"/>
    <s v="USD"/>
    <n v="1453323048"/>
    <n v="1450731048"/>
    <b v="0"/>
    <n v="95"/>
    <b v="1"/>
    <s v="theater/spaces"/>
    <n v="28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512"/>
    <n v="138"/>
    <x v="0"/>
    <x v="1"/>
    <s v="GBP"/>
    <n v="1444149047"/>
    <n v="1441557047"/>
    <b v="0"/>
    <n v="37"/>
    <b v="1"/>
    <s v="theater/spaces"/>
    <n v="27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500"/>
    <n v="137"/>
    <x v="0"/>
    <x v="5"/>
    <s v="CAD"/>
    <n v="1429152600"/>
    <n v="1426815699"/>
    <b v="0"/>
    <n v="128"/>
    <b v="1"/>
    <s v="theater/spaces"/>
    <n v="27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4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2500"/>
    <n v="135"/>
    <x v="0"/>
    <x v="0"/>
    <s v="USD"/>
    <n v="1408679055"/>
    <n v="1406087055"/>
    <b v="0"/>
    <n v="64"/>
    <b v="1"/>
    <s v="theater/spaces"/>
    <n v="5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60000"/>
    <n v="135"/>
    <x v="0"/>
    <x v="0"/>
    <s v="USD"/>
    <n v="1410324720"/>
    <n v="1407784586"/>
    <b v="0"/>
    <n v="58"/>
    <b v="1"/>
    <s v="theater/spaces"/>
    <n v="0"/>
    <n v="2.33"/>
    <x v="1"/>
    <x v="38"/>
  </r>
  <r>
    <n v="3047"/>
    <s v="Acting V Senior Showcase"/>
    <s v="Hi! We're the Graduating Seniors Acting V Seniors at Temple University! Welcome to our Kick starter Page!"/>
    <n v="2500"/>
    <n v="135"/>
    <x v="0"/>
    <x v="0"/>
    <s v="USD"/>
    <n v="1461762960"/>
    <n v="1457999054"/>
    <b v="0"/>
    <n v="20"/>
    <b v="1"/>
    <s v="theater/spaces"/>
    <n v="5"/>
    <n v="6.75"/>
    <x v="1"/>
    <x v="38"/>
  </r>
  <r>
    <n v="3048"/>
    <s v="December Match Campaign"/>
    <s v="By matching donations up to $5000, Jack Kesler and Maurice Richards have challenged YOU to help Urbanite outfit their brand new space."/>
    <n v="9500"/>
    <n v="135"/>
    <x v="0"/>
    <x v="0"/>
    <s v="USD"/>
    <n v="1420060920"/>
    <n v="1417556262"/>
    <b v="0"/>
    <n v="47"/>
    <b v="1"/>
    <s v="theater/spaces"/>
    <n v="1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10000"/>
    <n v="133"/>
    <x v="0"/>
    <x v="0"/>
    <s v="USD"/>
    <n v="1434241255"/>
    <n v="1431649255"/>
    <b v="0"/>
    <n v="54"/>
    <b v="1"/>
    <s v="theater/spaces"/>
    <n v="1"/>
    <n v="2.46"/>
    <x v="1"/>
    <x v="38"/>
  </r>
  <r>
    <n v="3050"/>
    <s v="The Black Pearl Consuite at CoreCon VIII: On Ancient Seas"/>
    <s v="Help fund The Black Pearl Consuite at CoreCon VIII: On Ancient Seas!"/>
    <n v="3000"/>
    <n v="132"/>
    <x v="0"/>
    <x v="0"/>
    <s v="USD"/>
    <n v="1462420960"/>
    <n v="1459828960"/>
    <b v="0"/>
    <n v="9"/>
    <b v="1"/>
    <s v="theater/spaces"/>
    <n v="4"/>
    <n v="14.67"/>
    <x v="1"/>
    <x v="38"/>
  </r>
  <r>
    <n v="3051"/>
    <s v="Jon Udry's ABC Tour"/>
    <s v="The ABC tour: 26 comedy-juggling shows in 26 different venues - chosen by YOU - each beginning with a different letter of the alphabet."/>
    <n v="40000"/>
    <n v="132"/>
    <x v="2"/>
    <x v="1"/>
    <s v="GBP"/>
    <n v="1486547945"/>
    <n v="1483955945"/>
    <b v="1"/>
    <n v="35"/>
    <b v="0"/>
    <s v="theater/spaces"/>
    <n v="0"/>
    <n v="3.77"/>
    <x v="1"/>
    <x v="38"/>
  </r>
  <r>
    <n v="3052"/>
    <s v="Funding for a new theater facility in Walker Minnesota"/>
    <s v="To let the arts continue in Walker Minnesota We need a performing arts space and art gallery"/>
    <n v="5000"/>
    <n v="131"/>
    <x v="2"/>
    <x v="0"/>
    <s v="USD"/>
    <n v="1432828740"/>
    <n v="1430237094"/>
    <b v="0"/>
    <n v="2"/>
    <b v="0"/>
    <s v="theater/spaces"/>
    <n v="3"/>
    <n v="65.5"/>
    <x v="1"/>
    <x v="38"/>
  </r>
  <r>
    <n v="3053"/>
    <s v="Showroom"/>
    <s v="Showroom is a multi-disciplinary space providing unorthodox concerts, events &amp; a platform creatives can express their creative vision"/>
    <n v="2000"/>
    <n v="131"/>
    <x v="2"/>
    <x v="0"/>
    <s v="USD"/>
    <n v="1412222340"/>
    <n v="1407781013"/>
    <b v="0"/>
    <n v="3"/>
    <b v="0"/>
    <s v="theater/spaces"/>
    <n v="7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850"/>
    <n v="131"/>
    <x v="2"/>
    <x v="0"/>
    <s v="USD"/>
    <n v="1425258240"/>
    <n v="1422043154"/>
    <b v="0"/>
    <n v="0"/>
    <b v="0"/>
    <s v="theater/spaces"/>
    <n v="15"/>
    <n v="0"/>
    <x v="1"/>
    <x v="38"/>
  </r>
  <r>
    <n v="3055"/>
    <s v="Bungers surfing Museum"/>
    <s v="I have been in the Surfing business since 1962 have a collection of surfing memorabilia I would like to open a surfing museum"/>
    <n v="1000"/>
    <n v="130"/>
    <x v="2"/>
    <x v="0"/>
    <s v="USD"/>
    <n v="1420844390"/>
    <n v="1415660390"/>
    <b v="0"/>
    <n v="1"/>
    <b v="0"/>
    <s v="theater/spaces"/>
    <n v="13"/>
    <n v="130"/>
    <x v="1"/>
    <x v="38"/>
  </r>
  <r>
    <n v="3056"/>
    <s v="Palace Flophouse Theater"/>
    <s v="Looking to establish a communal space for art shows, bands, farmer's markets, environmental education, and traditional skills."/>
    <n v="500"/>
    <n v="130"/>
    <x v="2"/>
    <x v="0"/>
    <s v="USD"/>
    <n v="1412003784"/>
    <n v="1406819784"/>
    <b v="0"/>
    <n v="0"/>
    <b v="0"/>
    <s v="theater/spaces"/>
    <n v="26"/>
    <n v="0"/>
    <x v="1"/>
    <x v="38"/>
  </r>
  <r>
    <n v="3057"/>
    <s v="1 World Educational Theme Parks"/>
    <s v="A series of 6 educational theme parks. This project is to fund the plans and 3D designs required to build the first park."/>
    <n v="400"/>
    <n v="130"/>
    <x v="2"/>
    <x v="1"/>
    <s v="GBP"/>
    <n v="1459694211"/>
    <n v="1457105811"/>
    <b v="0"/>
    <n v="0"/>
    <b v="0"/>
    <s v="theater/spaces"/>
    <n v="33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200"/>
    <n v="130"/>
    <x v="2"/>
    <x v="13"/>
    <s v="EUR"/>
    <n v="1463734740"/>
    <n v="1459414740"/>
    <b v="0"/>
    <n v="3"/>
    <b v="0"/>
    <s v="theater/spaces"/>
    <n v="65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"/>
    <n v="130"/>
    <x v="2"/>
    <x v="0"/>
    <s v="USD"/>
    <n v="1407536846"/>
    <n v="1404944846"/>
    <b v="0"/>
    <n v="11"/>
    <b v="0"/>
    <s v="theater/spaces"/>
    <n v="9"/>
    <n v="11.82"/>
    <x v="1"/>
    <x v="38"/>
  </r>
  <r>
    <n v="3060"/>
    <s v="Save the Roxy Theatre in Bremerton WA"/>
    <s v="Save the historic Roxy theatre in Bremerton WA from being repurposed as office space."/>
    <n v="100"/>
    <n v="129"/>
    <x v="2"/>
    <x v="0"/>
    <s v="USD"/>
    <n v="1443422134"/>
    <n v="1440830134"/>
    <b v="0"/>
    <n v="6"/>
    <b v="0"/>
    <s v="theater/spaces"/>
    <n v="129"/>
    <n v="21.5"/>
    <x v="1"/>
    <x v="38"/>
  </r>
  <r>
    <n v="3061"/>
    <s v="Help Save Parkway Cinemas!"/>
    <s v="Save a historic Local theater."/>
    <n v="1000"/>
    <n v="128"/>
    <x v="2"/>
    <x v="0"/>
    <s v="USD"/>
    <n v="1407955748"/>
    <n v="1405363748"/>
    <b v="0"/>
    <n v="0"/>
    <b v="0"/>
    <s v="theater/spaces"/>
    <n v="13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300000"/>
    <n v="128"/>
    <x v="2"/>
    <x v="0"/>
    <s v="USD"/>
    <n v="1443636000"/>
    <n v="1441111892"/>
    <b v="0"/>
    <n v="67"/>
    <b v="0"/>
    <s v="theater/spaces"/>
    <n v="0"/>
    <n v="1.91"/>
    <x v="1"/>
    <x v="38"/>
  </r>
  <r>
    <n v="3063"/>
    <s v="Spec Haus"/>
    <s v="Members of the local Miami music scene are putting together a venue/creative space in Kendall!"/>
    <n v="15000"/>
    <n v="126"/>
    <x v="2"/>
    <x v="0"/>
    <s v="USD"/>
    <n v="1477174138"/>
    <n v="1474150138"/>
    <b v="0"/>
    <n v="23"/>
    <b v="0"/>
    <s v="theater/spaces"/>
    <n v="1"/>
    <n v="5.48"/>
    <x v="1"/>
    <x v="38"/>
  </r>
  <r>
    <n v="3064"/>
    <s v="Kickstart the Crossroads Community"/>
    <s v="An epicenter for connection, creation and expression of the community."/>
    <n v="6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000"/>
    <n v="126"/>
    <x v="2"/>
    <x v="0"/>
    <s v="USD"/>
    <n v="1406683172"/>
    <n v="1404523172"/>
    <b v="0"/>
    <n v="2"/>
    <b v="0"/>
    <s v="theater/spaces"/>
    <n v="6"/>
    <n v="63"/>
    <x v="1"/>
    <x v="38"/>
  </r>
  <r>
    <n v="3066"/>
    <s v="Gold Coast Wake Park"/>
    <s v="Our mission is to offer an innovative family watersports attraction that is fun, safe, economical and a leader in its field."/>
    <n v="2500"/>
    <n v="125"/>
    <x v="2"/>
    <x v="2"/>
    <s v="AUD"/>
    <n v="1468128537"/>
    <n v="1465536537"/>
    <b v="0"/>
    <n v="15"/>
    <b v="0"/>
    <s v="theater/spaces"/>
    <n v="5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3000"/>
    <n v="125"/>
    <x v="2"/>
    <x v="4"/>
    <s v="NZD"/>
    <n v="1441837879"/>
    <n v="1439245879"/>
    <b v="0"/>
    <n v="1"/>
    <b v="0"/>
    <s v="theater/spaces"/>
    <n v="4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35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2500"/>
    <n v="125"/>
    <x v="2"/>
    <x v="0"/>
    <s v="USD"/>
    <n v="1418587234"/>
    <n v="1415995234"/>
    <b v="0"/>
    <n v="7"/>
    <b v="0"/>
    <s v="theater/spaces"/>
    <n v="5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25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20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0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15000"/>
    <n v="125"/>
    <x v="2"/>
    <x v="0"/>
    <s v="USD"/>
    <n v="1434309540"/>
    <n v="1429287900"/>
    <b v="0"/>
    <n v="7"/>
    <b v="0"/>
    <s v="theater/spaces"/>
    <n v="1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1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00"/>
    <n v="124"/>
    <x v="2"/>
    <x v="0"/>
    <s v="USD"/>
    <n v="1471573640"/>
    <n v="1467253640"/>
    <b v="0"/>
    <n v="20"/>
    <b v="0"/>
    <s v="theater/spaces"/>
    <n v="124"/>
    <n v="6.2"/>
    <x v="1"/>
    <x v="38"/>
  </r>
  <r>
    <n v="3076"/>
    <s v="10,000 Hours"/>
    <s v="Helping female comedians get in their 10,000 Hours of practice!"/>
    <n v="25000"/>
    <n v="123"/>
    <x v="2"/>
    <x v="0"/>
    <s v="USD"/>
    <n v="1444405123"/>
    <n v="1439221123"/>
    <b v="0"/>
    <n v="50"/>
    <b v="0"/>
    <s v="theater/spaces"/>
    <n v="0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550"/>
    <n v="123"/>
    <x v="2"/>
    <x v="5"/>
    <s v="CAD"/>
    <n v="1488495478"/>
    <n v="1485903478"/>
    <b v="0"/>
    <n v="2"/>
    <b v="0"/>
    <s v="theater/spaces"/>
    <n v="22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2000"/>
    <n v="120"/>
    <x v="2"/>
    <x v="0"/>
    <s v="USD"/>
    <n v="1424920795"/>
    <n v="1422328795"/>
    <b v="0"/>
    <n v="3"/>
    <b v="0"/>
    <s v="theater/spaces"/>
    <n v="6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250"/>
    <n v="120"/>
    <x v="2"/>
    <x v="0"/>
    <s v="USD"/>
    <n v="1427040435"/>
    <n v="1424452035"/>
    <b v="0"/>
    <n v="27"/>
    <b v="0"/>
    <s v="theater/spaces"/>
    <n v="48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420"/>
    <n v="120"/>
    <x v="2"/>
    <x v="0"/>
    <s v="USD"/>
    <n v="1419644444"/>
    <n v="1414456844"/>
    <b v="0"/>
    <n v="7"/>
    <b v="0"/>
    <s v="theater/spaces"/>
    <n v="29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45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70"/>
    <n v="120"/>
    <x v="2"/>
    <x v="0"/>
    <s v="USD"/>
    <n v="1447628946"/>
    <n v="1445033346"/>
    <b v="0"/>
    <n v="0"/>
    <b v="0"/>
    <s v="theater/spaces"/>
    <n v="17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60000"/>
    <n v="120"/>
    <x v="2"/>
    <x v="0"/>
    <s v="USD"/>
    <n v="1409547600"/>
    <n v="1406986278"/>
    <b v="0"/>
    <n v="3"/>
    <b v="0"/>
    <s v="theater/spaces"/>
    <n v="0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5000"/>
    <n v="118"/>
    <x v="2"/>
    <x v="0"/>
    <s v="USD"/>
    <n v="1430851680"/>
    <n v="1428340931"/>
    <b v="0"/>
    <n v="6"/>
    <b v="0"/>
    <s v="theater/spaces"/>
    <n v="0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8000"/>
    <n v="118"/>
    <x v="2"/>
    <x v="0"/>
    <s v="USD"/>
    <n v="1443561159"/>
    <n v="1440969159"/>
    <b v="0"/>
    <n v="9"/>
    <b v="0"/>
    <s v="theater/spaces"/>
    <n v="1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1000"/>
    <n v="116"/>
    <x v="2"/>
    <x v="13"/>
    <s v="EUR"/>
    <n v="1439827559"/>
    <n v="1434643559"/>
    <b v="0"/>
    <n v="3"/>
    <b v="0"/>
    <s v="theater/spaces"/>
    <n v="12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199"/>
    <n v="116"/>
    <x v="2"/>
    <x v="0"/>
    <s v="USD"/>
    <n v="1482294990"/>
    <n v="1477107390"/>
    <b v="0"/>
    <n v="2"/>
    <b v="0"/>
    <s v="theater/spaces"/>
    <n v="58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3550"/>
    <n v="116"/>
    <x v="2"/>
    <x v="0"/>
    <s v="USD"/>
    <n v="1420724460"/>
    <n v="1418046247"/>
    <b v="0"/>
    <n v="3"/>
    <b v="0"/>
    <s v="theater/spaces"/>
    <n v="3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0000"/>
    <n v="115"/>
    <x v="2"/>
    <x v="0"/>
    <s v="USD"/>
    <n v="1468029540"/>
    <n v="1465304483"/>
    <b v="0"/>
    <n v="45"/>
    <b v="0"/>
    <s v="theater/spaces"/>
    <n v="1"/>
    <n v="2.56"/>
    <x v="1"/>
    <x v="38"/>
  </r>
  <r>
    <n v="3090"/>
    <s v="Save the Stage"/>
    <s v="To create a space by restoring a historic church in Burlington, Ky where community theater, dance and music and art can be performed."/>
    <n v="500"/>
    <n v="115"/>
    <x v="2"/>
    <x v="0"/>
    <s v="USD"/>
    <n v="1430505545"/>
    <n v="1425325145"/>
    <b v="0"/>
    <n v="9"/>
    <b v="0"/>
    <s v="theater/spaces"/>
    <n v="23"/>
    <n v="12.78"/>
    <x v="1"/>
    <x v="38"/>
  </r>
  <r>
    <n v="3091"/>
    <s v="Bustduck Theatre"/>
    <s v="Roanoke, Virginia's first long-form improv theatre company. Producing improv and scripted theatre, with a dynamic training program."/>
    <n v="1100"/>
    <n v="115"/>
    <x v="2"/>
    <x v="0"/>
    <s v="USD"/>
    <n v="1471214743"/>
    <n v="1468622743"/>
    <b v="0"/>
    <n v="9"/>
    <b v="0"/>
    <s v="theater/spaces"/>
    <n v="10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5000"/>
    <n v="115"/>
    <x v="2"/>
    <x v="0"/>
    <s v="USD"/>
    <n v="1444946400"/>
    <n v="1441723912"/>
    <b v="0"/>
    <n v="21"/>
    <b v="0"/>
    <s v="theater/spaces"/>
    <n v="2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6500"/>
    <n v="114"/>
    <x v="2"/>
    <x v="5"/>
    <s v="CAD"/>
    <n v="1401595140"/>
    <n v="1398980941"/>
    <b v="0"/>
    <n v="17"/>
    <b v="0"/>
    <s v="theater/spaces"/>
    <n v="2"/>
    <n v="6.71"/>
    <x v="1"/>
    <x v="38"/>
  </r>
  <r>
    <n v="3094"/>
    <s v="Nothing Up My Sleeves Tour: Summer 2016"/>
    <s v="This is a Kickstarter to help with the start up costs for Illusionist, Chris Lengyel's Summer 2016 Tour!"/>
    <n v="3780"/>
    <n v="113"/>
    <x v="2"/>
    <x v="0"/>
    <s v="USD"/>
    <n v="1442775956"/>
    <n v="1437591956"/>
    <b v="0"/>
    <n v="1"/>
    <b v="0"/>
    <s v="theater/spaces"/>
    <n v="3"/>
    <n v="113"/>
    <x v="1"/>
    <x v="38"/>
  </r>
  <r>
    <n v="3095"/>
    <s v="The Old Howard Theatre Company"/>
    <s v="We are a small theatre company looking to provide world class theatre to the working class in the Greater New York area."/>
    <n v="4000"/>
    <n v="110"/>
    <x v="2"/>
    <x v="0"/>
    <s v="USD"/>
    <n v="1470011780"/>
    <n v="1464827780"/>
    <b v="0"/>
    <n v="1"/>
    <b v="0"/>
    <s v="theater/spaces"/>
    <n v="3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1000"/>
    <n v="110"/>
    <x v="2"/>
    <x v="0"/>
    <s v="USD"/>
    <n v="1432151326"/>
    <n v="1429559326"/>
    <b v="0"/>
    <n v="14"/>
    <b v="0"/>
    <s v="theater/spaces"/>
    <n v="1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30000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6000"/>
    <n v="110"/>
    <x v="2"/>
    <x v="0"/>
    <s v="USD"/>
    <n v="1455251591"/>
    <n v="1452659591"/>
    <b v="0"/>
    <n v="5"/>
    <b v="0"/>
    <s v="theater/spaces"/>
    <n v="2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5000"/>
    <n v="110"/>
    <x v="2"/>
    <x v="0"/>
    <s v="USD"/>
    <n v="1413816975"/>
    <n v="1411224975"/>
    <b v="0"/>
    <n v="13"/>
    <b v="0"/>
    <s v="theater/spaces"/>
    <n v="2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500"/>
    <n v="110"/>
    <x v="2"/>
    <x v="6"/>
    <s v="EUR"/>
    <n v="1437033360"/>
    <n v="1434445937"/>
    <b v="0"/>
    <n v="12"/>
    <b v="0"/>
    <s v="theater/spaces"/>
    <n v="22"/>
    <n v="9.17"/>
    <x v="1"/>
    <x v="38"/>
  </r>
  <r>
    <n v="3102"/>
    <s v="Theatre Bath Bus"/>
    <s v="Imagine being able to take a performance anywhere! Meet the Theatre Bath Bus - a magical performance space where anything is possible."/>
    <n v="4500"/>
    <n v="109"/>
    <x v="2"/>
    <x v="1"/>
    <s v="GBP"/>
    <n v="1471939818"/>
    <n v="1467619818"/>
    <b v="0"/>
    <n v="90"/>
    <b v="0"/>
    <s v="theater/spaces"/>
    <n v="2"/>
    <n v="1.21"/>
    <x v="1"/>
    <x v="38"/>
  </r>
  <r>
    <n v="3103"/>
    <s v="Professional Venue for local artists!!"/>
    <s v="Creating a place for local artists to perform, at substantially less cost for them"/>
    <n v="15000"/>
    <n v="108"/>
    <x v="2"/>
    <x v="0"/>
    <s v="USD"/>
    <n v="1434080706"/>
    <n v="1428896706"/>
    <b v="0"/>
    <n v="2"/>
    <b v="0"/>
    <s v="theater/spaces"/>
    <n v="1"/>
    <n v="54"/>
    <x v="1"/>
    <x v="38"/>
  </r>
  <r>
    <n v="3104"/>
    <s v="CQ EAP Performing Arts 'THE LOFT'"/>
    <s v="The Loft is CQEAP's latest studio. Located in Rockhampton's CBD we'll be running performing arts workshops for 5yrs to adults."/>
    <n v="18900"/>
    <n v="108"/>
    <x v="2"/>
    <x v="2"/>
    <s v="AUD"/>
    <n v="1422928800"/>
    <n v="1420235311"/>
    <b v="0"/>
    <n v="5"/>
    <b v="0"/>
    <s v="theater/spaces"/>
    <n v="1"/>
    <n v="21.6"/>
    <x v="1"/>
    <x v="38"/>
  </r>
  <r>
    <n v="3105"/>
    <s v="Paddock School Theater Improvement"/>
    <s v="My hope is to raise $5845 and replace old stained and mismatched border curtains, cyclorama curtain, and backdrop."/>
    <n v="3000"/>
    <n v="107"/>
    <x v="2"/>
    <x v="0"/>
    <s v="USD"/>
    <n v="1413694800"/>
    <n v="1408986916"/>
    <b v="0"/>
    <n v="31"/>
    <b v="0"/>
    <s v="theater/spaces"/>
    <n v="4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25000"/>
    <n v="106"/>
    <x v="2"/>
    <x v="1"/>
    <s v="GBP"/>
    <n v="1442440800"/>
    <n v="1440497876"/>
    <b v="0"/>
    <n v="4"/>
    <b v="0"/>
    <s v="theater/spaces"/>
    <n v="0"/>
    <n v="26.5"/>
    <x v="1"/>
    <x v="38"/>
  </r>
  <r>
    <n v="3107"/>
    <s v="Creating Cabaret"/>
    <s v="When opportunity knocks, we answer!  Help expand the ravishingly talented troupe into a new and exciting market and venue!"/>
    <n v="8000"/>
    <n v="106"/>
    <x v="2"/>
    <x v="0"/>
    <s v="USD"/>
    <n v="1431372751"/>
    <n v="1430767951"/>
    <b v="0"/>
    <n v="29"/>
    <b v="0"/>
    <s v="theater/spaces"/>
    <n v="1"/>
    <n v="3.66"/>
    <x v="1"/>
    <x v="38"/>
  </r>
  <r>
    <n v="3108"/>
    <s v="Funding a home for our Children's Theater"/>
    <s v="We need a permanent home for the theater!"/>
    <n v="10000"/>
    <n v="106"/>
    <x v="2"/>
    <x v="0"/>
    <s v="USD"/>
    <n v="1430234394"/>
    <n v="1425053994"/>
    <b v="0"/>
    <n v="2"/>
    <b v="0"/>
    <s v="theater/spaces"/>
    <n v="1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350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"/>
    <n v="106"/>
    <x v="2"/>
    <x v="0"/>
    <s v="USD"/>
    <n v="1487465119"/>
    <n v="1484009119"/>
    <b v="0"/>
    <n v="1"/>
    <b v="0"/>
    <s v="theater/spaces"/>
    <n v="424"/>
    <n v="106"/>
    <x v="1"/>
    <x v="38"/>
  </r>
  <r>
    <n v="3111"/>
    <s v="All Puppet Players Need a Home"/>
    <s v="Help All Puppet Players perform it's 2015 season in a beautiful 200 seat theater for an entire year."/>
    <n v="12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48500"/>
    <n v="105"/>
    <x v="2"/>
    <x v="0"/>
    <s v="USD"/>
    <n v="1477968934"/>
    <n v="1472784934"/>
    <b v="0"/>
    <n v="9"/>
    <b v="0"/>
    <s v="theater/spaces"/>
    <n v="0"/>
    <n v="11.67"/>
    <x v="1"/>
    <x v="38"/>
  </r>
  <r>
    <n v="3113"/>
    <s v="The Shamrock Drafthouse Theater"/>
    <s v="An arts and craft beer theater showcasing local talent, locally crafted beer and providing performance and rehearsal space."/>
    <n v="25000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5000"/>
    <n v="105"/>
    <x v="2"/>
    <x v="0"/>
    <s v="USD"/>
    <n v="1411312250"/>
    <n v="1406128250"/>
    <b v="0"/>
    <n v="0"/>
    <b v="0"/>
    <s v="theater/spaces"/>
    <n v="2"/>
    <n v="0"/>
    <x v="1"/>
    <x v="38"/>
  </r>
  <r>
    <n v="3115"/>
    <s v="spoken word pop-up:"/>
    <s v="We are creating a mobile community devoted to the spreading and sharing of spoken word and other kinds of storytelling."/>
    <n v="1000"/>
    <n v="105"/>
    <x v="2"/>
    <x v="11"/>
    <s v="SEK"/>
    <n v="1465123427"/>
    <n v="1462531427"/>
    <b v="0"/>
    <n v="1"/>
    <b v="0"/>
    <s v="theater/spaces"/>
    <n v="11"/>
    <n v="105"/>
    <x v="1"/>
    <x v="38"/>
  </r>
  <r>
    <n v="3116"/>
    <s v="CoreCon Asylum"/>
    <s v="Creating a consuite for CoreCon. A focus on the insanity of asylums and early medical practices from history."/>
    <n v="22000"/>
    <n v="105"/>
    <x v="2"/>
    <x v="0"/>
    <s v="USD"/>
    <n v="1427890925"/>
    <n v="1426681325"/>
    <b v="0"/>
    <n v="10"/>
    <b v="0"/>
    <s v="theater/spaces"/>
    <n v="0"/>
    <n v="10.5"/>
    <x v="1"/>
    <x v="38"/>
  </r>
  <r>
    <n v="3117"/>
    <s v="Cowes and The Sea"/>
    <s v="Performing Arts workshops, for young people aged 5 -16, exploring how the sea has shaped Cowes as a settlement."/>
    <n v="10000"/>
    <n v="105"/>
    <x v="2"/>
    <x v="1"/>
    <s v="GBP"/>
    <n v="1464354720"/>
    <n v="1463648360"/>
    <b v="0"/>
    <n v="1"/>
    <b v="0"/>
    <s v="theater/spaces"/>
    <n v="1"/>
    <n v="105"/>
    <x v="1"/>
    <x v="38"/>
  </r>
  <r>
    <n v="3118"/>
    <s v="Garden Eden, theatre, meeting, culture, music, art"/>
    <s v="a magical place for all kind of people, like a fairytaile in all colours"/>
    <n v="6000"/>
    <n v="104"/>
    <x v="2"/>
    <x v="11"/>
    <s v="SEK"/>
    <n v="1467473723"/>
    <n v="1465832123"/>
    <b v="0"/>
    <n v="2"/>
    <b v="0"/>
    <s v="theater/spaces"/>
    <n v="2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2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0000"/>
    <n v="102"/>
    <x v="2"/>
    <x v="9"/>
    <s v="EUR"/>
    <n v="1462484196"/>
    <n v="1457303796"/>
    <b v="0"/>
    <n v="10"/>
    <b v="0"/>
    <s v="theater/spaces"/>
    <n v="1"/>
    <n v="10.199999999999999"/>
    <x v="1"/>
    <x v="38"/>
  </r>
  <r>
    <n v="3121"/>
    <s v="Ant Farm Theatre Project (Canceled)"/>
    <s v="I going to build a theatre for a local ant farm so that Ants can put on their theatre productions."/>
    <n v="70"/>
    <n v="101"/>
    <x v="1"/>
    <x v="5"/>
    <s v="CAD"/>
    <n v="1411748335"/>
    <n v="1406564335"/>
    <b v="0"/>
    <n v="1"/>
    <b v="0"/>
    <s v="theater/spaces"/>
    <n v="144"/>
    <n v="101"/>
    <x v="1"/>
    <x v="38"/>
  </r>
  <r>
    <n v="3122"/>
    <s v="be back soon (Canceled)"/>
    <s v="cancelled until further notice"/>
    <n v="4500"/>
    <n v="101"/>
    <x v="1"/>
    <x v="0"/>
    <s v="USD"/>
    <n v="1478733732"/>
    <n v="1478298132"/>
    <b v="0"/>
    <n v="2"/>
    <b v="0"/>
    <s v="theater/spaces"/>
    <n v="2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750"/>
    <n v="101"/>
    <x v="1"/>
    <x v="0"/>
    <s v="USD"/>
    <n v="1468108198"/>
    <n v="1465516198"/>
    <b v="0"/>
    <n v="348"/>
    <b v="0"/>
    <s v="theater/spaces"/>
    <n v="13"/>
    <n v="0.28999999999999998"/>
    <x v="1"/>
    <x v="38"/>
  </r>
  <r>
    <n v="3124"/>
    <s v="Theater &amp; Arts &amp; Day Care (Canceled)"/>
    <s v="A place where kids/ teens' dreams come true, and one finds there home without sparkly red shoes!"/>
    <n v="3000"/>
    <n v="101"/>
    <x v="1"/>
    <x v="0"/>
    <s v="USD"/>
    <n v="1422902601"/>
    <n v="1417718601"/>
    <b v="0"/>
    <n v="4"/>
    <b v="0"/>
    <s v="theater/spaces"/>
    <n v="3"/>
    <n v="25.25"/>
    <x v="1"/>
    <x v="38"/>
  </r>
  <r>
    <n v="3125"/>
    <s v="N/A (Canceled)"/>
    <s v="N/A"/>
    <n v="5000"/>
    <n v="100"/>
    <x v="1"/>
    <x v="0"/>
    <s v="USD"/>
    <n v="1452142672"/>
    <n v="1449550672"/>
    <b v="0"/>
    <n v="0"/>
    <b v="0"/>
    <s v="theater/spaces"/>
    <n v="2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5000"/>
    <n v="100"/>
    <x v="1"/>
    <x v="0"/>
    <s v="USD"/>
    <n v="1459121162"/>
    <n v="1456532762"/>
    <b v="0"/>
    <n v="17"/>
    <b v="0"/>
    <s v="theater/spaces"/>
    <n v="2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20000"/>
    <n v="100"/>
    <x v="1"/>
    <x v="0"/>
    <s v="USD"/>
    <n v="1425242029"/>
    <n v="1422650029"/>
    <b v="0"/>
    <n v="0"/>
    <b v="0"/>
    <s v="theater/spaces"/>
    <n v="1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4000"/>
    <n v="100"/>
    <x v="3"/>
    <x v="0"/>
    <s v="USD"/>
    <n v="1489690141"/>
    <n v="1487101741"/>
    <b v="0"/>
    <n v="117"/>
    <b v="0"/>
    <s v="theater/plays"/>
    <n v="3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80000"/>
    <n v="100"/>
    <x v="3"/>
    <x v="0"/>
    <s v="USD"/>
    <n v="1492542819"/>
    <n v="1489090419"/>
    <b v="0"/>
    <n v="1"/>
    <b v="0"/>
    <s v="theater/plays"/>
    <n v="0"/>
    <n v="100"/>
    <x v="1"/>
    <x v="6"/>
  </r>
  <r>
    <n v="3130"/>
    <s v="MEDEA | A New Vision"/>
    <s v="A shockingly relevant modern take on a 2,000-year-old tragedy that confronts current gender politics."/>
    <n v="25000"/>
    <n v="100"/>
    <x v="3"/>
    <x v="0"/>
    <s v="USD"/>
    <n v="1492145940"/>
    <n v="1489504916"/>
    <b v="0"/>
    <n v="4"/>
    <b v="0"/>
    <s v="theater/plays"/>
    <n v="0"/>
    <n v="25"/>
    <x v="1"/>
    <x v="6"/>
  </r>
  <r>
    <n v="3131"/>
    <s v="SNAKE EYES"/>
    <s v="A Staged Reading of &quot;Snake Eyes,&quot; a new play by Alex Rafala"/>
    <n v="2500"/>
    <n v="100"/>
    <x v="3"/>
    <x v="0"/>
    <s v="USD"/>
    <n v="1491656045"/>
    <n v="1489067645"/>
    <b v="0"/>
    <n v="12"/>
    <b v="0"/>
    <s v="theater/plays"/>
    <n v="4"/>
    <n v="8.33"/>
    <x v="1"/>
    <x v="6"/>
  </r>
  <r>
    <n v="3132"/>
    <s v="A Bite of a Snake Play"/>
    <s v="Smells Like Money, Drips Like Honey, Taste Like Mocha, Better Run AWAY"/>
    <n v="5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2000"/>
    <n v="100"/>
    <x v="3"/>
    <x v="1"/>
    <s v="GBP"/>
    <n v="1490358834"/>
    <n v="1487770434"/>
    <b v="0"/>
    <n v="16"/>
    <b v="0"/>
    <s v="theater/plays"/>
    <n v="5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30000"/>
    <n v="100"/>
    <x v="3"/>
    <x v="1"/>
    <s v="GBP"/>
    <n v="1490631419"/>
    <n v="1488820619"/>
    <b v="0"/>
    <n v="12"/>
    <b v="0"/>
    <s v="theater/plays"/>
    <n v="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1200"/>
    <n v="100"/>
    <x v="3"/>
    <x v="0"/>
    <s v="USD"/>
    <n v="1491277121"/>
    <n v="1489376321"/>
    <b v="0"/>
    <n v="7"/>
    <b v="0"/>
    <s v="theater/plays"/>
    <n v="8"/>
    <n v="14.29"/>
    <x v="1"/>
    <x v="6"/>
  </r>
  <r>
    <n v="3136"/>
    <s v="Heroines"/>
    <s v="Help emberfly theatre put on their first production Heroines and pay our actors and creative team! Follow us @emberflytheatre"/>
    <n v="2500"/>
    <n v="100"/>
    <x v="3"/>
    <x v="1"/>
    <s v="GBP"/>
    <n v="1491001140"/>
    <n v="1487847954"/>
    <b v="0"/>
    <n v="22"/>
    <b v="0"/>
    <s v="theater/plays"/>
    <n v="4"/>
    <n v="4.55"/>
    <x v="1"/>
    <x v="6"/>
  </r>
  <r>
    <n v="3137"/>
    <s v="Richard III - Presented by REBATEnsemble/Theatre Off Jackson"/>
    <s v="Set in 1930s Chinatown, evocative of old world South Jackson Street during the Jazz era."/>
    <n v="4000"/>
    <n v="100"/>
    <x v="3"/>
    <x v="0"/>
    <s v="USD"/>
    <n v="1493838720"/>
    <n v="1489439669"/>
    <b v="0"/>
    <n v="1"/>
    <b v="0"/>
    <s v="theater/plays"/>
    <n v="3"/>
    <n v="100"/>
    <x v="1"/>
    <x v="6"/>
  </r>
  <r>
    <n v="3138"/>
    <s v="Our Country's Good"/>
    <s v="A UWE Drama Society adaptation of Timberlake Wertenbaker's play. Funding needed for costumes/props to make the show a success. Thanks."/>
    <n v="40000"/>
    <n v="10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10000"/>
    <n v="100"/>
    <x v="3"/>
    <x v="14"/>
    <s v="MXN"/>
    <n v="1490416380"/>
    <n v="1487485760"/>
    <b v="0"/>
    <n v="6"/>
    <b v="0"/>
    <s v="theater/plays"/>
    <n v="1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5000"/>
    <n v="100"/>
    <x v="3"/>
    <x v="6"/>
    <s v="EUR"/>
    <n v="1491581703"/>
    <n v="1488993303"/>
    <b v="0"/>
    <n v="4"/>
    <b v="0"/>
    <s v="theater/plays"/>
    <n v="2"/>
    <n v="25"/>
    <x v="1"/>
    <x v="6"/>
  </r>
  <r>
    <n v="3141"/>
    <s v="GUTS: Black Comedy"/>
    <s v="We are a theatre society from the Groningen University in the Netherlands. _x000a_We would be more than happy for some help funding the play."/>
    <n v="10000"/>
    <n v="100"/>
    <x v="3"/>
    <x v="9"/>
    <s v="EUR"/>
    <n v="1492372800"/>
    <n v="1488823488"/>
    <b v="0"/>
    <n v="8"/>
    <b v="0"/>
    <s v="theater/plays"/>
    <n v="1"/>
    <n v="12.5"/>
    <x v="1"/>
    <x v="6"/>
  </r>
  <r>
    <n v="3142"/>
    <s v="The Pendulum Swings UK Theatre Tour/EdFringe"/>
    <s v="Our aim is to deliver a powerful piece of theatre to audiences across the UK, including Edinburgh Fringe (2017)."/>
    <n v="100"/>
    <n v="100"/>
    <x v="3"/>
    <x v="1"/>
    <s v="GBP"/>
    <n v="1489922339"/>
    <n v="1487333939"/>
    <b v="0"/>
    <n v="3"/>
    <b v="0"/>
    <s v="theater/plays"/>
    <n v="100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500"/>
    <n v="100"/>
    <x v="3"/>
    <x v="1"/>
    <s v="GBP"/>
    <n v="1491726956"/>
    <n v="1489480556"/>
    <b v="0"/>
    <n v="0"/>
    <b v="0"/>
    <s v="theater/plays"/>
    <n v="20"/>
    <n v="0"/>
    <x v="1"/>
    <x v="6"/>
  </r>
  <r>
    <n v="3144"/>
    <s v="Benghazi Bergen-Belsen"/>
    <s v="Two women, one love, one must die: a multicultural cast in a play about the denied holocaust of Libyan Jews. Premieres in March in NYC"/>
    <n v="1000"/>
    <n v="100"/>
    <x v="3"/>
    <x v="0"/>
    <s v="USD"/>
    <n v="1489903200"/>
    <n v="1488459307"/>
    <b v="0"/>
    <n v="30"/>
    <b v="0"/>
    <s v="theater/plays"/>
    <n v="10"/>
    <n v="3.33"/>
    <x v="1"/>
    <x v="6"/>
  </r>
  <r>
    <n v="3145"/>
    <s v="Arlington's 1st Dinner Theatre"/>
    <s v="Dominion Theatre Company is the first community dinner theatre  to be established in Arlington TX."/>
    <n v="5000"/>
    <n v="100"/>
    <x v="3"/>
    <x v="0"/>
    <s v="USD"/>
    <n v="1490659134"/>
    <n v="1485478734"/>
    <b v="0"/>
    <n v="0"/>
    <b v="0"/>
    <s v="theater/plays"/>
    <n v="2"/>
    <n v="0"/>
    <x v="1"/>
    <x v="6"/>
  </r>
  <r>
    <n v="3146"/>
    <s v="SoÃ±Ã© una ciudad amurallada"/>
    <s v="Somos... Podemos... Amamos... Nuestra muralla, nuestra utopÃ­a. Que el amor sea el lÃ­mite"/>
    <n v="2000"/>
    <n v="100"/>
    <x v="3"/>
    <x v="14"/>
    <s v="MXN"/>
    <n v="1492356166"/>
    <n v="1488471766"/>
    <b v="0"/>
    <n v="12"/>
    <b v="0"/>
    <s v="theater/plays"/>
    <n v="5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500"/>
    <n v="100"/>
    <x v="0"/>
    <x v="0"/>
    <s v="USD"/>
    <n v="1415319355"/>
    <n v="1411859755"/>
    <b v="1"/>
    <n v="213"/>
    <b v="1"/>
    <s v="theater/plays"/>
    <n v="20"/>
    <n v="0.47"/>
    <x v="1"/>
    <x v="6"/>
  </r>
  <r>
    <n v="3148"/>
    <s v="The Aurora Project: A Sci-Fi Epic by Bella Poynton"/>
    <s v="Help fund The Aurora Project, an immersive science fiction epic."/>
    <n v="600"/>
    <n v="100"/>
    <x v="0"/>
    <x v="0"/>
    <s v="USD"/>
    <n v="1412136000"/>
    <n v="1410278284"/>
    <b v="1"/>
    <n v="57"/>
    <b v="1"/>
    <s v="theater/plays"/>
    <n v="17"/>
    <n v="1.75"/>
    <x v="1"/>
    <x v="6"/>
  </r>
  <r>
    <n v="3149"/>
    <s v="Kafka on the Shore"/>
    <s v="A student led production at Northwestern U. of an adaptation by Frank Galati of the classic book Kafka on the Shore by Haruki Murakmi."/>
    <n v="1000"/>
    <n v="100"/>
    <x v="0"/>
    <x v="0"/>
    <s v="USD"/>
    <n v="1354845600"/>
    <n v="1352766300"/>
    <b v="1"/>
    <n v="25"/>
    <b v="1"/>
    <s v="theater/plays"/>
    <n v="10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10000"/>
    <n v="96"/>
    <x v="0"/>
    <x v="0"/>
    <s v="USD"/>
    <n v="1295928000"/>
    <n v="1288160403"/>
    <b v="1"/>
    <n v="104"/>
    <b v="1"/>
    <s v="theater/plays"/>
    <n v="1"/>
    <n v="0.92"/>
    <x v="1"/>
    <x v="6"/>
  </r>
  <r>
    <n v="3151"/>
    <s v="&quot;The Holiday Bug&quot; 2014 Puppet Show"/>
    <s v="A Multi-Media Puppet Show, with large cable control puppets to tell a hilarious story for all ages."/>
    <n v="10000"/>
    <n v="95"/>
    <x v="0"/>
    <x v="0"/>
    <s v="USD"/>
    <n v="1410379774"/>
    <n v="1407787774"/>
    <b v="1"/>
    <n v="34"/>
    <b v="1"/>
    <s v="theater/plays"/>
    <n v="1"/>
    <n v="2.79"/>
    <x v="1"/>
    <x v="6"/>
  </r>
  <r>
    <n v="3152"/>
    <s v="'Gilead', an original theatre piece"/>
    <s v="'Gilead' is an original theatre piece inspired by Margaret Atwood's 'The Handmaid's Tale'. (Brighton Fringe 2014)"/>
    <n v="5000"/>
    <n v="95"/>
    <x v="0"/>
    <x v="1"/>
    <s v="GBP"/>
    <n v="1383425367"/>
    <n v="1380833367"/>
    <b v="1"/>
    <n v="67"/>
    <b v="1"/>
    <s v="theater/plays"/>
    <n v="2"/>
    <n v="1.42"/>
    <x v="1"/>
    <x v="6"/>
  </r>
  <r>
    <n v="3153"/>
    <s v="Terminator the Second"/>
    <s v="A stage production of Terminator 2: Judgment Day, composed entirely of the words of William Shakespeare"/>
    <n v="1500"/>
    <n v="95"/>
    <x v="0"/>
    <x v="0"/>
    <s v="USD"/>
    <n v="1304225940"/>
    <n v="1301542937"/>
    <b v="1"/>
    <n v="241"/>
    <b v="1"/>
    <s v="theater/plays"/>
    <n v="6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3750"/>
    <n v="95"/>
    <x v="0"/>
    <x v="0"/>
    <s v="USD"/>
    <n v="1333310458"/>
    <n v="1330722058"/>
    <b v="1"/>
    <n v="123"/>
    <b v="1"/>
    <s v="theater/plays"/>
    <n v="3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2500"/>
    <n v="94"/>
    <x v="0"/>
    <x v="1"/>
    <s v="GBP"/>
    <n v="1356004725"/>
    <n v="1353412725"/>
    <b v="1"/>
    <n v="302"/>
    <b v="1"/>
    <s v="theater/plays"/>
    <n v="4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3000"/>
    <n v="94"/>
    <x v="0"/>
    <x v="0"/>
    <s v="USD"/>
    <n v="1338591144"/>
    <n v="1335567144"/>
    <b v="1"/>
    <n v="89"/>
    <b v="1"/>
    <s v="theater/plays"/>
    <n v="3"/>
    <n v="1.06"/>
    <x v="1"/>
    <x v="6"/>
  </r>
  <r>
    <n v="3157"/>
    <s v="Summer FourPlay"/>
    <s v="Four Directors.  Four One Acts.  Four Genres.  For You."/>
    <n v="1000"/>
    <n v="93"/>
    <x v="0"/>
    <x v="0"/>
    <s v="USD"/>
    <n v="1405746000"/>
    <n v="1404932105"/>
    <b v="1"/>
    <n v="41"/>
    <b v="1"/>
    <s v="theater/plays"/>
    <n v="9"/>
    <n v="2.27"/>
    <x v="1"/>
    <x v="6"/>
  </r>
  <r>
    <n v="3158"/>
    <s v="Nursery Crimes"/>
    <s v="A 40s crime-noir play using nursery rhyme characters."/>
    <n v="10000"/>
    <n v="92"/>
    <x v="0"/>
    <x v="0"/>
    <s v="USD"/>
    <n v="1374523752"/>
    <n v="1371931752"/>
    <b v="1"/>
    <n v="69"/>
    <b v="1"/>
    <s v="theater/plays"/>
    <n v="1"/>
    <n v="1.33"/>
    <x v="1"/>
    <x v="6"/>
  </r>
  <r>
    <n v="3159"/>
    <s v="Waxwing: A New Play"/>
    <s v="WAXWING is an exciting new world premiere of mythic (perhaps even apocalyptic!) proportions."/>
    <n v="98000"/>
    <n v="91"/>
    <x v="0"/>
    <x v="0"/>
    <s v="USD"/>
    <n v="1326927600"/>
    <n v="1323221761"/>
    <b v="1"/>
    <n v="52"/>
    <b v="1"/>
    <s v="theater/plays"/>
    <n v="0"/>
    <n v="1.75"/>
    <x v="1"/>
    <x v="6"/>
  </r>
  <r>
    <n v="3160"/>
    <s v="We Play Chekhov"/>
    <s v="Two stories by Anton Chekhov adapted for the stage and performed back-to-back in a stunning live theatrical performance."/>
    <n v="450000"/>
    <n v="90"/>
    <x v="0"/>
    <x v="0"/>
    <s v="USD"/>
    <n v="1407905940"/>
    <n v="1405923687"/>
    <b v="1"/>
    <n v="57"/>
    <b v="1"/>
    <s v="theater/plays"/>
    <n v="0"/>
    <n v="1.58"/>
    <x v="1"/>
    <x v="6"/>
  </r>
  <r>
    <n v="3161"/>
    <s v="Faustus"/>
    <s v="Iâ€™ll Be Right Back presents a story of murder and corruption. Faustus is a modern re-imagining of Christopher Marloweâ€™s classic tale."/>
    <n v="12000"/>
    <n v="90"/>
    <x v="0"/>
    <x v="1"/>
    <s v="GBP"/>
    <n v="1413377522"/>
    <n v="1410785522"/>
    <b v="1"/>
    <n v="74"/>
    <b v="1"/>
    <s v="theater/plays"/>
    <n v="1"/>
    <n v="1.22"/>
    <x v="1"/>
    <x v="6"/>
  </r>
  <r>
    <n v="3162"/>
    <s v="Your Radio Adventure!"/>
    <s v="Radio show meets interactive novel, accompanied by live foley, music, and audience participation. YOU choose what happens next!"/>
    <n v="2000"/>
    <n v="90"/>
    <x v="0"/>
    <x v="0"/>
    <s v="USD"/>
    <n v="1404698400"/>
    <n v="1402331262"/>
    <b v="1"/>
    <n v="63"/>
    <b v="1"/>
    <s v="theater/plays"/>
    <n v="5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30000"/>
    <n v="90"/>
    <x v="0"/>
    <x v="0"/>
    <s v="USD"/>
    <n v="1402855525"/>
    <n v="1400263525"/>
    <b v="1"/>
    <n v="72"/>
    <b v="1"/>
    <s v="theater/plays"/>
    <n v="0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9041"/>
    <n v="90"/>
    <x v="0"/>
    <x v="0"/>
    <s v="USD"/>
    <n v="1402341615"/>
    <n v="1399490415"/>
    <b v="1"/>
    <n v="71"/>
    <b v="1"/>
    <s v="theater/plays"/>
    <n v="1"/>
    <n v="1.27"/>
    <x v="1"/>
    <x v="6"/>
  </r>
  <r>
    <n v="3165"/>
    <s v="THE MOON PLAY"/>
    <s v="THE MOON PLAY is a new play written by Carolyn Gilliam. The play follows an astronaut on the moon who has lost his reason to explore."/>
    <n v="39400"/>
    <n v="90"/>
    <x v="0"/>
    <x v="0"/>
    <s v="USD"/>
    <n v="1304395140"/>
    <n v="1302493760"/>
    <b v="1"/>
    <n v="21"/>
    <b v="1"/>
    <s v="theater/plays"/>
    <n v="0"/>
    <n v="4.29"/>
    <x v="1"/>
    <x v="6"/>
  </r>
  <r>
    <n v="3166"/>
    <s v="Verdigris - A Play by Jim Beaver"/>
    <s v="VERDIGRIS: A play written by Jim Beaver, star of Supernatural and Deadwood, opening March 2015 at Theatre West in Los Angeles."/>
    <n v="5000"/>
    <n v="90"/>
    <x v="0"/>
    <x v="0"/>
    <s v="USD"/>
    <n v="1416988740"/>
    <n v="1414514153"/>
    <b v="1"/>
    <n v="930"/>
    <b v="1"/>
    <s v="theater/plays"/>
    <n v="2"/>
    <n v="0.1"/>
    <x v="1"/>
    <x v="6"/>
  </r>
  <r>
    <n v="3167"/>
    <s v="Destiny is Judd Nelson: a new play at FringeNYC"/>
    <s v="What is destiny? Explore it with us this August at FringeNYC."/>
    <n v="110000"/>
    <n v="86"/>
    <x v="0"/>
    <x v="0"/>
    <s v="USD"/>
    <n v="1406952781"/>
    <n v="1405743181"/>
    <b v="1"/>
    <n v="55"/>
    <b v="1"/>
    <s v="theater/plays"/>
    <n v="0"/>
    <n v="1.56"/>
    <x v="1"/>
    <x v="6"/>
  </r>
  <r>
    <n v="3168"/>
    <s v="Cosmicomics"/>
    <s v="A dazzling aerial show that brings to life the whimsical and romantic short stories of beloved fantasy author Italo Calvino."/>
    <n v="300"/>
    <n v="86"/>
    <x v="0"/>
    <x v="0"/>
    <s v="USD"/>
    <n v="1402696800"/>
    <n v="1399948353"/>
    <b v="1"/>
    <n v="61"/>
    <b v="1"/>
    <s v="theater/plays"/>
    <n v="29"/>
    <n v="1.41"/>
    <x v="1"/>
    <x v="6"/>
  </r>
  <r>
    <n v="3169"/>
    <s v="The Window"/>
    <s v="We're bringing The Window to the Cherry Lane Theater in January 2014."/>
    <n v="6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1750"/>
    <n v="85"/>
    <x v="0"/>
    <x v="0"/>
    <s v="USD"/>
    <n v="1404273600"/>
    <n v="1401414944"/>
    <b v="1"/>
    <n v="71"/>
    <b v="1"/>
    <s v="theater/plays"/>
    <n v="5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30000"/>
    <n v="85"/>
    <x v="0"/>
    <x v="1"/>
    <s v="GBP"/>
    <n v="1462545358"/>
    <n v="1459953358"/>
    <b v="1"/>
    <n v="117"/>
    <b v="1"/>
    <s v="theater/plays"/>
    <n v="0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42000"/>
    <n v="85"/>
    <x v="0"/>
    <x v="0"/>
    <s v="USD"/>
    <n v="1329240668"/>
    <n v="1326648668"/>
    <b v="1"/>
    <n v="29"/>
    <b v="1"/>
    <s v="theater/plays"/>
    <n v="0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27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1500"/>
    <n v="85"/>
    <x v="0"/>
    <x v="0"/>
    <s v="USD"/>
    <n v="1297977427"/>
    <n v="1292793427"/>
    <b v="1"/>
    <n v="60"/>
    <b v="1"/>
    <s v="theater/plays"/>
    <n v="6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000"/>
    <n v="83"/>
    <x v="0"/>
    <x v="0"/>
    <s v="USD"/>
    <n v="1376838000"/>
    <n v="1374531631"/>
    <b v="1"/>
    <n v="55"/>
    <b v="1"/>
    <s v="theater/plays"/>
    <n v="8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0000"/>
    <n v="82"/>
    <x v="0"/>
    <x v="1"/>
    <s v="GBP"/>
    <n v="1405521075"/>
    <n v="1402929075"/>
    <b v="1"/>
    <n v="78"/>
    <b v="1"/>
    <s v="theater/plays"/>
    <n v="1"/>
    <n v="1.05"/>
    <x v="1"/>
    <x v="6"/>
  </r>
  <r>
    <n v="3179"/>
    <s v="I Do Wonder"/>
    <s v="A Sci-fi play in several vignettes that will narrate an alternate history in the mid-20th century."/>
    <n v="25000"/>
    <n v="82"/>
    <x v="0"/>
    <x v="0"/>
    <s v="USD"/>
    <n v="1367859071"/>
    <n v="1365699071"/>
    <b v="1"/>
    <n v="62"/>
    <b v="1"/>
    <s v="theater/plays"/>
    <n v="0"/>
    <n v="1.32"/>
    <x v="1"/>
    <x v="6"/>
  </r>
  <r>
    <n v="3180"/>
    <s v="Glass Mountain: An Original Fairytale"/>
    <s v="A new tale of witches, fairies, cat-hunters and and bone-boilers from London theatre company Broken Glass."/>
    <n v="1350000"/>
    <n v="81"/>
    <x v="0"/>
    <x v="1"/>
    <s v="GBP"/>
    <n v="1403258049"/>
    <n v="1400666049"/>
    <b v="1"/>
    <n v="45"/>
    <b v="1"/>
    <s v="theater/plays"/>
    <n v="0"/>
    <n v="1.8"/>
    <x v="1"/>
    <x v="6"/>
  </r>
  <r>
    <n v="3181"/>
    <s v="ENDURING SONG"/>
    <s v="ENDURING SONG by award-winning Bear Trap Theatre, is a sweeping historical epic about love, loss and family set in the First Crusade."/>
    <n v="3000"/>
    <n v="81"/>
    <x v="0"/>
    <x v="1"/>
    <s v="GBP"/>
    <n v="1402848000"/>
    <n v="1400570787"/>
    <b v="1"/>
    <n v="15"/>
    <b v="1"/>
    <s v="theater/plays"/>
    <n v="3"/>
    <n v="5.4"/>
    <x v="1"/>
    <x v="6"/>
  </r>
  <r>
    <n v="3182"/>
    <s v="A Thought in Three Parts"/>
    <s v="FRANK, a newborn company, presents Wallace Shawn's famously unproduced,&quot;A Thought in Three Parts.&quot;_x000a_Be FRANK with us!"/>
    <n v="1118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12100"/>
    <n v="80"/>
    <x v="0"/>
    <x v="0"/>
    <s v="USD"/>
    <n v="1377284669"/>
    <n v="1375729469"/>
    <b v="1"/>
    <n v="68"/>
    <b v="1"/>
    <s v="theater/plays"/>
    <n v="1"/>
    <n v="1.18"/>
    <x v="1"/>
    <x v="6"/>
  </r>
  <r>
    <n v="3184"/>
    <s v="Equus at Frenetic Theatre"/>
    <s v="Equus is the story of a psychiatrist treating a teenaged boy who blinds six horses with a metal spike."/>
    <n v="1000"/>
    <n v="80"/>
    <x v="0"/>
    <x v="0"/>
    <s v="USD"/>
    <n v="1404258631"/>
    <n v="1401666631"/>
    <b v="1"/>
    <n v="46"/>
    <b v="1"/>
    <s v="theater/plays"/>
    <n v="8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250"/>
    <n v="80"/>
    <x v="0"/>
    <x v="1"/>
    <s v="GBP"/>
    <n v="1405553241"/>
    <n v="1404948441"/>
    <b v="1"/>
    <n v="24"/>
    <b v="1"/>
    <s v="theater/plays"/>
    <n v="32"/>
    <n v="3.33"/>
    <x v="1"/>
    <x v="6"/>
  </r>
  <r>
    <n v="3186"/>
    <s v="Honest"/>
    <s v="Honest is an exciting and dark new play by Bristol based writer Alice Nicholas, touring the South of England and London this October."/>
    <n v="700"/>
    <n v="80"/>
    <x v="0"/>
    <x v="1"/>
    <s v="GBP"/>
    <n v="1410901200"/>
    <n v="1408313438"/>
    <b v="1"/>
    <n v="70"/>
    <b v="1"/>
    <s v="theater/plays"/>
    <n v="11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000"/>
    <n v="78"/>
    <x v="0"/>
    <x v="0"/>
    <s v="USD"/>
    <n v="1407167973"/>
    <n v="1405439973"/>
    <b v="1"/>
    <n v="244"/>
    <b v="1"/>
    <s v="theater/plays"/>
    <n v="8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10000"/>
    <n v="77"/>
    <x v="2"/>
    <x v="1"/>
    <s v="GBP"/>
    <n v="1433930302"/>
    <n v="1432115902"/>
    <b v="0"/>
    <n v="9"/>
    <b v="0"/>
    <s v="theater/musical"/>
    <n v="1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10000"/>
    <n v="76"/>
    <x v="2"/>
    <x v="11"/>
    <s v="SEK"/>
    <n v="1432455532"/>
    <n v="1429863532"/>
    <b v="0"/>
    <n v="19"/>
    <b v="0"/>
    <s v="theater/musical"/>
    <n v="1"/>
    <n v="4"/>
    <x v="1"/>
    <x v="40"/>
  </r>
  <r>
    <n v="3190"/>
    <s v="Call It A Day Productions - THE LIFE"/>
    <s v="Call It A Day Productions is putting on their first full production in December and every little bit helps!"/>
    <n v="5500"/>
    <n v="76"/>
    <x v="2"/>
    <x v="5"/>
    <s v="CAD"/>
    <n v="1481258275"/>
    <n v="1478662675"/>
    <b v="0"/>
    <n v="0"/>
    <b v="0"/>
    <s v="theater/musical"/>
    <n v="1"/>
    <n v="0"/>
    <x v="1"/>
    <x v="40"/>
  </r>
  <r>
    <n v="3191"/>
    <s v="Decree 770: Europa"/>
    <s v="A brand new musical about the ban of contraception and abortion in Romania and the revolution that ended it all in 1989."/>
    <n v="20000"/>
    <n v="75"/>
    <x v="2"/>
    <x v="0"/>
    <s v="USD"/>
    <n v="1471370869"/>
    <n v="1466186869"/>
    <b v="0"/>
    <n v="4"/>
    <b v="0"/>
    <s v="theater/musical"/>
    <n v="0"/>
    <n v="18.75"/>
    <x v="1"/>
    <x v="40"/>
  </r>
  <r>
    <n v="3192"/>
    <s v="Arts in Conflict"/>
    <s v="This project challenges social issues affecting young people in areas of deprivation within the Belfast area (Northern Ireland)."/>
    <n v="50000"/>
    <n v="75"/>
    <x v="2"/>
    <x v="1"/>
    <s v="GBP"/>
    <n v="1425160800"/>
    <n v="1421274859"/>
    <b v="0"/>
    <n v="8"/>
    <b v="0"/>
    <s v="theater/musical"/>
    <n v="0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00"/>
    <n v="75"/>
    <x v="2"/>
    <x v="1"/>
    <s v="GBP"/>
    <n v="1424474056"/>
    <n v="1420586056"/>
    <b v="0"/>
    <n v="24"/>
    <b v="0"/>
    <s v="theater/musical"/>
    <n v="0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3250"/>
    <n v="75"/>
    <x v="2"/>
    <x v="0"/>
    <s v="USD"/>
    <n v="1437960598"/>
    <n v="1435368598"/>
    <b v="0"/>
    <n v="0"/>
    <b v="0"/>
    <s v="theater/musical"/>
    <n v="2"/>
    <n v="0"/>
    <x v="1"/>
    <x v="40"/>
  </r>
  <r>
    <n v="3195"/>
    <s v="Emerson Sings!"/>
    <s v="Emerson Sings is the first cabaret to celebrate the work of up and coming musical theater composers who are alumni of Emerson College."/>
    <n v="35000"/>
    <n v="75"/>
    <x v="2"/>
    <x v="0"/>
    <s v="USD"/>
    <n v="1423750542"/>
    <n v="1421158542"/>
    <b v="0"/>
    <n v="39"/>
    <b v="0"/>
    <s v="theater/musical"/>
    <n v="0"/>
    <n v="1.92"/>
    <x v="1"/>
    <x v="40"/>
  </r>
  <r>
    <n v="3196"/>
    <s v="Our Modern Lives"/>
    <s v="Help five college students as they journey to bring their groundbreaking new musical &quot;Our Modern Lives&quot; to Broadway!"/>
    <n v="3000"/>
    <n v="75"/>
    <x v="2"/>
    <x v="0"/>
    <s v="USD"/>
    <n v="1438437600"/>
    <n v="1433254875"/>
    <b v="0"/>
    <n v="6"/>
    <b v="0"/>
    <s v="theater/musical"/>
    <n v="3"/>
    <n v="12.5"/>
    <x v="1"/>
    <x v="40"/>
  </r>
  <r>
    <n v="3197"/>
    <s v="Mirror, mirror on the wall"/>
    <s v="This years most important stage project for young artists in our region. www.ungespor.no"/>
    <n v="50000"/>
    <n v="75"/>
    <x v="2"/>
    <x v="10"/>
    <s v="NOK"/>
    <n v="1423050618"/>
    <n v="1420458618"/>
    <b v="0"/>
    <n v="4"/>
    <b v="0"/>
    <s v="theater/musical"/>
    <n v="0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10000"/>
    <n v="75"/>
    <x v="2"/>
    <x v="8"/>
    <s v="DKK"/>
    <n v="1424081477"/>
    <n v="1420798277"/>
    <b v="0"/>
    <n v="3"/>
    <b v="0"/>
    <s v="theater/musical"/>
    <n v="1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"/>
    <n v="75"/>
    <x v="2"/>
    <x v="0"/>
    <s v="USD"/>
    <n v="1410037200"/>
    <n v="1407435418"/>
    <b v="0"/>
    <n v="53"/>
    <b v="0"/>
    <s v="theater/musical"/>
    <n v="150"/>
    <n v="1.42"/>
    <x v="1"/>
    <x v="40"/>
  </r>
  <r>
    <n v="3200"/>
    <s v="ROAD TO THE KINGDOM"/>
    <s v="An extremely unique musical play with an exciting, fun filled, dramatic twist. You will discover what lies ahead on the Road to Kingdom"/>
    <n v="1500"/>
    <n v="75"/>
    <x v="2"/>
    <x v="0"/>
    <s v="USD"/>
    <n v="1461994440"/>
    <n v="1459410101"/>
    <b v="0"/>
    <n v="1"/>
    <b v="0"/>
    <s v="theater/musical"/>
    <n v="5"/>
    <n v="75"/>
    <x v="1"/>
    <x v="40"/>
  </r>
  <r>
    <n v="3201"/>
    <s v="Nothing Changes"/>
    <s v="Nothing Changes is a modern musical version of the Ragged Trousered Philanthropists exploring the inequalities of &quot;austerity Britain&quot;"/>
    <n v="50000"/>
    <n v="75"/>
    <x v="2"/>
    <x v="1"/>
    <s v="GBP"/>
    <n v="1409509477"/>
    <n v="1407695077"/>
    <b v="0"/>
    <n v="2"/>
    <b v="0"/>
    <s v="theater/musical"/>
    <n v="0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1930"/>
    <n v="75"/>
    <x v="2"/>
    <x v="0"/>
    <s v="USD"/>
    <n v="1450072740"/>
    <n v="1445027346"/>
    <b v="0"/>
    <n v="25"/>
    <b v="0"/>
    <s v="theater/musical"/>
    <n v="4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50000"/>
    <n v="74"/>
    <x v="2"/>
    <x v="0"/>
    <s v="USD"/>
    <n v="1443224622"/>
    <n v="1440632622"/>
    <b v="0"/>
    <n v="6"/>
    <b v="0"/>
    <s v="theater/musical"/>
    <n v="0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15000"/>
    <n v="73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1000"/>
    <n v="72"/>
    <x v="2"/>
    <x v="1"/>
    <s v="GBP"/>
    <n v="1430470772"/>
    <n v="1427878772"/>
    <b v="0"/>
    <n v="12"/>
    <b v="0"/>
    <s v="theater/musical"/>
    <n v="7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1000"/>
    <n v="72"/>
    <x v="2"/>
    <x v="0"/>
    <s v="USD"/>
    <n v="1442644651"/>
    <n v="1440052651"/>
    <b v="0"/>
    <n v="0"/>
    <b v="0"/>
    <s v="theater/musical"/>
    <n v="7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15000"/>
    <n v="71"/>
    <x v="2"/>
    <x v="0"/>
    <s v="USD"/>
    <n v="1429767607"/>
    <n v="1424587207"/>
    <b v="0"/>
    <n v="36"/>
    <b v="0"/>
    <s v="theater/musical"/>
    <n v="0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60000"/>
    <n v="71"/>
    <x v="0"/>
    <x v="0"/>
    <s v="USD"/>
    <n v="1406557877"/>
    <n v="1404743477"/>
    <b v="1"/>
    <n v="82"/>
    <b v="1"/>
    <s v="theater/plays"/>
    <n v="0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500"/>
    <n v="70"/>
    <x v="0"/>
    <x v="0"/>
    <s v="USD"/>
    <n v="1403305200"/>
    <n v="1400512658"/>
    <b v="1"/>
    <n v="226"/>
    <b v="1"/>
    <s v="theater/plays"/>
    <n v="14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22000"/>
    <n v="70"/>
    <x v="0"/>
    <x v="0"/>
    <s v="USD"/>
    <n v="1338523140"/>
    <n v="1334442519"/>
    <b v="1"/>
    <n v="60"/>
    <b v="1"/>
    <s v="theater/plays"/>
    <n v="0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500"/>
    <n v="70"/>
    <x v="0"/>
    <x v="0"/>
    <s v="USD"/>
    <n v="1408068000"/>
    <n v="1405346680"/>
    <b v="1"/>
    <n v="322"/>
    <b v="1"/>
    <s v="theater/plays"/>
    <n v="3"/>
    <n v="0.22"/>
    <x v="1"/>
    <x v="6"/>
  </r>
  <r>
    <n v="3212"/>
    <s v="Campo Maldito"/>
    <s v="Help us bring our production of Campo Maldito to New York AND San Francisco!"/>
    <n v="10000"/>
    <n v="70"/>
    <x v="0"/>
    <x v="0"/>
    <s v="USD"/>
    <n v="1407524751"/>
    <n v="1404932751"/>
    <b v="1"/>
    <n v="94"/>
    <b v="1"/>
    <s v="theater/plays"/>
    <n v="1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9999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35000"/>
    <n v="70"/>
    <x v="0"/>
    <x v="1"/>
    <s v="GBP"/>
    <n v="1452038100"/>
    <n v="1448823673"/>
    <b v="1"/>
    <n v="115"/>
    <b v="1"/>
    <s v="theater/plays"/>
    <n v="0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50"/>
    <n v="70"/>
    <x v="0"/>
    <x v="0"/>
    <s v="USD"/>
    <n v="1441857540"/>
    <n v="1438617471"/>
    <b v="1"/>
    <n v="134"/>
    <b v="1"/>
    <s v="theater/plays"/>
    <n v="140"/>
    <n v="0.52"/>
    <x v="1"/>
    <x v="6"/>
  </r>
  <r>
    <n v="3216"/>
    <s v="BRUTE"/>
    <s v="Brute (winner of the 2015 IdeasTap Underbelly Award) is new writing based on the true story of a rather twisted, horrible schoolgirl."/>
    <n v="200"/>
    <n v="70"/>
    <x v="0"/>
    <x v="1"/>
    <s v="GBP"/>
    <n v="1436625000"/>
    <n v="1433934371"/>
    <b v="1"/>
    <n v="35"/>
    <b v="1"/>
    <s v="theater/plays"/>
    <n v="35"/>
    <n v="2"/>
    <x v="1"/>
    <x v="6"/>
  </r>
  <r>
    <n v="3217"/>
    <s v="Wake Up Call @ IRT Theater"/>
    <s v="Wake Up Call is a comedic play about a group of hotel employees working on Christmas Eve."/>
    <n v="500"/>
    <n v="70"/>
    <x v="0"/>
    <x v="0"/>
    <s v="USD"/>
    <n v="1478264784"/>
    <n v="1475672784"/>
    <b v="1"/>
    <n v="104"/>
    <b v="1"/>
    <s v="theater/plays"/>
    <n v="14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4000"/>
    <n v="69.83"/>
    <x v="0"/>
    <x v="1"/>
    <s v="GBP"/>
    <n v="1419984000"/>
    <n v="1417132986"/>
    <b v="1"/>
    <n v="184"/>
    <b v="1"/>
    <s v="theater/plays"/>
    <n v="2"/>
    <n v="0.38"/>
    <x v="1"/>
    <x v="6"/>
  </r>
  <r>
    <n v="3219"/>
    <s v="Eyes Closed - The First In-Dream Theater Experience"/>
    <s v="Eyes Closed is a collaborative play and docudrama about New Yorkers and their dreams."/>
    <n v="1650"/>
    <n v="69"/>
    <x v="0"/>
    <x v="0"/>
    <s v="USD"/>
    <n v="1427063747"/>
    <n v="1424043347"/>
    <b v="1"/>
    <n v="119"/>
    <b v="1"/>
    <s v="theater/plays"/>
    <n v="4"/>
    <n v="0.57999999999999996"/>
    <x v="1"/>
    <x v="6"/>
  </r>
  <r>
    <n v="3220"/>
    <s v="Burners"/>
    <s v="A sci-fi thriller for the stage opening March 10 in Los Angeles."/>
    <n v="2500"/>
    <n v="68"/>
    <x v="0"/>
    <x v="0"/>
    <s v="USD"/>
    <n v="1489352400"/>
    <n v="1486411204"/>
    <b v="1"/>
    <n v="59"/>
    <b v="1"/>
    <s v="theater/plays"/>
    <n v="3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75000"/>
    <n v="68"/>
    <x v="0"/>
    <x v="1"/>
    <s v="GBP"/>
    <n v="1436114603"/>
    <n v="1433090603"/>
    <b v="1"/>
    <n v="113"/>
    <b v="1"/>
    <s v="theater/plays"/>
    <n v="0"/>
    <n v="0.6"/>
    <x v="1"/>
    <x v="6"/>
  </r>
  <r>
    <n v="3222"/>
    <s v="Shakespeare in ASL - and FREE for everyone"/>
    <s v="Shakespeare's classic re-imagined as a spoken and signed production for deaf and hearing audiences"/>
    <n v="10000"/>
    <n v="67"/>
    <x v="0"/>
    <x v="0"/>
    <s v="USD"/>
    <n v="1445722140"/>
    <n v="1443016697"/>
    <b v="1"/>
    <n v="84"/>
    <b v="1"/>
    <s v="theater/plays"/>
    <n v="1"/>
    <n v="0.8"/>
    <x v="1"/>
    <x v="6"/>
  </r>
  <r>
    <n v="3223"/>
    <s v="Good People by David Lindsay-Abaire at Waterfront Playhouse"/>
    <s v="Bringing David Lindsay-Abaire's award-winning story of our times to the East Bay."/>
    <n v="8000"/>
    <n v="65"/>
    <x v="0"/>
    <x v="0"/>
    <s v="USD"/>
    <n v="1440100976"/>
    <n v="1437508976"/>
    <b v="1"/>
    <n v="74"/>
    <b v="1"/>
    <s v="theater/plays"/>
    <n v="1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5000"/>
    <n v="65"/>
    <x v="0"/>
    <x v="0"/>
    <s v="USD"/>
    <n v="1484024400"/>
    <n v="1479932713"/>
    <b v="1"/>
    <n v="216"/>
    <b v="1"/>
    <s v="theater/plays"/>
    <n v="1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4000"/>
    <n v="65"/>
    <x v="0"/>
    <x v="0"/>
    <s v="USD"/>
    <n v="1464987600"/>
    <n v="1463145938"/>
    <b v="1"/>
    <n v="39"/>
    <b v="1"/>
    <s v="theater/plays"/>
    <n v="2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5000"/>
    <n v="65"/>
    <x v="0"/>
    <x v="1"/>
    <s v="GBP"/>
    <n v="1446213612"/>
    <n v="1443621612"/>
    <b v="1"/>
    <n v="21"/>
    <b v="1"/>
    <s v="theater/plays"/>
    <n v="1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50000"/>
    <n v="65"/>
    <x v="0"/>
    <x v="1"/>
    <s v="GBP"/>
    <n v="1484687436"/>
    <n v="1482095436"/>
    <b v="0"/>
    <n v="30"/>
    <b v="1"/>
    <s v="theater/plays"/>
    <n v="0"/>
    <n v="2.17"/>
    <x v="1"/>
    <x v="6"/>
  </r>
  <r>
    <n v="3228"/>
    <s v="Hear Me Roar: A Season of Powerful Women"/>
    <s v="A Season of Powerful Women. A Season of Defiance."/>
    <n v="1"/>
    <n v="65"/>
    <x v="0"/>
    <x v="0"/>
    <s v="USD"/>
    <n v="1450328340"/>
    <n v="1447606884"/>
    <b v="1"/>
    <n v="37"/>
    <b v="1"/>
    <s v="theater/plays"/>
    <n v="6500"/>
    <n v="1.76"/>
    <x v="1"/>
    <x v="6"/>
  </r>
  <r>
    <n v="3229"/>
    <s v="The Seagull Project Presents: The Three Sisters"/>
    <s v="After electrifying audiences in Seattle and Tashkent, The Seagull Project embarks on a brand new journey."/>
    <n v="750"/>
    <n v="65"/>
    <x v="0"/>
    <x v="0"/>
    <s v="USD"/>
    <n v="1416470398"/>
    <n v="1413874798"/>
    <b v="1"/>
    <n v="202"/>
    <b v="1"/>
    <s v="theater/plays"/>
    <n v="9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40"/>
    <n v="64"/>
    <x v="0"/>
    <x v="0"/>
    <s v="USD"/>
    <n v="1412135940"/>
    <n v="1410840126"/>
    <b v="1"/>
    <n v="37"/>
    <b v="1"/>
    <s v="theater/plays"/>
    <n v="160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3000"/>
    <n v="63"/>
    <x v="0"/>
    <x v="0"/>
    <s v="USD"/>
    <n v="1460846347"/>
    <n v="1458254347"/>
    <b v="0"/>
    <n v="28"/>
    <b v="1"/>
    <s v="theater/plays"/>
    <n v="2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20000"/>
    <n v="62"/>
    <x v="0"/>
    <x v="0"/>
    <s v="USD"/>
    <n v="1462334340"/>
    <n v="1459711917"/>
    <b v="1"/>
    <n v="26"/>
    <b v="1"/>
    <s v="theater/plays"/>
    <n v="0"/>
    <n v="2.38"/>
    <x v="1"/>
    <x v="6"/>
  </r>
  <r>
    <n v="3233"/>
    <s v="64 Squares"/>
    <s v="64 Squares is an autobiographical one-man exploration of the internal chess game played to reconcile relationships."/>
    <n v="8888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100000"/>
    <n v="61"/>
    <x v="0"/>
    <x v="1"/>
    <s v="GBP"/>
    <n v="1485991860"/>
    <n v="1483124208"/>
    <b v="0"/>
    <n v="115"/>
    <b v="1"/>
    <s v="theater/plays"/>
    <n v="0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750"/>
    <n v="61"/>
    <x v="0"/>
    <x v="0"/>
    <s v="USD"/>
    <n v="1482962433"/>
    <n v="1480370433"/>
    <b v="0"/>
    <n v="110"/>
    <b v="1"/>
    <s v="theater/plays"/>
    <n v="8"/>
    <n v="0.55000000000000004"/>
    <x v="1"/>
    <x v="6"/>
  </r>
  <r>
    <n v="3237"/>
    <s v="Celebrating 20 years of The 24 Hour Plays around the world!"/>
    <s v="An annual campaign supporting our intensive for artists 25 and under."/>
    <n v="1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000"/>
    <n v="60"/>
    <x v="0"/>
    <x v="1"/>
    <s v="GBP"/>
    <n v="1435752898"/>
    <n v="1433160898"/>
    <b v="1"/>
    <n v="79"/>
    <b v="1"/>
    <s v="theater/plays"/>
    <n v="3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700"/>
    <n v="60"/>
    <x v="0"/>
    <x v="1"/>
    <s v="GBP"/>
    <n v="1445817540"/>
    <n v="1443665293"/>
    <b v="1"/>
    <n v="104"/>
    <b v="1"/>
    <s v="theater/plays"/>
    <n v="9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666"/>
    <n v="60"/>
    <x v="0"/>
    <x v="1"/>
    <s v="GBP"/>
    <n v="1487286000"/>
    <n v="1484843948"/>
    <b v="0"/>
    <n v="34"/>
    <b v="1"/>
    <s v="theater/plays"/>
    <n v="9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50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"/>
    <n v="60"/>
    <x v="0"/>
    <x v="0"/>
    <s v="USD"/>
    <n v="1411150092"/>
    <n v="1408558092"/>
    <b v="1"/>
    <n v="183"/>
    <b v="1"/>
    <s v="theater/plays"/>
    <n v="6"/>
    <n v="0.33"/>
    <x v="1"/>
    <x v="6"/>
  </r>
  <r>
    <n v="3243"/>
    <s v="THE INCREDIBLE FOX SISTERS"/>
    <s v="Live Source's world premiere of a new play by Jaclyn Backhaus, premiering at the New Ohio Theatre October 30th-November 8th."/>
    <n v="2500"/>
    <n v="60"/>
    <x v="0"/>
    <x v="0"/>
    <s v="USD"/>
    <n v="1444348800"/>
    <n v="1442283562"/>
    <b v="1"/>
    <n v="71"/>
    <b v="1"/>
    <s v="theater/plays"/>
    <n v="2"/>
    <n v="0.85"/>
    <x v="1"/>
    <x v="6"/>
  </r>
  <r>
    <n v="3244"/>
    <s v="'Time Please'"/>
    <s v="'Time Please' is a black comedy set in a failing public house in a run-down part of town, where things are about to get messy."/>
    <n v="7000"/>
    <n v="59"/>
    <x v="0"/>
    <x v="1"/>
    <s v="GBP"/>
    <n v="1480613982"/>
    <n v="1478018382"/>
    <b v="0"/>
    <n v="69"/>
    <b v="1"/>
    <s v="theater/plays"/>
    <n v="1"/>
    <n v="0.86"/>
    <x v="1"/>
    <x v="6"/>
  </r>
  <r>
    <n v="3245"/>
    <s v="Roughly Speaking: Voices from The Soup Kitchen"/>
    <s v="Five playwrights volunteer at New York's largest soup kitchen and develop a play around the people they meet."/>
    <n v="3000"/>
    <n v="59"/>
    <x v="0"/>
    <x v="0"/>
    <s v="USD"/>
    <n v="1434074400"/>
    <n v="1431354258"/>
    <b v="0"/>
    <n v="270"/>
    <b v="1"/>
    <s v="theater/plays"/>
    <n v="2"/>
    <n v="0.22"/>
    <x v="1"/>
    <x v="6"/>
  </r>
  <r>
    <n v="3246"/>
    <s v="The Gray Man"/>
    <s v="The Gray Man isnâ€™t real. Heâ€™s a ghost story, a boogeyman, a tale mothers make up to keep their children safe."/>
    <n v="3000"/>
    <n v="57"/>
    <x v="0"/>
    <x v="0"/>
    <s v="USD"/>
    <n v="1442030340"/>
    <n v="1439551200"/>
    <b v="1"/>
    <n v="193"/>
    <b v="1"/>
    <s v="theater/plays"/>
    <n v="2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10000"/>
    <n v="56"/>
    <x v="0"/>
    <x v="1"/>
    <s v="GBP"/>
    <n v="1436696712"/>
    <n v="1434104712"/>
    <b v="1"/>
    <n v="57"/>
    <b v="1"/>
    <s v="theater/plays"/>
    <n v="1"/>
    <n v="0.98"/>
    <x v="1"/>
    <x v="6"/>
  </r>
  <r>
    <n v="3248"/>
    <s v="Honest Accomplice Theatre 2015-16 Season"/>
    <s v="Honest Accomplice Theatre produces theatre for social change."/>
    <n v="10000"/>
    <n v="56"/>
    <x v="0"/>
    <x v="0"/>
    <s v="USD"/>
    <n v="1428178757"/>
    <n v="1425590357"/>
    <b v="1"/>
    <n v="200"/>
    <b v="1"/>
    <s v="theater/plays"/>
    <n v="1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20000"/>
    <n v="56"/>
    <x v="0"/>
    <x v="0"/>
    <s v="USD"/>
    <n v="1434822914"/>
    <n v="1432230914"/>
    <b v="1"/>
    <n v="88"/>
    <b v="1"/>
    <s v="theater/plays"/>
    <n v="0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1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4500"/>
    <n v="55"/>
    <x v="0"/>
    <x v="0"/>
    <s v="USD"/>
    <n v="1434907966"/>
    <n v="1432315966"/>
    <b v="1"/>
    <n v="20"/>
    <b v="1"/>
    <s v="theater/plays"/>
    <n v="1"/>
    <n v="2.75"/>
    <x v="1"/>
    <x v="6"/>
  </r>
  <r>
    <n v="3252"/>
    <s v="Modern Love"/>
    <s v="How do we navigate the boundaries between friendship, sexual intimacy and obsessive desire?"/>
    <n v="10000"/>
    <n v="55"/>
    <x v="0"/>
    <x v="1"/>
    <s v="GBP"/>
    <n v="1473247240"/>
    <n v="1470655240"/>
    <b v="1"/>
    <n v="50"/>
    <b v="1"/>
    <s v="theater/plays"/>
    <n v="1"/>
    <n v="1.1000000000000001"/>
    <x v="1"/>
    <x v="6"/>
  </r>
  <r>
    <n v="3253"/>
    <s v="EMPATHITRAX, a new play by Ana Nogueira"/>
    <s v="Can you ever truly feel what someone else is feeling?_x000a_Do you want to?"/>
    <n v="8000"/>
    <n v="55"/>
    <x v="0"/>
    <x v="0"/>
    <s v="USD"/>
    <n v="1473306300"/>
    <n v="1471701028"/>
    <b v="1"/>
    <n v="115"/>
    <b v="1"/>
    <s v="theater/plays"/>
    <n v="1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5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8000"/>
    <n v="55"/>
    <x v="0"/>
    <x v="1"/>
    <s v="GBP"/>
    <n v="1412706375"/>
    <n v="1410114375"/>
    <b v="1"/>
    <n v="18"/>
    <b v="1"/>
    <s v="theater/plays"/>
    <n v="1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2700"/>
    <n v="55"/>
    <x v="0"/>
    <x v="0"/>
    <s v="USD"/>
    <n v="1433995140"/>
    <n v="1432129577"/>
    <b v="1"/>
    <n v="176"/>
    <b v="1"/>
    <s v="theater/plays"/>
    <n v="0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1000"/>
    <n v="55"/>
    <x v="0"/>
    <x v="1"/>
    <s v="GBP"/>
    <n v="1487769952"/>
    <n v="1485177952"/>
    <b v="0"/>
    <n v="41"/>
    <b v="1"/>
    <s v="theater/plays"/>
    <n v="6"/>
    <n v="1.34"/>
    <x v="1"/>
    <x v="6"/>
  </r>
  <r>
    <n v="3258"/>
    <s v="Bluebirds by Joe Brondo"/>
    <s v="A guy named Walt steals a book and plans to sell it to get his life on track... until his wife finds out."/>
    <n v="50000"/>
    <n v="53"/>
    <x v="0"/>
    <x v="0"/>
    <s v="USD"/>
    <n v="1420751861"/>
    <n v="1418159861"/>
    <b v="1"/>
    <n v="75"/>
    <b v="1"/>
    <s v="theater/plays"/>
    <n v="0"/>
    <n v="0.71"/>
    <x v="1"/>
    <x v="6"/>
  </r>
  <r>
    <n v="3259"/>
    <s v="Laughter is Sacred Space 2.0"/>
    <s v="The Human Faces Tour - Every Story Sacred. This tour is about laughter, grief, and identity in the human striving toward wholeness"/>
    <n v="40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25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0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60000"/>
    <n v="52"/>
    <x v="0"/>
    <x v="0"/>
    <s v="USD"/>
    <n v="1446238800"/>
    <n v="1444220588"/>
    <b v="1"/>
    <n v="68"/>
    <b v="1"/>
    <s v="theater/plays"/>
    <n v="0"/>
    <n v="0.76"/>
    <x v="1"/>
    <x v="6"/>
  </r>
  <r>
    <n v="3264"/>
    <s v="Kapow-i GoGo at The PIT"/>
    <s v="The three part comedic saga of Kapow-i GoGo, who saves the world.  Again.  And again."/>
    <n v="12000"/>
    <n v="52"/>
    <x v="0"/>
    <x v="0"/>
    <s v="USD"/>
    <n v="1422482400"/>
    <n v="1421089938"/>
    <b v="1"/>
    <n v="49"/>
    <b v="1"/>
    <s v="theater/plays"/>
    <n v="0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1500"/>
    <n v="51"/>
    <x v="0"/>
    <x v="17"/>
    <s v="EUR"/>
    <n v="1449162000"/>
    <n v="1446570315"/>
    <b v="1"/>
    <n v="63"/>
    <b v="1"/>
    <s v="theater/plays"/>
    <n v="3"/>
    <n v="0.81"/>
    <x v="1"/>
    <x v="6"/>
  </r>
  <r>
    <n v="3266"/>
    <s v="Macbeth"/>
    <s v="An original version of Shakespeare's masterpiece that emphasizes family and explores the destruction of blood ties"/>
    <n v="5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7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5000"/>
    <n v="51"/>
    <x v="0"/>
    <x v="0"/>
    <s v="USD"/>
    <n v="1472074928"/>
    <n v="1470692528"/>
    <b v="1"/>
    <n v="42"/>
    <b v="1"/>
    <s v="theater/plays"/>
    <n v="1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10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6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8500"/>
    <n v="51"/>
    <x v="0"/>
    <x v="1"/>
    <s v="GBP"/>
    <n v="1414927775"/>
    <n v="1412332175"/>
    <b v="1"/>
    <n v="51"/>
    <b v="1"/>
    <s v="theater/plays"/>
    <n v="1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0"/>
    <n v="51"/>
    <x v="0"/>
    <x v="0"/>
    <s v="USD"/>
    <n v="1446814809"/>
    <n v="1444219209"/>
    <b v="1"/>
    <n v="145"/>
    <b v="1"/>
    <s v="theater/plays"/>
    <n v="0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600"/>
    <n v="51"/>
    <x v="0"/>
    <x v="0"/>
    <s v="USD"/>
    <n v="1473879600"/>
    <n v="1472498042"/>
    <b v="1"/>
    <n v="21"/>
    <b v="1"/>
    <s v="theater/plays"/>
    <n v="9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20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5000"/>
    <n v="50"/>
    <x v="0"/>
    <x v="0"/>
    <s v="USD"/>
    <n v="1423456200"/>
    <n v="1421183271"/>
    <b v="1"/>
    <n v="12"/>
    <b v="1"/>
    <s v="theater/plays"/>
    <n v="0"/>
    <n v="4.17"/>
    <x v="1"/>
    <x v="6"/>
  </r>
  <r>
    <n v="3276"/>
    <s v="We The Astronomers"/>
    <s v="In 2016, KO Theatre presents a world premiere play in Toronto, ON about faith, home, and the secrets we keep from those we love."/>
    <n v="1000"/>
    <n v="50"/>
    <x v="0"/>
    <x v="5"/>
    <s v="CAD"/>
    <n v="1459483140"/>
    <n v="1456526879"/>
    <b v="1"/>
    <n v="100"/>
    <b v="1"/>
    <s v="theater/plays"/>
    <n v="5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50000"/>
    <n v="50"/>
    <x v="0"/>
    <x v="1"/>
    <s v="GBP"/>
    <n v="1416331406"/>
    <n v="1413735806"/>
    <b v="1"/>
    <n v="100"/>
    <b v="1"/>
    <s v="theater/plays"/>
    <n v="0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1500"/>
    <n v="50"/>
    <x v="0"/>
    <x v="1"/>
    <s v="GBP"/>
    <n v="1433017303"/>
    <n v="1430425303"/>
    <b v="1"/>
    <n v="34"/>
    <b v="1"/>
    <s v="theater/plays"/>
    <n v="3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240000"/>
    <n v="50"/>
    <x v="0"/>
    <x v="0"/>
    <s v="USD"/>
    <n v="1459474059"/>
    <n v="1456885659"/>
    <b v="0"/>
    <n v="63"/>
    <b v="1"/>
    <s v="theater/plays"/>
    <n v="0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15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45000"/>
    <n v="50"/>
    <x v="0"/>
    <x v="0"/>
    <s v="USD"/>
    <n v="1441153705"/>
    <n v="1438561705"/>
    <b v="0"/>
    <n v="47"/>
    <b v="1"/>
    <s v="theater/plays"/>
    <n v="0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500"/>
    <n v="50"/>
    <x v="0"/>
    <x v="0"/>
    <s v="USD"/>
    <n v="1461904788"/>
    <n v="1458103188"/>
    <b v="0"/>
    <n v="237"/>
    <b v="1"/>
    <s v="theater/plays"/>
    <n v="1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5000"/>
    <n v="50"/>
    <x v="0"/>
    <x v="1"/>
    <s v="GBP"/>
    <n v="1455138000"/>
    <n v="1452448298"/>
    <b v="0"/>
    <n v="47"/>
    <b v="1"/>
    <s v="theater/plays"/>
    <n v="1"/>
    <n v="1.06"/>
    <x v="1"/>
    <x v="6"/>
  </r>
  <r>
    <n v="3284"/>
    <s v="Help fund Black Enough!"/>
    <s v="Black Enough is an LSU student-staged performance exploring the effects of white supremacy on the black community."/>
    <n v="1000"/>
    <n v="50"/>
    <x v="0"/>
    <x v="0"/>
    <s v="USD"/>
    <n v="1454047140"/>
    <n v="1452546853"/>
    <b v="0"/>
    <n v="15"/>
    <b v="1"/>
    <s v="theater/plays"/>
    <n v="5"/>
    <n v="3.33"/>
    <x v="1"/>
    <x v="6"/>
  </r>
  <r>
    <n v="3285"/>
    <s v="By Morning"/>
    <s v="A new play by Matthew Gasda"/>
    <n v="8000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7000"/>
    <n v="50"/>
    <x v="0"/>
    <x v="0"/>
    <s v="USD"/>
    <n v="1471291782"/>
    <n v="1468699782"/>
    <b v="0"/>
    <n v="122"/>
    <b v="1"/>
    <s v="theater/plays"/>
    <n v="1"/>
    <n v="0.41"/>
    <x v="1"/>
    <x v="6"/>
  </r>
  <r>
    <n v="3287"/>
    <s v="Three Things: Stories About Life"/>
    <s v="An inspirational one-man play about crisis, community, and the search for wholeness."/>
    <n v="15000"/>
    <n v="50"/>
    <x v="0"/>
    <x v="5"/>
    <s v="CAD"/>
    <n v="1448733628"/>
    <n v="1446573628"/>
    <b v="0"/>
    <n v="34"/>
    <b v="1"/>
    <s v="theater/plays"/>
    <n v="0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3000"/>
    <n v="50"/>
    <x v="0"/>
    <x v="1"/>
    <s v="GBP"/>
    <n v="1466463600"/>
    <n v="1463337315"/>
    <b v="0"/>
    <n v="207"/>
    <b v="1"/>
    <s v="theater/plays"/>
    <n v="2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00"/>
    <n v="50"/>
    <x v="0"/>
    <x v="1"/>
    <s v="GBP"/>
    <n v="1487580602"/>
    <n v="1485161402"/>
    <b v="0"/>
    <n v="25"/>
    <b v="1"/>
    <s v="theater/plays"/>
    <n v="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5000"/>
    <n v="50"/>
    <x v="0"/>
    <x v="1"/>
    <s v="GBP"/>
    <n v="1489234891"/>
    <n v="1486642891"/>
    <b v="0"/>
    <n v="72"/>
    <b v="1"/>
    <s v="theater/plays"/>
    <n v="1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30000"/>
    <n v="50"/>
    <x v="0"/>
    <x v="1"/>
    <s v="GBP"/>
    <n v="1449257348"/>
    <n v="1444069748"/>
    <b v="0"/>
    <n v="15"/>
    <b v="1"/>
    <s v="theater/plays"/>
    <n v="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850000"/>
    <n v="50"/>
    <x v="0"/>
    <x v="4"/>
    <s v="NZD"/>
    <n v="1488622352"/>
    <n v="1486030352"/>
    <b v="0"/>
    <n v="91"/>
    <b v="1"/>
    <s v="theater/plays"/>
    <n v="0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100000"/>
    <n v="50"/>
    <x v="0"/>
    <x v="1"/>
    <s v="GBP"/>
    <n v="1434459554"/>
    <n v="1431867554"/>
    <b v="0"/>
    <n v="24"/>
    <b v="1"/>
    <s v="theater/plays"/>
    <n v="0"/>
    <n v="2.08"/>
    <x v="1"/>
    <x v="6"/>
  </r>
  <r>
    <n v="3295"/>
    <s v="The Divine Comedy Show"/>
    <s v="A comedic drama about The Devil and his quest to take a bride and to Hell with the consequences, no matter what they may be."/>
    <n v="15000"/>
    <n v="50"/>
    <x v="0"/>
    <x v="1"/>
    <s v="GBP"/>
    <n v="1474886229"/>
    <n v="1472294229"/>
    <b v="0"/>
    <n v="27"/>
    <b v="1"/>
    <s v="theater/plays"/>
    <n v="0"/>
    <n v="1.85"/>
    <x v="1"/>
    <x v="6"/>
  </r>
  <r>
    <n v="3296"/>
    <s v="Alix in Wundergarten"/>
    <s v="A dark theatrical comedy about four actors recording a warped radio version of Lewis Carroll's 'Alice's Adventures in Wonderland'."/>
    <n v="10000"/>
    <n v="50"/>
    <x v="0"/>
    <x v="1"/>
    <s v="GBP"/>
    <n v="1448229600"/>
    <n v="1446401372"/>
    <b v="0"/>
    <n v="47"/>
    <b v="1"/>
    <s v="theater/plays"/>
    <n v="1"/>
    <n v="1.06"/>
    <x v="1"/>
    <x v="6"/>
  </r>
  <r>
    <n v="3297"/>
    <s v="MY EYES WENT DARK"/>
    <s v="A father loses his family in a freak plane crash and goes on to murder the air traffic controller he holds responsible."/>
    <n v="30000"/>
    <n v="50"/>
    <x v="0"/>
    <x v="1"/>
    <s v="GBP"/>
    <n v="1438037940"/>
    <n v="1436380256"/>
    <b v="0"/>
    <n v="44"/>
    <b v="1"/>
    <s v="theater/plays"/>
    <n v="0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30000"/>
    <n v="50"/>
    <x v="0"/>
    <x v="0"/>
    <s v="USD"/>
    <n v="1442102400"/>
    <n v="1440370768"/>
    <b v="0"/>
    <n v="72"/>
    <b v="1"/>
    <s v="theater/plays"/>
    <n v="0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20000"/>
    <n v="50"/>
    <x v="0"/>
    <x v="0"/>
    <s v="USD"/>
    <n v="1444860063"/>
    <n v="1442268063"/>
    <b v="0"/>
    <n v="63"/>
    <b v="1"/>
    <s v="theater/plays"/>
    <n v="0"/>
    <n v="0.79"/>
    <x v="1"/>
    <x v="6"/>
  </r>
  <r>
    <n v="3300"/>
    <s v="MAX &amp; ELSA: NO MUSIC. NO CHILDREN."/>
    <s v="A subversive parody about the two people for whom the hills were NOT alive with THE SOUND OF MUSIC."/>
    <n v="14920"/>
    <n v="50"/>
    <x v="0"/>
    <x v="0"/>
    <s v="USD"/>
    <n v="1430329862"/>
    <n v="1428515462"/>
    <b v="0"/>
    <n v="88"/>
    <b v="1"/>
    <s v="theater/plays"/>
    <n v="0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1500"/>
    <n v="50"/>
    <x v="0"/>
    <x v="0"/>
    <s v="USD"/>
    <n v="1470034740"/>
    <n v="1466185176"/>
    <b v="0"/>
    <n v="70"/>
    <b v="1"/>
    <s v="theater/plays"/>
    <n v="3"/>
    <n v="0.71"/>
    <x v="1"/>
    <x v="6"/>
  </r>
  <r>
    <n v="3302"/>
    <s v="El muro de BorÃ­s KiÃ©n"/>
    <s v="FilosofÃ­a de los anÃ³nimos"/>
    <n v="50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000"/>
    <n v="50"/>
    <x v="0"/>
    <x v="0"/>
    <s v="USD"/>
    <n v="1427553484"/>
    <n v="1424533084"/>
    <b v="0"/>
    <n v="35"/>
    <b v="1"/>
    <s v="theater/plays"/>
    <n v="5"/>
    <n v="1.43"/>
    <x v="1"/>
    <x v="6"/>
  </r>
  <r>
    <n v="3304"/>
    <s v="I Can Ski Forever 3"/>
    <s v="A musical comedy production celebrating the unique, lovable, insufferable ski culture of the modern day mountain town."/>
    <n v="5500"/>
    <n v="50"/>
    <x v="0"/>
    <x v="0"/>
    <s v="USD"/>
    <n v="1482418752"/>
    <n v="1479826752"/>
    <b v="0"/>
    <n v="175"/>
    <b v="1"/>
    <s v="theater/plays"/>
    <n v="1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5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20000"/>
    <n v="48"/>
    <x v="0"/>
    <x v="0"/>
    <s v="USD"/>
    <n v="1465527600"/>
    <n v="1462252542"/>
    <b v="0"/>
    <n v="54"/>
    <b v="1"/>
    <s v="theater/plays"/>
    <n v="0"/>
    <n v="0.89"/>
    <x v="1"/>
    <x v="6"/>
  </r>
  <r>
    <n v="3307"/>
    <s v="The Respectful Prostitute"/>
    <s v="A group of Stanford students are going to present Jean-Paul Sartre's play, The Respectful Prostitute, at the end of Spring quarter."/>
    <n v="80000"/>
    <n v="47.69"/>
    <x v="0"/>
    <x v="0"/>
    <s v="USD"/>
    <n v="1463275339"/>
    <n v="1460683339"/>
    <b v="0"/>
    <n v="20"/>
    <b v="1"/>
    <s v="theater/plays"/>
    <n v="0"/>
    <n v="2.38"/>
    <x v="1"/>
    <x v="6"/>
  </r>
  <r>
    <n v="3308"/>
    <s v="A Hand of Talons"/>
    <s v="Descend into the dark world of steampunk noir in this thrilling new play, written by Maggie Lee and directed by Amy Poisson!"/>
    <n v="100000"/>
    <n v="47"/>
    <x v="0"/>
    <x v="0"/>
    <s v="USD"/>
    <n v="1460581365"/>
    <n v="1458766965"/>
    <b v="0"/>
    <n v="57"/>
    <b v="1"/>
    <s v="theater/plays"/>
    <n v="0"/>
    <n v="0.82"/>
    <x v="1"/>
    <x v="6"/>
  </r>
  <r>
    <n v="3309"/>
    <s v="Collision Course"/>
    <s v="Two unlikely friends, a garage, tinned beans &amp; the end of the world."/>
    <n v="1000"/>
    <n v="47"/>
    <x v="0"/>
    <x v="1"/>
    <s v="GBP"/>
    <n v="1476632178"/>
    <n v="1473953778"/>
    <b v="0"/>
    <n v="31"/>
    <b v="1"/>
    <s v="theater/plays"/>
    <n v="5"/>
    <n v="1.52"/>
    <x v="1"/>
    <x v="6"/>
  </r>
  <r>
    <n v="3310"/>
    <s v="The Island Boys: A New Play"/>
    <s v="A new play about coming coming home, recovery, and trying to find God in the process."/>
    <n v="2000"/>
    <n v="45"/>
    <x v="0"/>
    <x v="0"/>
    <s v="USD"/>
    <n v="1444169825"/>
    <n v="1441577825"/>
    <b v="0"/>
    <n v="31"/>
    <b v="1"/>
    <s v="theater/plays"/>
    <n v="2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65000"/>
    <n v="45"/>
    <x v="0"/>
    <x v="0"/>
    <s v="USD"/>
    <n v="1445065210"/>
    <n v="1442473210"/>
    <b v="0"/>
    <n v="45"/>
    <b v="1"/>
    <s v="theater/plays"/>
    <n v="0"/>
    <n v="1"/>
    <x v="1"/>
    <x v="6"/>
  </r>
  <r>
    <n v="3312"/>
    <s v="Richard III"/>
    <s v="Bare Theatre presents one of Shakespeare's most notorious characters in the final chapter of the War of the Roses saga."/>
    <n v="22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3500"/>
    <n v="45"/>
    <x v="0"/>
    <x v="0"/>
    <s v="USD"/>
    <n v="1453856400"/>
    <n v="1452664317"/>
    <b v="0"/>
    <n v="29"/>
    <b v="1"/>
    <s v="theater/plays"/>
    <n v="1"/>
    <n v="1.55"/>
    <x v="1"/>
    <x v="6"/>
  </r>
  <r>
    <n v="3314"/>
    <s v="The White Bike"/>
    <s v="I want to add a new perspective to the cycling safety debate by taking my play THE WHITE BIKE to the Edinburgh Festival of Cycling"/>
    <n v="30000"/>
    <n v="45"/>
    <x v="0"/>
    <x v="1"/>
    <s v="GBP"/>
    <n v="1431115500"/>
    <n v="1428733511"/>
    <b v="0"/>
    <n v="58"/>
    <b v="1"/>
    <s v="theater/plays"/>
    <n v="0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1000"/>
    <n v="45"/>
    <x v="0"/>
    <x v="1"/>
    <s v="GBP"/>
    <n v="1462519041"/>
    <n v="1459927041"/>
    <b v="0"/>
    <n v="89"/>
    <b v="1"/>
    <s v="theater/plays"/>
    <n v="5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600"/>
    <n v="45"/>
    <x v="0"/>
    <x v="0"/>
    <s v="USD"/>
    <n v="1407506040"/>
    <n v="1404680075"/>
    <b v="0"/>
    <n v="125"/>
    <b v="1"/>
    <s v="theater/plays"/>
    <n v="8"/>
    <n v="0.36"/>
    <x v="1"/>
    <x v="6"/>
  </r>
  <r>
    <n v="3317"/>
    <s v="Seven Minutes in Eternity"/>
    <s v="Andy Boyd's epic new satire about heroes and villains, humankind's search for glory, and fascism in America"/>
    <n v="10000"/>
    <n v="45"/>
    <x v="0"/>
    <x v="0"/>
    <s v="USD"/>
    <n v="1465347424"/>
    <n v="1462755424"/>
    <b v="0"/>
    <n v="18"/>
    <b v="1"/>
    <s v="theater/plays"/>
    <n v="0"/>
    <n v="2.5"/>
    <x v="1"/>
    <x v="6"/>
  </r>
  <r>
    <n v="3318"/>
    <s v="ROOMIES - Atlantic Canada Tour 2016-17"/>
    <s v="Help us strengthen and inspire disability arts in Atlantic Canada"/>
    <n v="1000"/>
    <n v="45"/>
    <x v="0"/>
    <x v="5"/>
    <s v="CAD"/>
    <n v="1460341800"/>
    <n v="1456902893"/>
    <b v="0"/>
    <n v="32"/>
    <b v="1"/>
    <s v="theater/plays"/>
    <n v="5"/>
    <n v="1.41"/>
    <x v="1"/>
    <x v="6"/>
  </r>
  <r>
    <n v="3319"/>
    <s v="Down the Rabbit Hole"/>
    <s v="Down the Rabbit Hole is an exciting new play by Not Just Theatre Productions. To be performed at Matthew's Yard Theatre in Feb 2015"/>
    <n v="117000"/>
    <n v="45"/>
    <x v="0"/>
    <x v="1"/>
    <s v="GBP"/>
    <n v="1422712986"/>
    <n v="1418824986"/>
    <b v="0"/>
    <n v="16"/>
    <b v="1"/>
    <s v="theater/plays"/>
    <n v="0"/>
    <n v="2.81"/>
    <x v="1"/>
    <x v="6"/>
  </r>
  <r>
    <n v="3320"/>
    <s v="Mama Threw Me So High &amp; He Who Speaks"/>
    <s v="Imaginary Theater Company presents two modern day tall tales about family, resilience and redemption."/>
    <n v="4000"/>
    <n v="45"/>
    <x v="0"/>
    <x v="0"/>
    <s v="USD"/>
    <n v="1466557557"/>
    <n v="1463965557"/>
    <b v="0"/>
    <n v="38"/>
    <b v="1"/>
    <s v="theater/plays"/>
    <n v="1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0"/>
    <n v="45"/>
    <x v="0"/>
    <x v="0"/>
    <s v="USD"/>
    <n v="1413431940"/>
    <n v="1412216665"/>
    <b v="0"/>
    <n v="15"/>
    <b v="1"/>
    <s v="theater/plays"/>
    <n v="1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2750"/>
    <n v="45"/>
    <x v="0"/>
    <x v="0"/>
    <s v="USD"/>
    <n v="1466567700"/>
    <n v="1464653696"/>
    <b v="0"/>
    <n v="23"/>
    <b v="1"/>
    <s v="theater/plays"/>
    <n v="2"/>
    <n v="1.96"/>
    <x v="1"/>
    <x v="6"/>
  </r>
  <r>
    <n v="3323"/>
    <s v="Migrants' Theatre"/>
    <s v="Young adult theatre makers from London are raising money to cover costs for touring with their current production MigrantsÂ´ Rhapsody."/>
    <n v="3000"/>
    <n v="45"/>
    <x v="0"/>
    <x v="1"/>
    <s v="GBP"/>
    <n v="1474793208"/>
    <n v="1472201208"/>
    <b v="0"/>
    <n v="49"/>
    <b v="1"/>
    <s v="theater/plays"/>
    <n v="2"/>
    <n v="0.92"/>
    <x v="1"/>
    <x v="6"/>
  </r>
  <r>
    <n v="3324"/>
    <s v="At Swim, Two Boys"/>
    <s v="The play tells the story of Jim and Doyler and their friendship on the brink of Irish independence."/>
    <n v="14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7500"/>
    <n v="45"/>
    <x v="0"/>
    <x v="1"/>
    <s v="GBP"/>
    <n v="1428256277"/>
    <n v="1425235877"/>
    <b v="0"/>
    <n v="15"/>
    <b v="1"/>
    <s v="theater/plays"/>
    <n v="1"/>
    <n v="3"/>
    <x v="1"/>
    <x v="6"/>
  </r>
  <r>
    <n v="3326"/>
    <s v="Me? A Caregiver?"/>
    <s v="An edgy, hilarious, compassionate and honest show to help caregivers find courage, trust their instincts and above all, to laugh."/>
    <n v="300"/>
    <n v="42.25"/>
    <x v="0"/>
    <x v="0"/>
    <s v="USD"/>
    <n v="1425830905"/>
    <n v="1423242505"/>
    <b v="0"/>
    <n v="57"/>
    <b v="1"/>
    <s v="theater/plays"/>
    <n v="14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1000"/>
    <n v="42"/>
    <x v="0"/>
    <x v="1"/>
    <s v="GBP"/>
    <n v="1462697966"/>
    <n v="1460105966"/>
    <b v="0"/>
    <n v="33"/>
    <b v="1"/>
    <s v="theater/plays"/>
    <n v="4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25000"/>
    <n v="42"/>
    <x v="0"/>
    <x v="0"/>
    <s v="USD"/>
    <n v="1404522000"/>
    <n v="1404308883"/>
    <b v="0"/>
    <n v="9"/>
    <b v="1"/>
    <s v="theater/plays"/>
    <n v="0"/>
    <n v="4.67"/>
    <x v="1"/>
    <x v="6"/>
  </r>
  <r>
    <n v="3329"/>
    <s v="Jestia and Raedon"/>
    <s v="Jestia and Raedon is a brand new romantic comedy play going to the Edinburgh Fringe Festival this summer."/>
    <n v="100000"/>
    <n v="41"/>
    <x v="0"/>
    <x v="1"/>
    <s v="GBP"/>
    <n v="1406502000"/>
    <n v="1405583108"/>
    <b v="0"/>
    <n v="26"/>
    <b v="1"/>
    <s v="theater/plays"/>
    <n v="0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000"/>
    <n v="41"/>
    <x v="0"/>
    <x v="1"/>
    <s v="GBP"/>
    <n v="1427919468"/>
    <n v="1425331068"/>
    <b v="0"/>
    <n v="69"/>
    <b v="1"/>
    <s v="theater/plays"/>
    <n v="4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2000"/>
    <n v="41"/>
    <x v="0"/>
    <x v="0"/>
    <s v="USD"/>
    <n v="1444149886"/>
    <n v="1441125886"/>
    <b v="0"/>
    <n v="65"/>
    <b v="1"/>
    <s v="theater/plays"/>
    <n v="2"/>
    <n v="0.63"/>
    <x v="1"/>
    <x v="6"/>
  </r>
  <r>
    <n v="3332"/>
    <s v="Cortez"/>
    <s v="Two marine biologists are at odds during an important expedition. When a stranded shark refuses to die, things get weird."/>
    <n v="50000"/>
    <n v="40"/>
    <x v="0"/>
    <x v="0"/>
    <s v="USD"/>
    <n v="1405802330"/>
    <n v="1403210330"/>
    <b v="0"/>
    <n v="83"/>
    <b v="1"/>
    <s v="theater/plays"/>
    <n v="0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1500"/>
    <n v="40"/>
    <x v="0"/>
    <x v="0"/>
    <s v="USD"/>
    <n v="1434384880"/>
    <n v="1432484080"/>
    <b v="0"/>
    <n v="111"/>
    <b v="1"/>
    <s v="theater/plays"/>
    <n v="3"/>
    <n v="0.36"/>
    <x v="1"/>
    <x v="6"/>
  </r>
  <r>
    <n v="3334"/>
    <s v="The Saltbox Theatre Collective Seed Money Project"/>
    <s v="The Saltbox Theatre Collective is a brand new not-for-profit theatre company in Illinois."/>
    <n v="3500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275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5000"/>
    <n v="40"/>
    <x v="0"/>
    <x v="1"/>
    <s v="GBP"/>
    <n v="1459845246"/>
    <n v="1457429646"/>
    <b v="0"/>
    <n v="9"/>
    <b v="1"/>
    <s v="theater/plays"/>
    <n v="1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8000"/>
    <n v="40"/>
    <x v="0"/>
    <x v="1"/>
    <s v="GBP"/>
    <n v="1412974800"/>
    <n v="1411109167"/>
    <b v="0"/>
    <n v="34"/>
    <b v="1"/>
    <s v="theater/plays"/>
    <n v="1"/>
    <n v="1.18"/>
    <x v="1"/>
    <x v="6"/>
  </r>
  <r>
    <n v="3338"/>
    <s v="The Last Days of Judas Iscariot"/>
    <s v="Join Estelle Parsons in support of Theater That Looks and Sounds Like America"/>
    <n v="3000"/>
    <n v="40"/>
    <x v="0"/>
    <x v="0"/>
    <s v="USD"/>
    <n v="1487944080"/>
    <n v="1486129680"/>
    <b v="0"/>
    <n v="112"/>
    <b v="1"/>
    <s v="theater/plays"/>
    <n v="1"/>
    <n v="0.36"/>
    <x v="1"/>
    <x v="6"/>
  </r>
  <r>
    <n v="3339"/>
    <s v="FRESH PRODUCE'd LA presents: Friends in Transient Places"/>
    <s v="FPLA presents FRIENDS IN TRANSIENT PLACES by Jonathan Caren: a magical story of modern life."/>
    <n v="54000"/>
    <n v="40"/>
    <x v="0"/>
    <x v="0"/>
    <s v="USD"/>
    <n v="1469721518"/>
    <n v="1467129518"/>
    <b v="0"/>
    <n v="47"/>
    <b v="1"/>
    <s v="theater/plays"/>
    <n v="0"/>
    <n v="0.85"/>
    <x v="1"/>
    <x v="6"/>
  </r>
  <r>
    <n v="3340"/>
    <s v="King Lear"/>
    <s v="The Eno River Players is a community theater in Durham, North Carolina. We are trying to raise money to get our second show on its feet"/>
    <n v="5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2500"/>
    <n v="40"/>
    <x v="0"/>
    <x v="1"/>
    <s v="GBP"/>
    <n v="1465750800"/>
    <n v="1463771421"/>
    <b v="0"/>
    <n v="28"/>
    <b v="1"/>
    <s v="theater/plays"/>
    <n v="2"/>
    <n v="1.43"/>
    <x v="1"/>
    <x v="6"/>
  </r>
  <r>
    <n v="3342"/>
    <s v="Uprising Theatre Company's First Production"/>
    <s v="We believe in the power of stories to change the world. Theatre that inspires transformation."/>
    <n v="10000"/>
    <n v="40"/>
    <x v="0"/>
    <x v="0"/>
    <s v="USD"/>
    <n v="1427864340"/>
    <n v="1425020810"/>
    <b v="0"/>
    <n v="78"/>
    <b v="1"/>
    <s v="theater/plays"/>
    <n v="0"/>
    <n v="0.51"/>
    <x v="1"/>
    <x v="6"/>
  </r>
  <r>
    <n v="3343"/>
    <s v="The Girl Who Touched the Stars"/>
    <s v="Two sisters make a set of paper dolls which take them on a journey across lands, creating memories along the way."/>
    <n v="1500"/>
    <n v="40"/>
    <x v="0"/>
    <x v="1"/>
    <s v="GBP"/>
    <n v="1460553480"/>
    <n v="1458770384"/>
    <b v="0"/>
    <n v="23"/>
    <b v="1"/>
    <s v="theater/plays"/>
    <n v="3"/>
    <n v="1.74"/>
    <x v="1"/>
    <x v="6"/>
  </r>
  <r>
    <n v="3344"/>
    <s v="The Other Group Theatre"/>
    <s v="We are a company of crafted and trained actors, writers and directors dedicated to the principles set by the legendary Group Theatre."/>
    <n v="30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60000"/>
    <n v="39"/>
    <x v="0"/>
    <x v="0"/>
    <s v="USD"/>
    <n v="1429317420"/>
    <n v="1424226768"/>
    <b v="0"/>
    <n v="13"/>
    <b v="1"/>
    <s v="theater/plays"/>
    <n v="0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5000"/>
    <n v="39"/>
    <x v="0"/>
    <x v="0"/>
    <s v="USD"/>
    <n v="1424910910"/>
    <n v="1424306110"/>
    <b v="0"/>
    <n v="18"/>
    <b v="1"/>
    <s v="theater/plays"/>
    <n v="1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1000"/>
    <n v="38"/>
    <x v="0"/>
    <x v="1"/>
    <s v="GBP"/>
    <n v="1462741200"/>
    <n v="1461503654"/>
    <b v="0"/>
    <n v="22"/>
    <b v="1"/>
    <s v="theater/plays"/>
    <n v="4"/>
    <n v="1.73"/>
    <x v="1"/>
    <x v="6"/>
  </r>
  <r>
    <n v="3348"/>
    <s v="Macbeth"/>
    <s v="Old Hat's new production explores the bleak culture of war and the cosmic powers of guilt and imagination in Shakespeare's tragedy."/>
    <n v="3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8000"/>
    <n v="36"/>
    <x v="0"/>
    <x v="0"/>
    <s v="USD"/>
    <n v="1465837200"/>
    <n v="1463971172"/>
    <b v="0"/>
    <n v="14"/>
    <b v="1"/>
    <s v="theater/plays"/>
    <n v="0"/>
    <n v="2.57"/>
    <x v="1"/>
    <x v="6"/>
  </r>
  <r>
    <n v="3350"/>
    <s v="Visions"/>
    <s v="Nora Wageners TheaterstÃ¼ck lÃ¤dt den Zuschauer ein auf eine teils lustige, teils dÃ¼stere Reise ins Wohnzimmer der jungen, arbeitslosen K"/>
    <n v="2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15000"/>
    <n v="36"/>
    <x v="0"/>
    <x v="1"/>
    <s v="GBP"/>
    <n v="1406113200"/>
    <n v="1402910965"/>
    <b v="0"/>
    <n v="54"/>
    <b v="1"/>
    <s v="theater/plays"/>
    <n v="0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0"/>
    <n v="35"/>
    <x v="0"/>
    <x v="1"/>
    <s v="GBP"/>
    <n v="1462230000"/>
    <n v="1461061350"/>
    <b v="0"/>
    <n v="44"/>
    <b v="1"/>
    <s v="theater/plays"/>
    <n v="1"/>
    <n v="0.8"/>
    <x v="1"/>
    <x v="6"/>
  </r>
  <r>
    <n v="3354"/>
    <s v="Strangeloop Theatre - A Focus on New Works"/>
    <s v="Help Strangeloop Theatre create and support new work by sponsoring our 2015-2016 season."/>
    <n v="7500"/>
    <n v="35"/>
    <x v="0"/>
    <x v="0"/>
    <s v="USD"/>
    <n v="1446091260"/>
    <n v="1443029206"/>
    <b v="0"/>
    <n v="55"/>
    <b v="1"/>
    <s v="theater/plays"/>
    <n v="0"/>
    <n v="0.64"/>
    <x v="1"/>
    <x v="6"/>
  </r>
  <r>
    <n v="3355"/>
    <s v="Jelly Beans at Theatre503"/>
    <s v="Help get Jelly Beans to the Theatre503 stage. An important piece of new writing by Dan Pick, produced by Kuleshov Theatre"/>
    <n v="60000"/>
    <n v="35"/>
    <x v="0"/>
    <x v="1"/>
    <s v="GBP"/>
    <n v="1462879020"/>
    <n v="1461941527"/>
    <b v="0"/>
    <n v="15"/>
    <b v="1"/>
    <s v="theater/plays"/>
    <n v="0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750"/>
    <n v="35"/>
    <x v="0"/>
    <x v="1"/>
    <s v="GBP"/>
    <n v="1468611272"/>
    <n v="1466019272"/>
    <b v="0"/>
    <n v="27"/>
    <b v="1"/>
    <s v="theater/plays"/>
    <n v="5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4000"/>
    <n v="35"/>
    <x v="0"/>
    <x v="1"/>
    <s v="GBP"/>
    <n v="1406887310"/>
    <n v="1404295310"/>
    <b v="0"/>
    <n v="21"/>
    <b v="1"/>
    <s v="theater/plays"/>
    <n v="1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6000"/>
    <n v="35"/>
    <x v="0"/>
    <x v="0"/>
    <s v="USD"/>
    <n v="1416385679"/>
    <n v="1413790079"/>
    <b v="0"/>
    <n v="162"/>
    <b v="1"/>
    <s v="theater/plays"/>
    <n v="1"/>
    <n v="0.22"/>
    <x v="1"/>
    <x v="6"/>
  </r>
  <r>
    <n v="3359"/>
    <s v="BEIRUT, LADY OF LEBANON"/>
    <s v="A Theatrical Production Celebrating the Lebanese Culture and the Human Spirit in Time of War."/>
    <n v="65000"/>
    <n v="35"/>
    <x v="0"/>
    <x v="0"/>
    <s v="USD"/>
    <n v="1487985734"/>
    <n v="1484097734"/>
    <b v="0"/>
    <n v="23"/>
    <b v="1"/>
    <s v="theater/plays"/>
    <n v="0"/>
    <n v="1.52"/>
    <x v="1"/>
    <x v="6"/>
  </r>
  <r>
    <n v="3360"/>
    <s v="Pretty Butch"/>
    <s v="World Premiere, an M1 Singapore Fringe Festival 2017 commission."/>
    <n v="8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2000"/>
    <n v="35"/>
    <x v="0"/>
    <x v="0"/>
    <s v="USD"/>
    <n v="1409587140"/>
    <n v="1408062990"/>
    <b v="0"/>
    <n v="68"/>
    <b v="1"/>
    <s v="theater/plays"/>
    <n v="2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12500"/>
    <n v="35"/>
    <x v="0"/>
    <x v="0"/>
    <s v="USD"/>
    <n v="1425704100"/>
    <n v="1424484717"/>
    <b v="0"/>
    <n v="20"/>
    <b v="1"/>
    <s v="theater/plays"/>
    <n v="0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2000"/>
    <n v="35"/>
    <x v="0"/>
    <x v="0"/>
    <s v="USD"/>
    <n v="1408464000"/>
    <n v="1406831445"/>
    <b v="0"/>
    <n v="26"/>
    <b v="1"/>
    <s v="theater/plays"/>
    <n v="2"/>
    <n v="1.35"/>
    <x v="1"/>
    <x v="6"/>
  </r>
  <r>
    <n v="3364"/>
    <s v="Cancel The Sunshine"/>
    <s v="Cancel The SunshineÂ is a new play that explores living with a mental health condition in an honest, witty and articulate way."/>
    <n v="3495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50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372625"/>
    <n v="34"/>
    <x v="0"/>
    <x v="0"/>
    <s v="USD"/>
    <n v="1431481037"/>
    <n v="1428889037"/>
    <b v="0"/>
    <n v="18"/>
    <b v="1"/>
    <s v="theater/plays"/>
    <n v="0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4000"/>
    <n v="34"/>
    <x v="0"/>
    <x v="1"/>
    <s v="GBP"/>
    <n v="1438467894"/>
    <n v="1436307894"/>
    <b v="0"/>
    <n v="30"/>
    <b v="1"/>
    <s v="theater/plays"/>
    <n v="1"/>
    <n v="1.1299999999999999"/>
    <x v="1"/>
    <x v="6"/>
  </r>
  <r>
    <n v="3368"/>
    <s v="Peter Pan by J.M. Barrie @ Open Space Arts"/>
    <s v="Help a non-profit community theatre create an unforgettable production of J.M. Barrie's classic play."/>
    <n v="3759"/>
    <n v="32"/>
    <x v="0"/>
    <x v="0"/>
    <s v="USD"/>
    <n v="1420088400"/>
    <n v="1416977259"/>
    <b v="0"/>
    <n v="23"/>
    <b v="1"/>
    <s v="theater/plays"/>
    <n v="1"/>
    <n v="1.39"/>
    <x v="1"/>
    <x v="6"/>
  </r>
  <r>
    <n v="3369"/>
    <s v="The Collector, a play by Daniel Wade"/>
    <s v="How far would you go for revenge? The Collector is a dark thriller of regret, retribution and broken masculinity."/>
    <n v="1500"/>
    <n v="32"/>
    <x v="0"/>
    <x v="17"/>
    <s v="EUR"/>
    <n v="1484441980"/>
    <n v="1479257980"/>
    <b v="0"/>
    <n v="54"/>
    <b v="1"/>
    <s v="theater/plays"/>
    <n v="2"/>
    <n v="0.59"/>
    <x v="1"/>
    <x v="6"/>
  </r>
  <r>
    <n v="3370"/>
    <s v="&quot;I'm Alright&quot;...an Enso Theatre Education production."/>
    <s v="I'm Alright. A story of young women, told by young women, for the world."/>
    <n v="1000"/>
    <n v="32"/>
    <x v="0"/>
    <x v="0"/>
    <s v="USD"/>
    <n v="1481961600"/>
    <n v="1479283285"/>
    <b v="0"/>
    <n v="26"/>
    <b v="1"/>
    <s v="theater/plays"/>
    <n v="3"/>
    <n v="1.23"/>
    <x v="1"/>
    <x v="6"/>
  </r>
  <r>
    <n v="3371"/>
    <s v="Red Planet (or One Way Ticket) Staged Reading"/>
    <s v="Help support Red Planet, a new science fiction play based off the Mars One exploration."/>
    <n v="20000"/>
    <n v="31"/>
    <x v="0"/>
    <x v="0"/>
    <s v="USD"/>
    <n v="1449089965"/>
    <n v="1446670765"/>
    <b v="0"/>
    <n v="9"/>
    <b v="1"/>
    <s v="theater/plays"/>
    <n v="0"/>
    <n v="3.44"/>
    <x v="1"/>
    <x v="6"/>
  </r>
  <r>
    <n v="3372"/>
    <s v="All the Best, Jack"/>
    <s v="This play tells the story of the toxicity of sensationalism shown through one man's struggle with notoriety."/>
    <n v="50000"/>
    <n v="31"/>
    <x v="0"/>
    <x v="0"/>
    <s v="USD"/>
    <n v="1408942740"/>
    <n v="1407157756"/>
    <b v="0"/>
    <n v="27"/>
    <b v="1"/>
    <s v="theater/plays"/>
    <n v="0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380000"/>
    <n v="30"/>
    <x v="0"/>
    <x v="1"/>
    <s v="GBP"/>
    <n v="1437235200"/>
    <n v="1435177840"/>
    <b v="0"/>
    <n v="30"/>
    <b v="1"/>
    <s v="theater/plays"/>
    <n v="0"/>
    <n v="1"/>
    <x v="1"/>
    <x v="6"/>
  </r>
  <r>
    <n v="3374"/>
    <s v="HELP BUILD &quot;THE CASTLE&quot;"/>
    <s v="A rare  production of World acclaimed playwright Howard Barker's groundbreaking &amp; provocative 'The Castle'."/>
    <n v="448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75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3500"/>
    <n v="30"/>
    <x v="0"/>
    <x v="0"/>
    <s v="USD"/>
    <n v="1429976994"/>
    <n v="1424796594"/>
    <b v="0"/>
    <n v="19"/>
    <b v="1"/>
    <s v="theater/plays"/>
    <n v="1"/>
    <n v="1.58"/>
    <x v="1"/>
    <x v="6"/>
  </r>
  <r>
    <n v="3377"/>
    <s v="To Kill a Machine"/>
    <s v="An empowering play about war time code breaker Alan Turing which tells the real story of a hero vilified for his sexuality and suicide."/>
    <n v="5000"/>
    <n v="30"/>
    <x v="0"/>
    <x v="1"/>
    <s v="GBP"/>
    <n v="1426870560"/>
    <n v="1424280899"/>
    <b v="0"/>
    <n v="77"/>
    <b v="1"/>
    <s v="theater/plays"/>
    <n v="1"/>
    <n v="0.39"/>
    <x v="1"/>
    <x v="6"/>
  </r>
  <r>
    <n v="3378"/>
    <s v="Rose of June"/>
    <s v="'Can you ever find acceptance in death?' _x000a_Rose of June is a piece of theatre exploring the stages of grief. Unity Theatre - September"/>
    <n v="125000"/>
    <n v="30"/>
    <x v="0"/>
    <x v="1"/>
    <s v="GBP"/>
    <n v="1409490480"/>
    <n v="1407400306"/>
    <b v="0"/>
    <n v="21"/>
    <b v="1"/>
    <s v="theater/plays"/>
    <n v="0"/>
    <n v="1.43"/>
    <x v="1"/>
    <x v="6"/>
  </r>
  <r>
    <n v="3379"/>
    <s v="The Promise"/>
    <s v="A play by Alexei Arbuzov about the lives of three teenagers during the Nazi siege of Leningrad, 1942, in a new adaptation by Nick Dear."/>
    <n v="4000"/>
    <n v="30"/>
    <x v="0"/>
    <x v="1"/>
    <s v="GBP"/>
    <n v="1440630000"/>
    <n v="1439122800"/>
    <b v="0"/>
    <n v="38"/>
    <b v="1"/>
    <s v="theater/plays"/>
    <n v="1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25"/>
    <n v="30"/>
    <x v="0"/>
    <x v="0"/>
    <s v="USD"/>
    <n v="1417305178"/>
    <n v="1414277578"/>
    <b v="0"/>
    <n v="28"/>
    <b v="1"/>
    <s v="theater/plays"/>
    <n v="120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16000"/>
    <n v="30"/>
    <x v="0"/>
    <x v="0"/>
    <s v="USD"/>
    <n v="1426044383"/>
    <n v="1423455983"/>
    <b v="0"/>
    <n v="48"/>
    <b v="1"/>
    <s v="theater/plays"/>
    <n v="0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15000"/>
    <n v="30"/>
    <x v="0"/>
    <x v="1"/>
    <s v="GBP"/>
    <n v="1470092340"/>
    <n v="1467973256"/>
    <b v="0"/>
    <n v="46"/>
    <b v="1"/>
    <s v="theater/plays"/>
    <n v="0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5000"/>
    <n v="30"/>
    <x v="0"/>
    <x v="0"/>
    <s v="USD"/>
    <n v="1466707620"/>
    <n v="1464979620"/>
    <b v="0"/>
    <n v="30"/>
    <b v="1"/>
    <s v="theater/plays"/>
    <n v="1"/>
    <n v="1"/>
    <x v="1"/>
    <x v="6"/>
  </r>
  <r>
    <n v="3384"/>
    <s v="The Hat"/>
    <s v="Six gay men, emotional baggage, and online dating: what could go wrong? A play about looking for love and finding something better."/>
    <n v="550"/>
    <n v="30"/>
    <x v="0"/>
    <x v="0"/>
    <s v="USD"/>
    <n v="1448074800"/>
    <n v="1444874768"/>
    <b v="0"/>
    <n v="64"/>
    <b v="1"/>
    <s v="theater/plays"/>
    <n v="5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500"/>
    <n v="30"/>
    <x v="0"/>
    <x v="0"/>
    <s v="USD"/>
    <n v="1418244552"/>
    <n v="1415652552"/>
    <b v="0"/>
    <n v="15"/>
    <b v="1"/>
    <s v="theater/plays"/>
    <n v="6"/>
    <n v="2"/>
    <x v="1"/>
    <x v="6"/>
  </r>
  <r>
    <n v="3386"/>
    <s v="Going To Market"/>
    <s v="Stories from the Bronx make for an uncommon play. Help us finish funding this production, supported by the Kevin Spacey Foundation."/>
    <n v="250000"/>
    <n v="29"/>
    <x v="0"/>
    <x v="0"/>
    <s v="USD"/>
    <n v="1417620506"/>
    <n v="1415028506"/>
    <b v="0"/>
    <n v="41"/>
    <b v="1"/>
    <s v="theater/plays"/>
    <n v="0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25"/>
    <n v="29"/>
    <x v="0"/>
    <x v="0"/>
    <s v="USD"/>
    <n v="1418581088"/>
    <n v="1415125088"/>
    <b v="0"/>
    <n v="35"/>
    <b v="1"/>
    <s v="theater/plays"/>
    <n v="116"/>
    <n v="0.83"/>
    <x v="1"/>
    <x v="6"/>
  </r>
  <r>
    <n v="3388"/>
    <s v="ICONS"/>
    <s v="ICONS is a unique new play about the Amazon warrior women from Greek myth and re-imagines them from a contemporary female perspective."/>
    <n v="11200"/>
    <n v="29"/>
    <x v="0"/>
    <x v="1"/>
    <s v="GBP"/>
    <n v="1434625441"/>
    <n v="1432033441"/>
    <b v="0"/>
    <n v="45"/>
    <b v="1"/>
    <s v="theater/plays"/>
    <n v="0"/>
    <n v="0.64"/>
    <x v="1"/>
    <x v="6"/>
  </r>
  <r>
    <n v="3389"/>
    <s v="Chimera Ensemble Productions Fund"/>
    <s v="Chimera Ensemble is launching 2 inaugural theater productions, and we need support to do high quality work!"/>
    <n v="3500"/>
    <n v="29"/>
    <x v="0"/>
    <x v="0"/>
    <s v="USD"/>
    <n v="1464960682"/>
    <n v="1462368682"/>
    <b v="0"/>
    <n v="62"/>
    <b v="1"/>
    <s v="theater/plays"/>
    <n v="1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4600"/>
    <n v="28"/>
    <x v="0"/>
    <x v="0"/>
    <s v="USD"/>
    <n v="1405017345"/>
    <n v="1403721345"/>
    <b v="0"/>
    <n v="22"/>
    <b v="1"/>
    <s v="theater/plays"/>
    <n v="1"/>
    <n v="1.27"/>
    <x v="1"/>
    <x v="6"/>
  </r>
  <r>
    <n v="3391"/>
    <s v="TRAVELING needs a Reading"/>
    <s v="New play about the comfort and the danger of living with memories. Gay themes. Experienced team looking to present first reading"/>
    <n v="3333"/>
    <n v="28"/>
    <x v="0"/>
    <x v="0"/>
    <s v="USD"/>
    <n v="1407536880"/>
    <n v="1404997548"/>
    <b v="0"/>
    <n v="18"/>
    <b v="1"/>
    <s v="theater/plays"/>
    <n v="1"/>
    <n v="1.56"/>
    <x v="1"/>
    <x v="6"/>
  </r>
  <r>
    <n v="3392"/>
    <s v="1 in 3"/>
    <s v="Life is more than the days you have left. 1 in 3 tells of two normal people &amp; their confrontation with mortality and the dice of fate."/>
    <n v="4000"/>
    <n v="27"/>
    <x v="0"/>
    <x v="1"/>
    <s v="GBP"/>
    <n v="1462565855"/>
    <n v="1458245855"/>
    <b v="0"/>
    <n v="12"/>
    <b v="1"/>
    <s v="theater/plays"/>
    <n v="1"/>
    <n v="2.25"/>
    <x v="1"/>
    <x v="6"/>
  </r>
  <r>
    <n v="3393"/>
    <s v="The Maltese Bodkin"/>
    <s v="hiSTORYstage presents a film noir-style comedy mystery with a Shakespearean twist performed as a 1944 radio drama."/>
    <n v="8000"/>
    <n v="26.01"/>
    <x v="0"/>
    <x v="0"/>
    <s v="USD"/>
    <n v="1415234760"/>
    <n v="1413065230"/>
    <b v="0"/>
    <n v="44"/>
    <b v="1"/>
    <s v="theater/plays"/>
    <n v="0"/>
    <n v="0.59"/>
    <x v="1"/>
    <x v="6"/>
  </r>
  <r>
    <n v="3394"/>
    <s v="Buffer: Edinburgh Fringe 2014"/>
    <s v="Ambitious, Edinburgh-based company, Thrive Theatre, are bringing their brand new comedy BUFFER to the 2014 Edinburgh Fringe!"/>
    <n v="94875"/>
    <n v="26"/>
    <x v="0"/>
    <x v="1"/>
    <s v="GBP"/>
    <n v="1406470645"/>
    <n v="1403878645"/>
    <b v="0"/>
    <n v="27"/>
    <b v="1"/>
    <s v="theater/plays"/>
    <n v="0"/>
    <n v="0.96"/>
    <x v="1"/>
    <x v="6"/>
  </r>
  <r>
    <n v="3395"/>
    <s v="MIRAMAR"/>
    <s v="Miramar is a a darkly funny play exploring what it is we call â€˜homeâ€™."/>
    <n v="25000"/>
    <n v="26"/>
    <x v="0"/>
    <x v="1"/>
    <s v="GBP"/>
    <n v="1433009400"/>
    <n v="1431795944"/>
    <b v="0"/>
    <n v="38"/>
    <b v="1"/>
    <s v="theater/plays"/>
    <n v="0"/>
    <n v="0.68"/>
    <x v="1"/>
    <x v="6"/>
  </r>
  <r>
    <n v="3396"/>
    <s v="Rainbowtown"/>
    <s v="&quot;Rainbowtown&quot; is a new play for kids. Help us bring it to the Main Line during the 2014 Philadelphia Fringe Festival!"/>
    <n v="25000"/>
    <n v="26"/>
    <x v="0"/>
    <x v="0"/>
    <s v="USD"/>
    <n v="1401595140"/>
    <n v="1399286589"/>
    <b v="0"/>
    <n v="28"/>
    <b v="1"/>
    <s v="theater/plays"/>
    <n v="0"/>
    <n v="0.93"/>
    <x v="1"/>
    <x v="6"/>
  </r>
  <r>
    <n v="3397"/>
    <s v="Waiting for Godot - Blue Sky Theatre &amp; Arts"/>
    <s v="Help a group of recovering alcoholics bring Samuel Beckett's classic to a seaside town!"/>
    <n v="25000"/>
    <n v="26"/>
    <x v="0"/>
    <x v="1"/>
    <s v="GBP"/>
    <n v="1455832800"/>
    <n v="1452338929"/>
    <b v="0"/>
    <n v="24"/>
    <b v="1"/>
    <s v="theater/plays"/>
    <n v="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160000"/>
    <n v="26"/>
    <x v="0"/>
    <x v="0"/>
    <s v="USD"/>
    <n v="1416589200"/>
    <n v="1414605776"/>
    <b v="0"/>
    <n v="65"/>
    <b v="1"/>
    <s v="theater/plays"/>
    <n v="0"/>
    <n v="0.4"/>
    <x v="1"/>
    <x v="6"/>
  </r>
  <r>
    <n v="3399"/>
    <s v="Spinning Wheel Youth Takeover"/>
    <s v="13 young people have taken over Spinning Wheel Theatre to choose, produce and create their own show from scratch."/>
    <n v="3600"/>
    <n v="26"/>
    <x v="0"/>
    <x v="1"/>
    <s v="GBP"/>
    <n v="1424556325"/>
    <n v="1421964325"/>
    <b v="0"/>
    <n v="46"/>
    <b v="1"/>
    <s v="theater/plays"/>
    <n v="1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2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1500"/>
    <n v="26"/>
    <x v="0"/>
    <x v="1"/>
    <s v="GBP"/>
    <n v="1438968146"/>
    <n v="1436376146"/>
    <b v="0"/>
    <n v="66"/>
    <b v="1"/>
    <s v="theater/plays"/>
    <n v="2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50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800000"/>
    <n v="26"/>
    <x v="0"/>
    <x v="1"/>
    <s v="GBP"/>
    <n v="1435230324"/>
    <n v="1432638324"/>
    <b v="0"/>
    <n v="17"/>
    <b v="1"/>
    <s v="theater/plays"/>
    <n v="0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100000"/>
    <n v="26"/>
    <x v="0"/>
    <x v="0"/>
    <s v="USD"/>
    <n v="1434542702"/>
    <n v="1432814702"/>
    <b v="0"/>
    <n v="3"/>
    <b v="1"/>
    <s v="theater/plays"/>
    <n v="0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2000"/>
    <n v="26"/>
    <x v="0"/>
    <x v="1"/>
    <s v="GBP"/>
    <n v="1456876740"/>
    <n v="1455063886"/>
    <b v="0"/>
    <n v="17"/>
    <b v="1"/>
    <s v="theater/plays"/>
    <n v="1"/>
    <n v="1.53"/>
    <x v="1"/>
    <x v="6"/>
  </r>
  <r>
    <n v="3406"/>
    <s v="Voices of Swords"/>
    <s v="A funny and moving new play about two families dealing with aging parents in very different ways!"/>
    <n v="39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8500"/>
    <n v="25"/>
    <x v="0"/>
    <x v="1"/>
    <s v="GBP"/>
    <n v="1404641289"/>
    <n v="1402049289"/>
    <b v="0"/>
    <n v="67"/>
    <b v="1"/>
    <s v="theater/plays"/>
    <n v="0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4500"/>
    <n v="25"/>
    <x v="0"/>
    <x v="0"/>
    <s v="USD"/>
    <n v="1405727304"/>
    <n v="1403135304"/>
    <b v="0"/>
    <n v="18"/>
    <b v="1"/>
    <s v="theater/plays"/>
    <n v="1"/>
    <n v="1.39"/>
    <x v="1"/>
    <x v="6"/>
  </r>
  <r>
    <n v="3409"/>
    <s v="Who Said Theatre Presents: The Calm"/>
    <s v="Exciting and visceral new-writing that challenges the way we view the fine line between war and terror..."/>
    <n v="7000"/>
    <n v="25"/>
    <x v="0"/>
    <x v="1"/>
    <s v="GBP"/>
    <n v="1469998680"/>
    <n v="1466710358"/>
    <b v="0"/>
    <n v="21"/>
    <b v="1"/>
    <s v="theater/plays"/>
    <n v="0"/>
    <n v="1.19"/>
    <x v="1"/>
    <x v="6"/>
  </r>
  <r>
    <n v="3410"/>
    <s v="the southland company - LAUNCH LOS ANGELES"/>
    <s v="Join us in a campaign benefitting the southland company and its interdisciplinary artistic efforts in Los Angeles."/>
    <n v="200"/>
    <n v="25"/>
    <x v="0"/>
    <x v="0"/>
    <s v="USD"/>
    <n v="1465196400"/>
    <n v="1462841990"/>
    <b v="0"/>
    <n v="40"/>
    <b v="1"/>
    <s v="theater/plays"/>
    <n v="13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5000"/>
    <n v="25"/>
    <x v="0"/>
    <x v="0"/>
    <s v="USD"/>
    <n v="1444264372"/>
    <n v="1442536372"/>
    <b v="0"/>
    <n v="78"/>
    <b v="1"/>
    <s v="theater/plays"/>
    <n v="1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25000"/>
    <n v="25"/>
    <x v="0"/>
    <x v="1"/>
    <s v="GBP"/>
    <n v="1411858862"/>
    <n v="1409266862"/>
    <b v="0"/>
    <n v="26"/>
    <b v="1"/>
    <s v="theater/plays"/>
    <n v="0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2750"/>
    <n v="25"/>
    <x v="0"/>
    <x v="0"/>
    <s v="USD"/>
    <n v="1425099540"/>
    <n v="1424280938"/>
    <b v="0"/>
    <n v="14"/>
    <b v="1"/>
    <s v="theater/plays"/>
    <n v="1"/>
    <n v="1.79"/>
    <x v="1"/>
    <x v="6"/>
  </r>
  <r>
    <n v="3414"/>
    <s v="PCSF PlayOffs 2016"/>
    <s v="A new twist on our annual festival of fully-produced plays by member playwrights, performed by a talented ensemble cast!"/>
    <n v="1200"/>
    <n v="25"/>
    <x v="0"/>
    <x v="0"/>
    <s v="USD"/>
    <n v="1480579140"/>
    <n v="1478030325"/>
    <b v="0"/>
    <n v="44"/>
    <b v="1"/>
    <s v="theater/plays"/>
    <n v="2"/>
    <n v="0.56999999999999995"/>
    <x v="1"/>
    <x v="6"/>
  </r>
  <r>
    <n v="3415"/>
    <s v="Balm in Gilead at Columbia"/>
    <s v="We are raising funds to allow for enhanced scenic, costume, and lighting design. Every dollar helps!"/>
    <n v="6000"/>
    <n v="25"/>
    <x v="0"/>
    <x v="0"/>
    <s v="USD"/>
    <n v="1460935800"/>
    <n v="1459999656"/>
    <b v="0"/>
    <n v="9"/>
    <b v="1"/>
    <s v="theater/plays"/>
    <n v="0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15000"/>
    <n v="25"/>
    <x v="0"/>
    <x v="1"/>
    <s v="GBP"/>
    <n v="1429813800"/>
    <n v="1427363645"/>
    <b v="0"/>
    <n v="30"/>
    <b v="1"/>
    <s v="theater/plays"/>
    <n v="0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500"/>
    <n v="25"/>
    <x v="0"/>
    <x v="0"/>
    <s v="USD"/>
    <n v="1414284180"/>
    <n v="1410558948"/>
    <b v="0"/>
    <n v="45"/>
    <b v="1"/>
    <s v="theater/plays"/>
    <n v="5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35000"/>
    <n v="25"/>
    <x v="0"/>
    <x v="0"/>
    <s v="USD"/>
    <n v="1400875307"/>
    <n v="1398283307"/>
    <b v="0"/>
    <n v="56"/>
    <b v="1"/>
    <s v="theater/plays"/>
    <n v="0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0000"/>
    <n v="25"/>
    <x v="0"/>
    <x v="17"/>
    <s v="EUR"/>
    <n v="1459978200"/>
    <n v="1458416585"/>
    <b v="0"/>
    <n v="46"/>
    <b v="1"/>
    <s v="theater/plays"/>
    <n v="0"/>
    <n v="0.54"/>
    <x v="1"/>
    <x v="6"/>
  </r>
  <r>
    <n v="3420"/>
    <s v="Rounds. Set design campaign."/>
    <s v="A powerful and urgent tale of the first line of defence for the NHS. Based on true stories from junior doctors."/>
    <n v="3000"/>
    <n v="25"/>
    <x v="0"/>
    <x v="1"/>
    <s v="GBP"/>
    <n v="1455408000"/>
    <n v="1454638202"/>
    <b v="0"/>
    <n v="34"/>
    <b v="1"/>
    <s v="theater/plays"/>
    <n v="1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3500"/>
    <n v="25"/>
    <x v="0"/>
    <x v="0"/>
    <s v="USD"/>
    <n v="1425495563"/>
    <n v="1422903563"/>
    <b v="0"/>
    <n v="98"/>
    <b v="1"/>
    <s v="theater/plays"/>
    <n v="1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25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5000"/>
    <n v="25"/>
    <x v="0"/>
    <x v="0"/>
    <s v="USD"/>
    <n v="1429912341"/>
    <n v="1427320341"/>
    <b v="0"/>
    <n v="10"/>
    <b v="1"/>
    <s v="theater/plays"/>
    <n v="1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150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1000"/>
    <n v="25"/>
    <x v="0"/>
    <x v="0"/>
    <s v="USD"/>
    <n v="1412434136"/>
    <n v="1409669336"/>
    <b v="0"/>
    <n v="104"/>
    <b v="1"/>
    <s v="theater/plays"/>
    <n v="3"/>
    <n v="0.24"/>
    <x v="1"/>
    <x v="6"/>
  </r>
  <r>
    <n v="3426"/>
    <s v="Holocene"/>
    <s v="Part ghost story, part cautionary tale, Holocene is a play about the end of our world, and the beginning of another."/>
    <n v="100000"/>
    <n v="25"/>
    <x v="0"/>
    <x v="0"/>
    <s v="USD"/>
    <n v="1411264800"/>
    <n v="1409620903"/>
    <b v="0"/>
    <n v="87"/>
    <b v="1"/>
    <s v="theater/plays"/>
    <n v="0"/>
    <n v="0.28999999999999998"/>
    <x v="1"/>
    <x v="6"/>
  </r>
  <r>
    <n v="3427"/>
    <s v="We Were Kings"/>
    <s v="A new play developed in collaboration with graduating theatre makers, premiering at the Edinburgh Fringe Festival 2014."/>
    <n v="2000"/>
    <n v="25"/>
    <x v="0"/>
    <x v="1"/>
    <s v="GBP"/>
    <n v="1404314952"/>
    <n v="1401722952"/>
    <b v="0"/>
    <n v="29"/>
    <b v="1"/>
    <s v="theater/plays"/>
    <n v="1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5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000"/>
    <n v="25"/>
    <x v="0"/>
    <x v="1"/>
    <s v="GBP"/>
    <n v="1478046661"/>
    <n v="1476837061"/>
    <b v="0"/>
    <n v="12"/>
    <b v="1"/>
    <s v="theater/plays"/>
    <n v="3"/>
    <n v="2.08"/>
    <x v="1"/>
    <x v="6"/>
  </r>
  <r>
    <n v="3430"/>
    <s v="Being Patient"/>
    <s v="We need support for our play so we can promote awareness of kidney diseases and the effect it has on sufferers and their families."/>
    <n v="500"/>
    <n v="25"/>
    <x v="0"/>
    <x v="1"/>
    <s v="GBP"/>
    <n v="1406760101"/>
    <n v="1404168101"/>
    <b v="0"/>
    <n v="72"/>
    <b v="1"/>
    <s v="theater/plays"/>
    <n v="5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3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5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4000"/>
    <n v="25"/>
    <x v="0"/>
    <x v="0"/>
    <s v="USD"/>
    <n v="1402974000"/>
    <n v="1400290255"/>
    <b v="0"/>
    <n v="71"/>
    <b v="1"/>
    <s v="theater/plays"/>
    <n v="1"/>
    <n v="0.35"/>
    <x v="1"/>
    <x v="6"/>
  </r>
  <r>
    <n v="3434"/>
    <s v="The Williams Project"/>
    <s v="Bringing Tennessee Williams, Shakespeare, and 8 world class actors to Longview, Washington to build a play in and for the community."/>
    <n v="26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5000"/>
    <n v="25"/>
    <x v="0"/>
    <x v="0"/>
    <s v="USD"/>
    <n v="1470538800"/>
    <n v="1469112493"/>
    <b v="0"/>
    <n v="19"/>
    <b v="1"/>
    <s v="theater/plays"/>
    <n v="0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1000"/>
    <n v="24"/>
    <x v="0"/>
    <x v="0"/>
    <s v="USD"/>
    <n v="1408638480"/>
    <n v="1406811593"/>
    <b v="0"/>
    <n v="37"/>
    <b v="1"/>
    <s v="theater/plays"/>
    <n v="2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500000"/>
    <n v="24"/>
    <x v="0"/>
    <x v="0"/>
    <s v="USD"/>
    <n v="1440003820"/>
    <n v="1437411820"/>
    <b v="0"/>
    <n v="36"/>
    <b v="1"/>
    <s v="theater/plays"/>
    <n v="0"/>
    <n v="0.67"/>
    <x v="1"/>
    <x v="6"/>
  </r>
  <r>
    <n v="3438"/>
    <s v="KLIPPIES"/>
    <s v="Klippies is the debut play from Johannesburg-born writer Jessica SiÃ¢n, premiering at the Southwark Playhouse, London in May 2015."/>
    <n v="500"/>
    <n v="23"/>
    <x v="0"/>
    <x v="1"/>
    <s v="GBP"/>
    <n v="1430600400"/>
    <n v="1428358567"/>
    <b v="0"/>
    <n v="14"/>
    <b v="1"/>
    <s v="theater/plays"/>
    <n v="5"/>
    <n v="1.64"/>
    <x v="1"/>
    <x v="6"/>
  </r>
  <r>
    <n v="3439"/>
    <s v="Cirque Inspired Alice's Adventures in Wonderland"/>
    <s v="Help a small theater produce an original adaptation of Lewis Carroll's classic story."/>
    <n v="125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3000"/>
    <n v="22"/>
    <x v="0"/>
    <x v="0"/>
    <s v="USD"/>
    <n v="1405095300"/>
    <n v="1403146628"/>
    <b v="0"/>
    <n v="82"/>
    <b v="1"/>
    <s v="theater/plays"/>
    <n v="1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0"/>
    <n v="22"/>
    <x v="0"/>
    <x v="0"/>
    <s v="USD"/>
    <n v="1447445820"/>
    <n v="1445077121"/>
    <b v="0"/>
    <n v="43"/>
    <b v="1"/>
    <s v="theater/plays"/>
    <n v="0"/>
    <n v="0.51"/>
    <x v="1"/>
    <x v="6"/>
  </r>
  <r>
    <n v="3442"/>
    <s v="An Evening of Radio"/>
    <s v="An Evening of Radio aims to showcase original work written by undergraduate playwriting students in the style of live staged readings."/>
    <n v="3000"/>
    <n v="21"/>
    <x v="0"/>
    <x v="0"/>
    <s v="USD"/>
    <n v="1433016672"/>
    <n v="1430424672"/>
    <b v="0"/>
    <n v="8"/>
    <b v="1"/>
    <s v="theater/plays"/>
    <n v="1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5000"/>
    <n v="21"/>
    <x v="0"/>
    <x v="0"/>
    <s v="USD"/>
    <n v="1410266146"/>
    <n v="1407674146"/>
    <b v="0"/>
    <n v="45"/>
    <b v="1"/>
    <s v="theater/plays"/>
    <n v="0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2000"/>
    <n v="21"/>
    <x v="0"/>
    <x v="2"/>
    <s v="AUD"/>
    <n v="1465394340"/>
    <n v="1464677986"/>
    <b v="0"/>
    <n v="20"/>
    <b v="1"/>
    <s v="theater/plays"/>
    <n v="1"/>
    <n v="1.05"/>
    <x v="1"/>
    <x v="6"/>
  </r>
  <r>
    <n v="3445"/>
    <s v="Axon Theatre - First Project (Phase 1)"/>
    <s v="Rehearsal &amp; development of our first project as Axon Theatre: &quot;The Star-Spangled Girl&quot; in South Wales."/>
    <n v="20000"/>
    <n v="21"/>
    <x v="0"/>
    <x v="1"/>
    <s v="GBP"/>
    <n v="1445604236"/>
    <n v="1443185036"/>
    <b v="0"/>
    <n v="31"/>
    <b v="1"/>
    <s v="theater/plays"/>
    <n v="0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3000"/>
    <n v="21"/>
    <x v="0"/>
    <x v="1"/>
    <s v="GBP"/>
    <n v="1423138800"/>
    <n v="1421092725"/>
    <b v="0"/>
    <n v="25"/>
    <b v="1"/>
    <s v="theater/plays"/>
    <n v="1"/>
    <n v="0.84"/>
    <x v="1"/>
    <x v="6"/>
  </r>
  <r>
    <n v="3447"/>
    <s v="The Vagabond Halfback"/>
    <s v="&quot;He was a poet, a vagrant, a philosopher, a lady's man and a hard drinker&quot;"/>
    <n v="2000"/>
    <n v="21"/>
    <x v="0"/>
    <x v="0"/>
    <s v="USD"/>
    <n v="1458332412"/>
    <n v="1454448012"/>
    <b v="0"/>
    <n v="14"/>
    <b v="1"/>
    <s v="theater/plays"/>
    <n v="1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5000"/>
    <n v="21"/>
    <x v="0"/>
    <x v="0"/>
    <s v="USD"/>
    <n v="1418784689"/>
    <n v="1416192689"/>
    <b v="0"/>
    <n v="45"/>
    <b v="1"/>
    <s v="theater/plays"/>
    <n v="0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5000"/>
    <n v="21"/>
    <x v="0"/>
    <x v="0"/>
    <s v="USD"/>
    <n v="1468036800"/>
    <n v="1465607738"/>
    <b v="0"/>
    <n v="20"/>
    <b v="1"/>
    <s v="theater/plays"/>
    <n v="0"/>
    <n v="1.05"/>
    <x v="1"/>
    <x v="6"/>
  </r>
  <r>
    <n v="3450"/>
    <s v="The Beautiful House"/>
    <s v="The Beautiful House' is a story of modern mummification and the present day post-humanist crisis in our relationship with death."/>
    <n v="10000"/>
    <n v="21"/>
    <x v="0"/>
    <x v="1"/>
    <s v="GBP"/>
    <n v="1427990071"/>
    <n v="1422809671"/>
    <b v="0"/>
    <n v="39"/>
    <b v="1"/>
    <s v="theater/plays"/>
    <n v="0"/>
    <n v="0.54"/>
    <x v="1"/>
    <x v="6"/>
  </r>
  <r>
    <n v="3451"/>
    <s v="The Twilight Zone Play"/>
    <s v="I'm a high school student in New Jersey planning on producing and directing a Twilight Zone Play for a &quot;One Act&quot; competition."/>
    <n v="50000"/>
    <n v="20"/>
    <x v="0"/>
    <x v="0"/>
    <s v="USD"/>
    <n v="1429636927"/>
    <n v="1427304127"/>
    <b v="0"/>
    <n v="16"/>
    <b v="1"/>
    <s v="theater/plays"/>
    <n v="0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2500"/>
    <n v="20"/>
    <x v="0"/>
    <x v="0"/>
    <s v="USD"/>
    <n v="1406087940"/>
    <n v="1404141626"/>
    <b v="0"/>
    <n v="37"/>
    <b v="1"/>
    <s v="theater/plays"/>
    <n v="1"/>
    <n v="0.54"/>
    <x v="1"/>
    <x v="6"/>
  </r>
  <r>
    <n v="3453"/>
    <s v="'Patagonia' - by Robert George"/>
    <s v="A full length comedy, Patagonia follows Grason and Jerry on their journey through a magical, South-American rainforest."/>
    <n v="7500"/>
    <n v="20"/>
    <x v="0"/>
    <x v="1"/>
    <s v="GBP"/>
    <n v="1471130956"/>
    <n v="1465946956"/>
    <b v="0"/>
    <n v="14"/>
    <b v="1"/>
    <s v="theater/plays"/>
    <n v="0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2000"/>
    <n v="20"/>
    <x v="0"/>
    <x v="1"/>
    <s v="GBP"/>
    <n v="1406825159"/>
    <n v="1404233159"/>
    <b v="0"/>
    <n v="21"/>
    <b v="1"/>
    <s v="theater/plays"/>
    <n v="1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3000"/>
    <n v="20"/>
    <x v="0"/>
    <x v="0"/>
    <s v="USD"/>
    <n v="1476381627"/>
    <n v="1473789627"/>
    <b v="0"/>
    <n v="69"/>
    <b v="1"/>
    <s v="theater/plays"/>
    <n v="1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500"/>
    <n v="20"/>
    <x v="0"/>
    <x v="0"/>
    <s v="USD"/>
    <n v="1406876340"/>
    <n v="1404190567"/>
    <b v="0"/>
    <n v="16"/>
    <b v="1"/>
    <s v="theater/plays"/>
    <n v="4"/>
    <n v="1.25"/>
    <x v="1"/>
    <x v="6"/>
  </r>
  <r>
    <n v="3457"/>
    <s v="The Impossible Adventures Of Supernova Jones"/>
    <s v="Robots, Space Battles, Mystery, and Intrigue. Nothing is Impossible..."/>
    <n v="5000"/>
    <n v="20"/>
    <x v="0"/>
    <x v="0"/>
    <s v="USD"/>
    <n v="1423720740"/>
    <n v="1421081857"/>
    <b v="0"/>
    <n v="55"/>
    <b v="1"/>
    <s v="theater/plays"/>
    <n v="0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50000"/>
    <n v="20"/>
    <x v="0"/>
    <x v="0"/>
    <s v="USD"/>
    <n v="1422937620"/>
    <n v="1420606303"/>
    <b v="0"/>
    <n v="27"/>
    <b v="1"/>
    <s v="theater/plays"/>
    <n v="0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180000"/>
    <n v="20"/>
    <x v="0"/>
    <x v="1"/>
    <s v="GBP"/>
    <n v="1463743860"/>
    <n v="1461151860"/>
    <b v="0"/>
    <n v="36"/>
    <b v="1"/>
    <s v="theater/plays"/>
    <n v="0"/>
    <n v="0.56000000000000005"/>
    <x v="1"/>
    <x v="6"/>
  </r>
  <r>
    <n v="3460"/>
    <s v="Pushers"/>
    <s v="'Pushers' is an exciting new play and the first project for brand new theatre company, Ain't Got No Home Productions."/>
    <n v="150"/>
    <n v="20"/>
    <x v="0"/>
    <x v="1"/>
    <s v="GBP"/>
    <n v="1408106352"/>
    <n v="1406896752"/>
    <b v="0"/>
    <n v="19"/>
    <b v="1"/>
    <s v="theater/plays"/>
    <n v="13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10000"/>
    <n v="20"/>
    <x v="0"/>
    <x v="0"/>
    <s v="USD"/>
    <n v="1477710000"/>
    <n v="1475248279"/>
    <b v="0"/>
    <n v="12"/>
    <b v="1"/>
    <s v="theater/plays"/>
    <n v="0"/>
    <n v="1.67"/>
    <x v="1"/>
    <x v="6"/>
  </r>
  <r>
    <n v="3462"/>
    <s v="Upstart Crows of Santa Fe Stage Weapons"/>
    <s v="Help the Upstart Crows of Santa Fe bring Shakespeare's Julius Caesar to life with quality wooden stage swords!"/>
    <n v="110000"/>
    <n v="20"/>
    <x v="0"/>
    <x v="0"/>
    <s v="USD"/>
    <n v="1436551200"/>
    <n v="1435181628"/>
    <b v="0"/>
    <n v="17"/>
    <b v="1"/>
    <s v="theater/plays"/>
    <n v="0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2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250"/>
    <n v="19"/>
    <x v="0"/>
    <x v="0"/>
    <s v="USD"/>
    <n v="1471921637"/>
    <n v="1469329637"/>
    <b v="0"/>
    <n v="93"/>
    <b v="1"/>
    <s v="theater/plays"/>
    <n v="8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00"/>
    <n v="18"/>
    <x v="0"/>
    <x v="1"/>
    <s v="GBP"/>
    <n v="1439136000"/>
    <n v="1436972472"/>
    <b v="0"/>
    <n v="36"/>
    <b v="1"/>
    <s v="theater/plays"/>
    <n v="0"/>
    <n v="0.5"/>
    <x v="1"/>
    <x v="6"/>
  </r>
  <r>
    <n v="3466"/>
    <s v="Spotlight Youth Theater Production of Wizard"/>
    <s v="The Spotlight Youth Theater is a program where every participant has a moment in the spotlight."/>
    <n v="5000"/>
    <n v="18"/>
    <x v="0"/>
    <x v="0"/>
    <s v="USD"/>
    <n v="1461108450"/>
    <n v="1455928050"/>
    <b v="0"/>
    <n v="61"/>
    <b v="1"/>
    <s v="theater/plays"/>
    <n v="0"/>
    <n v="0.3"/>
    <x v="1"/>
    <x v="6"/>
  </r>
  <r>
    <n v="3467"/>
    <s v="Venus in Fur, Los Angeles."/>
    <s v="Venus in Fur, By David Ives."/>
    <n v="1000000"/>
    <n v="17"/>
    <x v="0"/>
    <x v="0"/>
    <s v="USD"/>
    <n v="1426864032"/>
    <n v="1424275632"/>
    <b v="0"/>
    <n v="47"/>
    <b v="1"/>
    <s v="theater/plays"/>
    <n v="0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1000"/>
    <n v="16"/>
    <x v="0"/>
    <x v="0"/>
    <s v="USD"/>
    <n v="1461857045"/>
    <n v="1459265045"/>
    <b v="0"/>
    <n v="63"/>
    <b v="1"/>
    <s v="theater/plays"/>
    <n v="2"/>
    <n v="0.25"/>
    <x v="1"/>
    <x v="6"/>
  </r>
  <r>
    <n v="3470"/>
    <s v="She Kills Monsters"/>
    <s v="The New Artist's Circle is a theatre company dedicated to bringing the arts to young people."/>
    <n v="20000"/>
    <n v="16"/>
    <x v="0"/>
    <x v="0"/>
    <s v="USD"/>
    <n v="1468618680"/>
    <n v="1465345902"/>
    <b v="0"/>
    <n v="9"/>
    <b v="1"/>
    <s v="theater/plays"/>
    <n v="0"/>
    <n v="1.78"/>
    <x v="1"/>
    <x v="6"/>
  </r>
  <r>
    <n v="3471"/>
    <s v="Different is Dangerous"/>
    <s v="Fast paced, two hander which uses headphone verbatim technique to give an insight into the everyday lives of Leeds city locals."/>
    <n v="50000"/>
    <n v="15"/>
    <x v="0"/>
    <x v="1"/>
    <s v="GBP"/>
    <n v="1409515200"/>
    <n v="1405971690"/>
    <b v="0"/>
    <n v="30"/>
    <b v="1"/>
    <s v="theater/plays"/>
    <n v="0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15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180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12000"/>
    <n v="15"/>
    <x v="0"/>
    <x v="1"/>
    <s v="GBP"/>
    <n v="1469016131"/>
    <n v="1466424131"/>
    <b v="0"/>
    <n v="39"/>
    <b v="1"/>
    <s v="theater/plays"/>
    <n v="0"/>
    <n v="0.38"/>
    <x v="1"/>
    <x v="6"/>
  </r>
  <r>
    <n v="3475"/>
    <s v="Score"/>
    <s v="Score is a musical play inspired by true stories of parents who have recovered from addiction and regained their children."/>
    <n v="3000"/>
    <n v="15"/>
    <x v="0"/>
    <x v="1"/>
    <s v="GBP"/>
    <n v="1414972800"/>
    <n v="1412629704"/>
    <b v="0"/>
    <n v="17"/>
    <b v="1"/>
    <s v="theater/plays"/>
    <n v="1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15000"/>
    <n v="15"/>
    <x v="0"/>
    <x v="0"/>
    <s v="USD"/>
    <n v="1414378800"/>
    <n v="1412836990"/>
    <b v="0"/>
    <n v="6"/>
    <b v="1"/>
    <s v="theater/plays"/>
    <n v="0"/>
    <n v="2.5"/>
    <x v="1"/>
    <x v="6"/>
  </r>
  <r>
    <n v="3477"/>
    <s v="PCSF's Biannual 24-Hour Play Festival"/>
    <s v="8 ten-minute plays, written, directed, rehearsed, and fully produced in only 24 hours! Are we crazy? You bet we are!"/>
    <n v="175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0"/>
    <n v="15"/>
    <x v="0"/>
    <x v="0"/>
    <s v="USD"/>
    <n v="1426539600"/>
    <n v="1424296822"/>
    <b v="0"/>
    <n v="57"/>
    <b v="1"/>
    <s v="theater/plays"/>
    <n v="0"/>
    <n v="0.26"/>
    <x v="1"/>
    <x v="6"/>
  </r>
  <r>
    <n v="3479"/>
    <s v="Civil Rogues"/>
    <s v="A new comedy about what happened to a band of foolhardy actors when the Puritans closed the theatres in the 1640s."/>
    <n v="450"/>
    <n v="15"/>
    <x v="0"/>
    <x v="1"/>
    <s v="GBP"/>
    <n v="1403382680"/>
    <n v="1400790680"/>
    <b v="0"/>
    <n v="56"/>
    <b v="1"/>
    <s v="theater/plays"/>
    <n v="3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000"/>
    <n v="15"/>
    <x v="0"/>
    <x v="0"/>
    <s v="USD"/>
    <n v="1436562000"/>
    <n v="1434440227"/>
    <b v="0"/>
    <n v="13"/>
    <b v="1"/>
    <s v="theater/plays"/>
    <n v="2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500"/>
    <n v="15"/>
    <x v="0"/>
    <x v="2"/>
    <s v="AUD"/>
    <n v="1420178188"/>
    <n v="1418709388"/>
    <b v="0"/>
    <n v="95"/>
    <b v="1"/>
    <s v="theater/plays"/>
    <n v="1"/>
    <n v="0.16"/>
    <x v="1"/>
    <x v="6"/>
  </r>
  <r>
    <n v="3482"/>
    <s v="Old Trunk - Edinburgh 2014"/>
    <s v="Critically-acclaimed new-writing company Old Trunk make their Edinburgh debut alternating their two darkly comic plays."/>
    <n v="700"/>
    <n v="15"/>
    <x v="0"/>
    <x v="1"/>
    <s v="GBP"/>
    <n v="1404671466"/>
    <n v="1402079466"/>
    <b v="0"/>
    <n v="80"/>
    <b v="1"/>
    <s v="theater/plays"/>
    <n v="2"/>
    <n v="0.19"/>
    <x v="1"/>
    <x v="6"/>
  </r>
  <r>
    <n v="3483"/>
    <s v="The Faculty Lounge"/>
    <s v="Join 5 high school teachers in the lounge of every high school in America.  Hear what they never say in the classroom."/>
    <n v="150"/>
    <n v="15"/>
    <x v="0"/>
    <x v="0"/>
    <s v="USD"/>
    <n v="1404403381"/>
    <n v="1401811381"/>
    <b v="0"/>
    <n v="133"/>
    <b v="1"/>
    <s v="theater/plays"/>
    <n v="1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5000"/>
    <n v="15"/>
    <x v="0"/>
    <x v="0"/>
    <s v="USD"/>
    <n v="1466014499"/>
    <n v="1463422499"/>
    <b v="0"/>
    <n v="44"/>
    <b v="1"/>
    <s v="theater/plays"/>
    <n v="0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3300"/>
    <n v="14.5"/>
    <x v="0"/>
    <x v="0"/>
    <s v="USD"/>
    <n v="1454431080"/>
    <n v="1451839080"/>
    <b v="0"/>
    <n v="30"/>
    <b v="1"/>
    <s v="theater/plays"/>
    <n v="0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125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13"/>
    <n v="13"/>
    <x v="0"/>
    <x v="1"/>
    <s v="GBP"/>
    <n v="1435185252"/>
    <n v="1432593252"/>
    <b v="0"/>
    <n v="66"/>
    <b v="1"/>
    <s v="theater/plays"/>
    <n v="100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10"/>
    <n v="13"/>
    <x v="0"/>
    <x v="0"/>
    <s v="USD"/>
    <n v="1429286400"/>
    <n v="1427221560"/>
    <b v="0"/>
    <n v="29"/>
    <b v="1"/>
    <s v="theater/plays"/>
    <n v="13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100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68000"/>
    <n v="12"/>
    <x v="0"/>
    <x v="0"/>
    <s v="USD"/>
    <n v="1460574924"/>
    <n v="1457982924"/>
    <b v="0"/>
    <n v="27"/>
    <b v="1"/>
    <s v="theater/plays"/>
    <n v="0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1000"/>
    <n v="12"/>
    <x v="0"/>
    <x v="0"/>
    <s v="USD"/>
    <n v="1431928784"/>
    <n v="1430114384"/>
    <b v="0"/>
    <n v="10"/>
    <b v="1"/>
    <s v="theater/plays"/>
    <n v="1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1100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8000"/>
    <n v="11"/>
    <x v="0"/>
    <x v="0"/>
    <s v="USD"/>
    <n v="1408252260"/>
    <n v="1406580436"/>
    <b v="0"/>
    <n v="29"/>
    <b v="1"/>
    <s v="theater/plays"/>
    <n v="0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88888"/>
    <n v="11"/>
    <x v="0"/>
    <x v="0"/>
    <s v="USD"/>
    <n v="1480140000"/>
    <n v="1479186575"/>
    <b v="0"/>
    <n v="13"/>
    <b v="1"/>
    <s v="theater/plays"/>
    <n v="0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5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5000"/>
    <n v="11"/>
    <x v="0"/>
    <x v="0"/>
    <s v="USD"/>
    <n v="1464904800"/>
    <n v="1463852904"/>
    <b v="0"/>
    <n v="49"/>
    <b v="1"/>
    <s v="theater/plays"/>
    <n v="0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4100"/>
    <n v="11"/>
    <x v="0"/>
    <x v="5"/>
    <s v="CAD"/>
    <n v="1464471840"/>
    <n v="1459309704"/>
    <b v="0"/>
    <n v="42"/>
    <b v="1"/>
    <s v="theater/plays"/>
    <n v="0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5000"/>
    <n v="11"/>
    <x v="0"/>
    <x v="0"/>
    <s v="USD"/>
    <n v="1457326740"/>
    <n v="1455919438"/>
    <b v="0"/>
    <n v="42"/>
    <b v="1"/>
    <s v="theater/plays"/>
    <n v="0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0"/>
    <n v="11"/>
    <x v="0"/>
    <x v="1"/>
    <s v="GBP"/>
    <n v="1441995595"/>
    <n v="1439835595"/>
    <b v="0"/>
    <n v="42"/>
    <b v="1"/>
    <s v="theater/plays"/>
    <n v="0"/>
    <n v="0.26"/>
    <x v="1"/>
    <x v="6"/>
  </r>
  <r>
    <n v="3502"/>
    <s v="Dickhead"/>
    <s v="Dickhead is a play about one man's struggle with the dicks in his head. If you want to know more stop being a twat and put out...please"/>
    <n v="70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30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500000"/>
    <n v="10"/>
    <x v="0"/>
    <x v="0"/>
    <s v="USD"/>
    <n v="1447959491"/>
    <n v="1445363891"/>
    <b v="0"/>
    <n v="8"/>
    <b v="1"/>
    <s v="theater/plays"/>
    <n v="0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44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10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5000"/>
    <n v="10"/>
    <x v="0"/>
    <x v="1"/>
    <s v="GBP"/>
    <n v="1462914000"/>
    <n v="1460914253"/>
    <b v="0"/>
    <n v="15"/>
    <b v="1"/>
    <s v="theater/plays"/>
    <n v="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5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10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5000"/>
    <n v="10"/>
    <x v="0"/>
    <x v="1"/>
    <s v="GBP"/>
    <n v="1415385000"/>
    <n v="1413406695"/>
    <b v="0"/>
    <n v="19"/>
    <b v="1"/>
    <s v="theater/plays"/>
    <n v="0"/>
    <n v="0.53"/>
    <x v="1"/>
    <x v="6"/>
  </r>
  <r>
    <n v="3512"/>
    <s v="With My Eyes Wide Open"/>
    <s v="We're making a hard hitting, innovative play which will open your eyes to what mental illness is like in the mind of the sufferer."/>
    <n v="11999"/>
    <n v="10"/>
    <x v="0"/>
    <x v="1"/>
    <s v="GBP"/>
    <n v="1429789992"/>
    <n v="1424609592"/>
    <b v="0"/>
    <n v="17"/>
    <b v="1"/>
    <s v="theater/plays"/>
    <n v="0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380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10"/>
    <n v="10"/>
    <x v="0"/>
    <x v="0"/>
    <s v="USD"/>
    <n v="1422853140"/>
    <n v="1421439552"/>
    <b v="0"/>
    <n v="10"/>
    <b v="1"/>
    <s v="theater/plays"/>
    <n v="100"/>
    <n v="1"/>
    <x v="1"/>
    <x v="6"/>
  </r>
  <r>
    <n v="3515"/>
    <s v="Twelfth Night by William Shakespeare"/>
    <s v="We are casting an all-inclusive production of Shakespeare's Twelfth Night in a non-traditional performance space."/>
    <n v="650"/>
    <n v="10"/>
    <x v="0"/>
    <x v="0"/>
    <s v="USD"/>
    <n v="1433097171"/>
    <n v="1430505171"/>
    <b v="0"/>
    <n v="46"/>
    <b v="1"/>
    <s v="theater/plays"/>
    <n v="2"/>
    <n v="0.22"/>
    <x v="1"/>
    <x v="6"/>
  </r>
  <r>
    <n v="3516"/>
    <s v="The March of the Bonus Army"/>
    <s v="A new play about a lesser known yet pivotal event in American history, about a group of WWI Veterans fighting for their rights."/>
    <n v="750"/>
    <n v="10"/>
    <x v="0"/>
    <x v="0"/>
    <s v="USD"/>
    <n v="1410145200"/>
    <n v="1407197670"/>
    <b v="0"/>
    <n v="11"/>
    <b v="1"/>
    <s v="theater/plays"/>
    <n v="1"/>
    <n v="0.91"/>
    <x v="1"/>
    <x v="6"/>
  </r>
  <r>
    <n v="3517"/>
    <s v="A Bright Room Called Day by Tony Kushner"/>
    <s v="Support an outstanding cast of actors to take on a professional production of a masterpiece of modern theatre"/>
    <n v="6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20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175000"/>
    <n v="10"/>
    <x v="0"/>
    <x v="1"/>
    <s v="GBP"/>
    <n v="1425478950"/>
    <n v="1422886950"/>
    <b v="0"/>
    <n v="28"/>
    <b v="1"/>
    <s v="theater/plays"/>
    <n v="0"/>
    <n v="0.36"/>
    <x v="1"/>
    <x v="6"/>
  </r>
  <r>
    <n v="3520"/>
    <s v="Protocols"/>
    <s v="Help us to bring &quot;Protocols&quot; at the 2015 Camden Fringe. The most controversial play of the year."/>
    <n v="2250"/>
    <n v="10"/>
    <x v="0"/>
    <x v="1"/>
    <s v="GBP"/>
    <n v="1441547220"/>
    <n v="1439322412"/>
    <b v="0"/>
    <n v="21"/>
    <b v="1"/>
    <s v="theater/plays"/>
    <n v="0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10000"/>
    <n v="10"/>
    <x v="0"/>
    <x v="0"/>
    <s v="USD"/>
    <n v="1411980020"/>
    <n v="1409388020"/>
    <b v="0"/>
    <n v="13"/>
    <b v="1"/>
    <s v="theater/plays"/>
    <n v="0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5050"/>
    <n v="10"/>
    <x v="0"/>
    <x v="1"/>
    <s v="GBP"/>
    <n v="1442311560"/>
    <n v="1439924246"/>
    <b v="0"/>
    <n v="34"/>
    <b v="1"/>
    <s v="theater/plays"/>
    <n v="0"/>
    <n v="0.28999999999999998"/>
    <x v="1"/>
    <x v="6"/>
  </r>
  <r>
    <n v="3523"/>
    <s v="Magnificence"/>
    <s v="An old play about our world. Set in 1970s England, Magnificence is a gut-wrenching story of radicalisation, idealism and pity."/>
    <n v="25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2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42500"/>
    <n v="10"/>
    <x v="0"/>
    <x v="0"/>
    <s v="USD"/>
    <n v="1439136000"/>
    <n v="1438188106"/>
    <b v="0"/>
    <n v="7"/>
    <b v="1"/>
    <s v="theater/plays"/>
    <n v="0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200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5"/>
    <n v="10"/>
    <x v="0"/>
    <x v="0"/>
    <s v="USD"/>
    <n v="1436587140"/>
    <n v="1434069205"/>
    <b v="0"/>
    <n v="86"/>
    <b v="1"/>
    <s v="theater/plays"/>
    <n v="20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22000"/>
    <n v="10"/>
    <x v="0"/>
    <x v="1"/>
    <s v="GBP"/>
    <n v="1484740918"/>
    <n v="1483012918"/>
    <b v="0"/>
    <n v="37"/>
    <b v="1"/>
    <s v="theater/plays"/>
    <n v="0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0"/>
    <n v="10"/>
    <x v="0"/>
    <x v="0"/>
    <s v="USD"/>
    <n v="1436749200"/>
    <n v="1434997018"/>
    <b v="0"/>
    <n v="18"/>
    <b v="1"/>
    <s v="theater/plays"/>
    <n v="0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500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50000"/>
    <n v="10"/>
    <x v="0"/>
    <x v="0"/>
    <s v="USD"/>
    <n v="1467301334"/>
    <n v="1464709334"/>
    <b v="0"/>
    <n v="26"/>
    <b v="1"/>
    <s v="theater/plays"/>
    <n v="0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150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3000"/>
    <n v="10"/>
    <x v="0"/>
    <x v="0"/>
    <s v="USD"/>
    <n v="1447269367"/>
    <n v="1444673767"/>
    <b v="0"/>
    <n v="8"/>
    <b v="1"/>
    <s v="theater/plays"/>
    <n v="0"/>
    <n v="1.25"/>
    <x v="1"/>
    <x v="6"/>
  </r>
  <r>
    <n v="3534"/>
    <s v="Night of Ashes"/>
    <s v="A Theatrical Prequel to Hell's Rebels, the current Pathfinder Adventure Path from Paizo Publishing"/>
    <n v="1000"/>
    <n v="10"/>
    <x v="0"/>
    <x v="0"/>
    <s v="USD"/>
    <n v="1443711623"/>
    <n v="1440687623"/>
    <b v="0"/>
    <n v="204"/>
    <b v="1"/>
    <s v="theater/plays"/>
    <n v="1"/>
    <n v="0.05"/>
    <x v="1"/>
    <x v="6"/>
  </r>
  <r>
    <n v="3535"/>
    <s v="Twelve Angry Women"/>
    <s v="On the 60th anniversary of Twelve Angry Men, 12 female writers create 12 short pieces about what makes them angry."/>
    <n v="200"/>
    <n v="10"/>
    <x v="0"/>
    <x v="1"/>
    <s v="GBP"/>
    <n v="1443808800"/>
    <n v="1441120910"/>
    <b v="0"/>
    <n v="46"/>
    <b v="1"/>
    <s v="theater/plays"/>
    <n v="5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25000"/>
    <n v="10"/>
    <x v="0"/>
    <x v="1"/>
    <s v="GBP"/>
    <n v="1450612740"/>
    <n v="1448040425"/>
    <b v="0"/>
    <n v="17"/>
    <b v="1"/>
    <s v="theater/plays"/>
    <n v="0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25000"/>
    <n v="10"/>
    <x v="0"/>
    <x v="5"/>
    <s v="CAD"/>
    <n v="1416211140"/>
    <n v="1413016216"/>
    <b v="0"/>
    <n v="28"/>
    <b v="1"/>
    <s v="theater/plays"/>
    <n v="0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15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1250"/>
    <n v="10"/>
    <x v="0"/>
    <x v="0"/>
    <s v="USD"/>
    <n v="1473358122"/>
    <n v="1471543722"/>
    <b v="0"/>
    <n v="13"/>
    <b v="1"/>
    <s v="theater/plays"/>
    <n v="1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00"/>
    <n v="10"/>
    <x v="0"/>
    <x v="1"/>
    <s v="GBP"/>
    <n v="1466899491"/>
    <n v="1464307491"/>
    <b v="0"/>
    <n v="8"/>
    <b v="1"/>
    <s v="theater/plays"/>
    <n v="0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5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100"/>
    <n v="10"/>
    <x v="0"/>
    <x v="0"/>
    <s v="USD"/>
    <n v="1410099822"/>
    <n v="1404915822"/>
    <b v="0"/>
    <n v="85"/>
    <b v="1"/>
    <s v="theater/plays"/>
    <n v="1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600"/>
    <n v="10"/>
    <x v="0"/>
    <x v="12"/>
    <s v="EUR"/>
    <n v="1435255659"/>
    <n v="1432663659"/>
    <b v="0"/>
    <n v="29"/>
    <b v="1"/>
    <s v="theater/plays"/>
    <n v="2"/>
    <n v="0.34"/>
    <x v="1"/>
    <x v="6"/>
  </r>
  <r>
    <n v="3544"/>
    <s v="Gruoch, or Lady Macbeth"/>
    <s v="Death &amp; Pretzels presents the world premiere of Paul Pasulka's Gruoch, or Lady Macbeth"/>
    <n v="500"/>
    <n v="10"/>
    <x v="0"/>
    <x v="0"/>
    <s v="USD"/>
    <n v="1425758257"/>
    <n v="1423166257"/>
    <b v="0"/>
    <n v="24"/>
    <b v="1"/>
    <s v="theater/plays"/>
    <n v="2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5000"/>
    <n v="10"/>
    <x v="0"/>
    <x v="0"/>
    <s v="USD"/>
    <n v="1428780159"/>
    <n v="1426188159"/>
    <b v="0"/>
    <n v="8"/>
    <b v="1"/>
    <s v="theater/plays"/>
    <n v="0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8000"/>
    <n v="10"/>
    <x v="0"/>
    <x v="0"/>
    <s v="USD"/>
    <n v="1427860740"/>
    <n v="1426002684"/>
    <b v="0"/>
    <n v="19"/>
    <b v="1"/>
    <s v="theater/plays"/>
    <n v="0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80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8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30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3500"/>
    <n v="10"/>
    <x v="0"/>
    <x v="0"/>
    <s v="USD"/>
    <n v="1400796420"/>
    <n v="1398342170"/>
    <b v="0"/>
    <n v="25"/>
    <b v="1"/>
    <s v="theater/plays"/>
    <n v="0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10000"/>
    <n v="9"/>
    <x v="0"/>
    <x v="1"/>
    <s v="GBP"/>
    <n v="1403964324"/>
    <n v="1401372324"/>
    <b v="0"/>
    <n v="20"/>
    <b v="1"/>
    <s v="theater/plays"/>
    <n v="0"/>
    <n v="0.45"/>
    <x v="1"/>
    <x v="6"/>
  </r>
  <r>
    <n v="3553"/>
    <s v="Coming Home"/>
    <s v="Professional actors bring to life the true stories of 5 African-Americans struggling with mental health and their search for healing."/>
    <n v="2995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200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500"/>
    <n v="8"/>
    <x v="0"/>
    <x v="13"/>
    <s v="EUR"/>
    <n v="1479382594"/>
    <n v="1476786994"/>
    <b v="0"/>
    <n v="14"/>
    <b v="1"/>
    <s v="theater/plays"/>
    <n v="2"/>
    <n v="0.56999999999999995"/>
    <x v="1"/>
    <x v="6"/>
  </r>
  <r>
    <n v="3556"/>
    <s v="Immortal"/>
    <s v="'Immortal', a play about five English Air Bombers in WW2, is an exciting first project for the brand new Production Company, GreanTea."/>
    <n v="1000"/>
    <n v="8"/>
    <x v="0"/>
    <x v="1"/>
    <s v="GBP"/>
    <n v="1408289724"/>
    <n v="1403105724"/>
    <b v="0"/>
    <n v="20"/>
    <b v="1"/>
    <s v="theater/plays"/>
    <n v="1"/>
    <n v="0.4"/>
    <x v="1"/>
    <x v="6"/>
  </r>
  <r>
    <n v="3557"/>
    <s v="Good Bread Alley"/>
    <s v="A play by April Yvette Thompson. A Gullah Healer Woman and an Afro-Cuban Priest forge a new world of magic &amp; dreams in Jim Crow Miami."/>
    <n v="6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000"/>
    <n v="7"/>
    <x v="0"/>
    <x v="1"/>
    <s v="GBP"/>
    <n v="1435352400"/>
    <n v="1431718575"/>
    <b v="0"/>
    <n v="22"/>
    <b v="1"/>
    <s v="theater/plays"/>
    <n v="0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20000"/>
    <n v="7"/>
    <x v="0"/>
    <x v="2"/>
    <s v="AUD"/>
    <n v="1438333080"/>
    <n v="1436408308"/>
    <b v="0"/>
    <n v="24"/>
    <b v="1"/>
    <s v="theater/plays"/>
    <n v="0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280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500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500"/>
    <n v="6"/>
    <x v="0"/>
    <x v="1"/>
    <s v="GBP"/>
    <n v="1457906400"/>
    <n v="1457115427"/>
    <b v="0"/>
    <n v="31"/>
    <b v="1"/>
    <s v="theater/plays"/>
    <n v="1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20000"/>
    <n v="6"/>
    <x v="0"/>
    <x v="1"/>
    <s v="GBP"/>
    <n v="1470078000"/>
    <n v="1467648456"/>
    <b v="0"/>
    <n v="25"/>
    <b v="1"/>
    <s v="theater/plays"/>
    <n v="0"/>
    <n v="0.24"/>
    <x v="1"/>
    <x v="6"/>
  </r>
  <r>
    <n v="3564"/>
    <s v="The Pillowman Aberdeen"/>
    <s v="Multi Award-Winng play THE PILLOWMAN coming to the Arts Centre Theatre, Aberdeen"/>
    <n v="7000"/>
    <n v="6"/>
    <x v="0"/>
    <x v="1"/>
    <s v="GBP"/>
    <n v="1444060800"/>
    <n v="1440082649"/>
    <b v="0"/>
    <n v="17"/>
    <b v="1"/>
    <s v="theater/plays"/>
    <n v="0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3000"/>
    <n v="6"/>
    <x v="0"/>
    <x v="0"/>
    <s v="USD"/>
    <n v="1420048208"/>
    <n v="1417456208"/>
    <b v="0"/>
    <n v="12"/>
    <b v="1"/>
    <s v="theater/plays"/>
    <n v="0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18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5000"/>
    <n v="6"/>
    <x v="0"/>
    <x v="1"/>
    <s v="GBP"/>
    <n v="1433964444"/>
    <n v="1431372444"/>
    <b v="0"/>
    <n v="41"/>
    <b v="1"/>
    <s v="theater/plays"/>
    <n v="0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75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5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300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78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429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12999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"/>
    <n v="5"/>
    <x v="0"/>
    <x v="0"/>
    <s v="USD"/>
    <n v="1470887940"/>
    <n v="1468176527"/>
    <b v="0"/>
    <n v="102"/>
    <b v="1"/>
    <s v="theater/plays"/>
    <n v="1"/>
    <n v="0.05"/>
    <x v="1"/>
    <x v="6"/>
  </r>
  <r>
    <n v="3576"/>
    <s v="Vote for Next Season's Shows!"/>
    <s v="Vote here for whatever show you want to see next year! No gimmick, no stretch goals, just a simple vote and a free ticket."/>
    <n v="2100"/>
    <n v="5"/>
    <x v="0"/>
    <x v="0"/>
    <s v="USD"/>
    <n v="1480947054"/>
    <n v="1475759454"/>
    <b v="0"/>
    <n v="5"/>
    <b v="1"/>
    <s v="theater/plays"/>
    <n v="0"/>
    <n v="1"/>
    <x v="1"/>
    <x v="6"/>
  </r>
  <r>
    <n v="3577"/>
    <s v="The Laramie Project in Utah County"/>
    <s v="Our goal is to bring this story of one town's processing of tragedy and their own community identity to Utah County."/>
    <n v="8000"/>
    <n v="5"/>
    <x v="0"/>
    <x v="0"/>
    <s v="USD"/>
    <n v="1430029680"/>
    <n v="1427741583"/>
    <b v="0"/>
    <n v="27"/>
    <b v="1"/>
    <s v="theater/plays"/>
    <n v="0"/>
    <n v="0.19"/>
    <x v="1"/>
    <x v="6"/>
  </r>
  <r>
    <n v="3578"/>
    <s v="Home"/>
    <s v="An unsparing, slightly surreal look at the effects of the private rented sector on two young women. Based on real events."/>
    <n v="750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911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5000"/>
    <n v="5"/>
    <x v="0"/>
    <x v="0"/>
    <s v="USD"/>
    <n v="1425185940"/>
    <n v="1421900022"/>
    <b v="0"/>
    <n v="27"/>
    <b v="1"/>
    <s v="theater/plays"/>
    <n v="0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20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10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20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250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1000"/>
    <n v="5"/>
    <x v="0"/>
    <x v="0"/>
    <s v="USD"/>
    <n v="1474649070"/>
    <n v="1469465070"/>
    <b v="0"/>
    <n v="54"/>
    <b v="1"/>
    <s v="theater/plays"/>
    <n v="1"/>
    <n v="0.09"/>
    <x v="1"/>
    <x v="6"/>
  </r>
  <r>
    <n v="3587"/>
    <s v="Blue Stockings @ The Cockpit Theatre"/>
    <s v="The GSA BA (Hons) Acting class of 2016 are taking a transfer of their GSA Production to The Cockpit Theatre in London"/>
    <n v="3000"/>
    <n v="5"/>
    <x v="0"/>
    <x v="1"/>
    <s v="GBP"/>
    <n v="1467054000"/>
    <n v="1463144254"/>
    <b v="0"/>
    <n v="28"/>
    <b v="1"/>
    <s v="theater/plays"/>
    <n v="0"/>
    <n v="0.18"/>
    <x v="1"/>
    <x v="6"/>
  </r>
  <r>
    <n v="3588"/>
    <s v="MENTAL Play short-tour 2015!"/>
    <s v="Touring the fast-paced, playful and poignant story of three twenty-somethings in a mental-health support group."/>
    <n v="50000"/>
    <n v="5"/>
    <x v="0"/>
    <x v="1"/>
    <s v="GBP"/>
    <n v="1430348400"/>
    <n v="1428436410"/>
    <b v="0"/>
    <n v="11"/>
    <b v="1"/>
    <s v="theater/plays"/>
    <n v="0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500"/>
    <n v="5"/>
    <x v="0"/>
    <x v="0"/>
    <s v="USD"/>
    <n v="1432654347"/>
    <n v="1430494347"/>
    <b v="0"/>
    <n v="62"/>
    <b v="1"/>
    <s v="theater/plays"/>
    <n v="1"/>
    <n v="0.08"/>
    <x v="1"/>
    <x v="6"/>
  </r>
  <r>
    <n v="3590"/>
    <s v="The Glasshouse"/>
    <s v="Two men on trial for desertion, confined within a Glasshouse. How long can friendship last? How much can a man stand before he breaks?"/>
    <n v="3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10000"/>
    <n v="5"/>
    <x v="0"/>
    <x v="0"/>
    <s v="USD"/>
    <n v="1422075540"/>
    <n v="1419979544"/>
    <b v="0"/>
    <n v="18"/>
    <b v="1"/>
    <s v="theater/plays"/>
    <n v="0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75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15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50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0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20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0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3000"/>
    <n v="5"/>
    <x v="0"/>
    <x v="0"/>
    <s v="USD"/>
    <n v="1409720340"/>
    <n v="1408129822"/>
    <b v="0"/>
    <n v="27"/>
    <b v="1"/>
    <s v="theater/plays"/>
    <n v="0"/>
    <n v="0.19"/>
    <x v="1"/>
    <x v="6"/>
  </r>
  <r>
    <n v="3599"/>
    <s v="Promised Land"/>
    <s v="Help Chrysalis get this production off the ground!  An original play, we only need $500 to get this production on its feet!"/>
    <n v="2000"/>
    <n v="4"/>
    <x v="0"/>
    <x v="0"/>
    <s v="USD"/>
    <n v="1440892800"/>
    <n v="1438715077"/>
    <b v="0"/>
    <n v="17"/>
    <b v="1"/>
    <s v="theater/plays"/>
    <n v="0"/>
    <n v="0.24"/>
    <x v="1"/>
    <x v="6"/>
  </r>
  <r>
    <n v="3600"/>
    <s v="Pariah"/>
    <s v="The First Play From The Man Who Brought You The Black James Bond!"/>
    <n v="50000"/>
    <n v="4"/>
    <x v="0"/>
    <x v="0"/>
    <s v="USD"/>
    <n v="1476390164"/>
    <n v="1473970964"/>
    <b v="0"/>
    <n v="4"/>
    <b v="1"/>
    <s v="theater/plays"/>
    <n v="0"/>
    <n v="1"/>
    <x v="1"/>
    <x v="6"/>
  </r>
  <r>
    <n v="3601"/>
    <s v="Pink Confetti at The Courtyard Theatre, Hoxton"/>
    <s v="New play 'Pink Confetti' by Paul Roberts at The Courtyard Theatre produced by Etch and directed by Oliver Dawe."/>
    <n v="110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1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2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110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17500"/>
    <n v="3"/>
    <x v="0"/>
    <x v="1"/>
    <s v="GBP"/>
    <n v="1455390126"/>
    <n v="1452798126"/>
    <b v="0"/>
    <n v="15"/>
    <b v="1"/>
    <s v="theater/plays"/>
    <n v="0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110"/>
    <n v="3"/>
    <x v="0"/>
    <x v="1"/>
    <s v="GBP"/>
    <n v="1471185057"/>
    <n v="1468593057"/>
    <b v="0"/>
    <n v="64"/>
    <b v="1"/>
    <s v="theater/plays"/>
    <n v="3"/>
    <n v="0.05"/>
    <x v="1"/>
    <x v="6"/>
  </r>
  <r>
    <n v="3607"/>
    <s v="E15 at The Pleasance and CPT"/>
    <s v="'E15' is a verbatim project that looks at the story of the Focus E15 Campaign"/>
    <n v="22000"/>
    <n v="3"/>
    <x v="0"/>
    <x v="1"/>
    <s v="GBP"/>
    <n v="1450137600"/>
    <n v="1448924882"/>
    <b v="0"/>
    <n v="20"/>
    <b v="1"/>
    <s v="theater/plays"/>
    <n v="0"/>
    <n v="0.15"/>
    <x v="1"/>
    <x v="6"/>
  </r>
  <r>
    <n v="3608"/>
    <s v="Petrification"/>
    <s v="Help us get the show on the road! Petrification is a new play about home, memory and identity and we need your help to tour."/>
    <n v="50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800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50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100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50"/>
    <n v="3"/>
    <x v="0"/>
    <x v="0"/>
    <s v="USD"/>
    <n v="1403964574"/>
    <n v="1401372574"/>
    <b v="0"/>
    <n v="20"/>
    <b v="1"/>
    <s v="theater/plays"/>
    <n v="2"/>
    <n v="0.15"/>
    <x v="1"/>
    <x v="6"/>
  </r>
  <r>
    <n v="3614"/>
    <s v="Gruesome Playground Injuries"/>
    <s v="A production of &quot;Gruesome Playground Injuries&quot; by Rajiv Joseph July 24th-August 9th at The Bakery in Denver, CO."/>
    <n v="1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600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50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1895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5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0"/>
    <n v="2"/>
    <x v="0"/>
    <x v="0"/>
    <s v="USD"/>
    <n v="1425528000"/>
    <n v="1422916261"/>
    <b v="0"/>
    <n v="197"/>
    <b v="1"/>
    <s v="theater/plays"/>
    <n v="2"/>
    <n v="0.01"/>
    <x v="1"/>
    <x v="6"/>
  </r>
  <r>
    <n v="3621"/>
    <s v="EverScape"/>
    <s v="Bare Theatre and Sonorous Road collaborate on the NC debut of  Allan Maule's gamer fantasy play that was extended in New York."/>
    <n v="250"/>
    <n v="2"/>
    <x v="0"/>
    <x v="0"/>
    <s v="USD"/>
    <n v="1475269200"/>
    <n v="1473200844"/>
    <b v="0"/>
    <n v="70"/>
    <b v="1"/>
    <s v="theater/plays"/>
    <n v="1"/>
    <n v="0.03"/>
    <x v="1"/>
    <x v="6"/>
  </r>
  <r>
    <n v="3622"/>
    <s v="Shakespeare's Pericles, Prince of Tyre"/>
    <s v="5 actors. 39 characters. 1 epic adventure. Presented by the Cradle Theatre Company."/>
    <n v="5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1000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14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8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25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10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2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2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1000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300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30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63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12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01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3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600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1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250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18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50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80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3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9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75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25000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5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100000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2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1750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20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5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0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2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7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6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1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10000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15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3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7500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1650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288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45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00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50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1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6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3500"/>
    <n v="1"/>
    <x v="0"/>
    <x v="1"/>
    <s v="GBP"/>
    <n v="1463353200"/>
    <n v="1462285182"/>
    <b v="0"/>
    <n v="3"/>
    <b v="1"/>
    <s v="theater/plays"/>
    <n v="0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500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35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90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80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5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30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53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00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2500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2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2000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1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50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250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1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225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5000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2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75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15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1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200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70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50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15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250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1000000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4000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200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6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12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71764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50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30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550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55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70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50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5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20000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170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950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111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60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1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5000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10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500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15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1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2000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60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1270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500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250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5000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0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60000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2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28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8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3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1500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3500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00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500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260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6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30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1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7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45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4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00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2000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55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1000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7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6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2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1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000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20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1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10000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30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70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10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4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7175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7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45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75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75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500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2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100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2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4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000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9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70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15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2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13803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8000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0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00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515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5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4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750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50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25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5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2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100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100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22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35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50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40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25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175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50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100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3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65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29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2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100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150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33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55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70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20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140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85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50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5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3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120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25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4336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25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5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100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100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40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1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4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000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5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11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100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25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32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30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40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5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5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40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93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25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25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65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675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18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2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100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9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6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20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500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50000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5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5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25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0115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25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68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4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00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1300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1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100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40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5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3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495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1300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9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200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8888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14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25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6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5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37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25000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20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24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2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5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10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35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60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20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75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40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3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75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2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5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516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12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25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15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5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6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3000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250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5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7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50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10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300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0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4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000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3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1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875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3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5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250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0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28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6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8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18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000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00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1338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65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150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20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5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3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4749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50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2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10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7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15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2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17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28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10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5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00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25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110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300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3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510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42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330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240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4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13000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50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5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5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8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3000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200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1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8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10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100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5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700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4285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200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100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115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1800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220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5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0000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1000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2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4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35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300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8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10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8500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10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15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60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000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3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100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500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15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2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5999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1999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3274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10000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5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4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1998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80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12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80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2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45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95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10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2888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3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150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55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3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500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10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3000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500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50000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5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80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100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300000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3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25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90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750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1500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1000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2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7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5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40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110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5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10000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150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30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250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150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2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22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1200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15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1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3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8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6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1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5500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62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30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15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30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150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1000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375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100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150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2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10000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800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200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12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50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30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17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5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5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678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3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30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575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9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70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4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20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50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30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5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888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525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20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7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25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3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96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100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750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27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6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500"/>
    <n v="0"/>
    <x v="2"/>
    <x v="0"/>
    <s v="USD"/>
    <n v="1452234840"/>
    <n v="1450619123"/>
    <b v="0"/>
    <n v="3"/>
    <b v="0"/>
    <s v="theater/plays"/>
    <n v="0"/>
    <n v="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8D57F-86C3-44E5-9DAA-D6B111C32EED}" name="PivotTable5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formats count="1">
    <format dxfId="5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F4AF73-0855-4573-AA74-D1658B883E7E}" name="PivotTable6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E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formats count="1">
    <format dxfId="4">
      <pivotArea collapsedLevelsAreSubtotals="1" fieldPosition="0">
        <references count="2">
          <reference field="5" count="1" selected="0">
            <x v="3"/>
          </reference>
          <reference field="17" count="1">
            <x v="24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C93788-1CFA-4A26-A48F-2B8B627577B7}" name="PivotTable7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DDEB7E-073C-442C-9C5B-590DD47D1E9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95" zoomScaleNormal="95" workbookViewId="0">
      <pane ySplit="1" topLeftCell="A206" activePane="bottomLeft" state="frozen"/>
      <selection pane="bottomLeft" activeCell="F5" sqref="F5"/>
    </sheetView>
  </sheetViews>
  <sheetFormatPr defaultColWidth="8.85546875" defaultRowHeight="15" x14ac:dyDescent="0.25"/>
  <cols>
    <col min="1" max="1" width="8.85546875" style="23"/>
    <col min="2" max="2" width="38.42578125" style="9" customWidth="1"/>
    <col min="3" max="3" width="40.28515625" style="3" customWidth="1"/>
    <col min="4" max="4" width="16.855468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9.28515625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34.28515625" customWidth="1"/>
    <col min="21" max="21" width="12.85546875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8366</v>
      </c>
      <c r="O1" s="1" t="s">
        <v>8305</v>
      </c>
      <c r="P1" s="1" t="s">
        <v>8306</v>
      </c>
      <c r="Q1" s="10" t="s">
        <v>8365</v>
      </c>
      <c r="R1" s="10" t="s">
        <v>8357</v>
      </c>
      <c r="S1" s="1" t="s">
        <v>8364</v>
      </c>
      <c r="T1" s="1" t="s">
        <v>8367</v>
      </c>
      <c r="U1" s="1" t="s">
        <v>8380</v>
      </c>
    </row>
    <row r="2" spans="1:21" ht="60" x14ac:dyDescent="0.25">
      <c r="A2" s="23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5">
        <f t="shared" ref="P2:P65" si="1">IFERROR(ROUND(E2/L2,2),0)</f>
        <v>63.92</v>
      </c>
      <c r="Q2" s="11" t="s">
        <v>8307</v>
      </c>
      <c r="R2" s="11" t="s">
        <v>8308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  <c r="U2">
        <f>YEAR(S2)</f>
        <v>2015</v>
      </c>
    </row>
    <row r="3" spans="1:21" ht="30" x14ac:dyDescent="0.25">
      <c r="A3" s="2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5">
        <f t="shared" si="1"/>
        <v>185.48</v>
      </c>
      <c r="Q3" s="11" t="s">
        <v>8307</v>
      </c>
      <c r="R3" s="11" t="s">
        <v>8308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x14ac:dyDescent="0.25">
      <c r="A4" s="23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5">
        <f t="shared" si="1"/>
        <v>15</v>
      </c>
      <c r="Q4" s="11" t="s">
        <v>8307</v>
      </c>
      <c r="R4" s="11" t="s">
        <v>8308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 s="23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5">
        <f t="shared" si="1"/>
        <v>69.27</v>
      </c>
      <c r="Q5" s="11" t="s">
        <v>8307</v>
      </c>
      <c r="R5" s="11" t="s">
        <v>8308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 s="23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5">
        <f t="shared" si="1"/>
        <v>190.55</v>
      </c>
      <c r="Q6" s="11" t="s">
        <v>8307</v>
      </c>
      <c r="R6" s="11" t="s">
        <v>8308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 s="23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5">
        <f t="shared" si="1"/>
        <v>93.4</v>
      </c>
      <c r="Q7" s="11" t="s">
        <v>8307</v>
      </c>
      <c r="R7" s="11" t="s">
        <v>8308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60" x14ac:dyDescent="0.25">
      <c r="A8" s="23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5">
        <f t="shared" si="1"/>
        <v>146.88</v>
      </c>
      <c r="Q8" s="11" t="s">
        <v>8307</v>
      </c>
      <c r="R8" s="11" t="s">
        <v>8308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 s="23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5">
        <f t="shared" si="1"/>
        <v>159.82</v>
      </c>
      <c r="Q9" s="11" t="s">
        <v>8307</v>
      </c>
      <c r="R9" s="11" t="s">
        <v>8308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 s="23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5">
        <f t="shared" si="1"/>
        <v>291.79000000000002</v>
      </c>
      <c r="Q10" s="11" t="s">
        <v>8307</v>
      </c>
      <c r="R10" s="11" t="s">
        <v>8308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 s="23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5">
        <f t="shared" si="1"/>
        <v>31.5</v>
      </c>
      <c r="Q11" s="11" t="s">
        <v>8307</v>
      </c>
      <c r="R11" s="11" t="s">
        <v>8308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60" x14ac:dyDescent="0.25">
      <c r="A12" s="23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5">
        <f t="shared" si="1"/>
        <v>158.68</v>
      </c>
      <c r="Q12" s="11" t="s">
        <v>8307</v>
      </c>
      <c r="R12" s="11" t="s">
        <v>8308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 s="2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5">
        <f t="shared" si="1"/>
        <v>80.33</v>
      </c>
      <c r="Q13" s="11" t="s">
        <v>8307</v>
      </c>
      <c r="R13" s="11" t="s">
        <v>8308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 s="23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5">
        <f t="shared" si="1"/>
        <v>59.96</v>
      </c>
      <c r="Q14" s="11" t="s">
        <v>8307</v>
      </c>
      <c r="R14" s="11" t="s">
        <v>8308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 s="23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5">
        <f t="shared" si="1"/>
        <v>109.78</v>
      </c>
      <c r="Q15" s="11" t="s">
        <v>8307</v>
      </c>
      <c r="R15" s="11" t="s">
        <v>8308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 s="23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5">
        <f t="shared" si="1"/>
        <v>147.71</v>
      </c>
      <c r="Q16" s="11" t="s">
        <v>8307</v>
      </c>
      <c r="R16" s="11" t="s">
        <v>8308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 s="23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5">
        <f t="shared" si="1"/>
        <v>21.76</v>
      </c>
      <c r="Q17" s="11" t="s">
        <v>8307</v>
      </c>
      <c r="R17" s="11" t="s">
        <v>8308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 s="23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5">
        <f t="shared" si="1"/>
        <v>171.84</v>
      </c>
      <c r="Q18" s="11" t="s">
        <v>8307</v>
      </c>
      <c r="R18" s="11" t="s">
        <v>8308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60" x14ac:dyDescent="0.25">
      <c r="A19" s="23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5">
        <f t="shared" si="1"/>
        <v>41.94</v>
      </c>
      <c r="Q19" s="11" t="s">
        <v>8307</v>
      </c>
      <c r="R19" s="11" t="s">
        <v>8308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 s="23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5">
        <f t="shared" si="1"/>
        <v>93.26</v>
      </c>
      <c r="Q20" s="11" t="s">
        <v>8307</v>
      </c>
      <c r="R20" s="11" t="s">
        <v>8308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60" x14ac:dyDescent="0.25">
      <c r="A21" s="23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5">
        <f t="shared" si="1"/>
        <v>56.14</v>
      </c>
      <c r="Q21" s="11" t="s">
        <v>8307</v>
      </c>
      <c r="R21" s="11" t="s">
        <v>8308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 s="23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5">
        <f t="shared" si="1"/>
        <v>80.16</v>
      </c>
      <c r="Q22" s="11" t="s">
        <v>8307</v>
      </c>
      <c r="R22" s="11" t="s">
        <v>8308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 s="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5">
        <f t="shared" si="1"/>
        <v>199.9</v>
      </c>
      <c r="Q23" s="11" t="s">
        <v>8307</v>
      </c>
      <c r="R23" s="11" t="s">
        <v>8308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 s="23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5">
        <f t="shared" si="1"/>
        <v>51.25</v>
      </c>
      <c r="Q24" s="11" t="s">
        <v>8307</v>
      </c>
      <c r="R24" s="11" t="s">
        <v>8308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 s="23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5">
        <f t="shared" si="1"/>
        <v>103.04</v>
      </c>
      <c r="Q25" s="11" t="s">
        <v>8307</v>
      </c>
      <c r="R25" s="11" t="s">
        <v>8308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 s="23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5">
        <f t="shared" si="1"/>
        <v>66.349999999999994</v>
      </c>
      <c r="Q26" s="11" t="s">
        <v>8307</v>
      </c>
      <c r="R26" s="11" t="s">
        <v>8308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60" x14ac:dyDescent="0.25">
      <c r="A27" s="23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5">
        <f t="shared" si="1"/>
        <v>57.14</v>
      </c>
      <c r="Q27" s="11" t="s">
        <v>8307</v>
      </c>
      <c r="R27" s="11" t="s">
        <v>8308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 s="23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5">
        <f t="shared" si="1"/>
        <v>102.11</v>
      </c>
      <c r="Q28" s="11" t="s">
        <v>8307</v>
      </c>
      <c r="R28" s="11" t="s">
        <v>8308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 s="23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5">
        <f t="shared" si="1"/>
        <v>148.97</v>
      </c>
      <c r="Q29" s="11" t="s">
        <v>8307</v>
      </c>
      <c r="R29" s="11" t="s">
        <v>8308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 s="23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5">
        <f t="shared" si="1"/>
        <v>169.61</v>
      </c>
      <c r="Q30" s="11" t="s">
        <v>8307</v>
      </c>
      <c r="R30" s="11" t="s">
        <v>8308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 s="23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5">
        <f t="shared" si="1"/>
        <v>31.62</v>
      </c>
      <c r="Q31" s="11" t="s">
        <v>8307</v>
      </c>
      <c r="R31" s="11" t="s">
        <v>8308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 s="23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5">
        <f t="shared" si="1"/>
        <v>76.45</v>
      </c>
      <c r="Q32" s="11" t="s">
        <v>8307</v>
      </c>
      <c r="R32" s="11" t="s">
        <v>8308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 s="2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5">
        <f t="shared" si="1"/>
        <v>13</v>
      </c>
      <c r="Q33" s="11" t="s">
        <v>8307</v>
      </c>
      <c r="R33" s="11" t="s">
        <v>8308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 s="23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5">
        <f t="shared" si="1"/>
        <v>320.45</v>
      </c>
      <c r="Q34" s="11" t="s">
        <v>8307</v>
      </c>
      <c r="R34" s="11" t="s">
        <v>8308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60" x14ac:dyDescent="0.25">
      <c r="A35" s="23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5">
        <f t="shared" si="1"/>
        <v>83.75</v>
      </c>
      <c r="Q35" s="11" t="s">
        <v>8307</v>
      </c>
      <c r="R35" s="11" t="s">
        <v>8308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60" x14ac:dyDescent="0.25">
      <c r="A36" s="23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5">
        <f t="shared" si="1"/>
        <v>49.88</v>
      </c>
      <c r="Q36" s="11" t="s">
        <v>8307</v>
      </c>
      <c r="R36" s="11" t="s">
        <v>8308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 s="23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5">
        <f t="shared" si="1"/>
        <v>59.46</v>
      </c>
      <c r="Q37" s="11" t="s">
        <v>8307</v>
      </c>
      <c r="R37" s="11" t="s">
        <v>8308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 s="23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5">
        <f t="shared" si="1"/>
        <v>193.84</v>
      </c>
      <c r="Q38" s="11" t="s">
        <v>8307</v>
      </c>
      <c r="R38" s="11" t="s">
        <v>8308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60" x14ac:dyDescent="0.25">
      <c r="A39" s="23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5">
        <f t="shared" si="1"/>
        <v>159.51</v>
      </c>
      <c r="Q39" s="11" t="s">
        <v>8307</v>
      </c>
      <c r="R39" s="11" t="s">
        <v>8308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 s="23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5">
        <f t="shared" si="1"/>
        <v>41.68</v>
      </c>
      <c r="Q40" s="11" t="s">
        <v>8307</v>
      </c>
      <c r="R40" s="11" t="s">
        <v>8308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 s="23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5">
        <f t="shared" si="1"/>
        <v>150.9</v>
      </c>
      <c r="Q41" s="11" t="s">
        <v>8307</v>
      </c>
      <c r="R41" s="11" t="s">
        <v>8308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 s="23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5">
        <f t="shared" si="1"/>
        <v>126.69</v>
      </c>
      <c r="Q42" s="11" t="s">
        <v>8307</v>
      </c>
      <c r="R42" s="11" t="s">
        <v>8308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60" x14ac:dyDescent="0.25">
      <c r="A43" s="2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5">
        <f t="shared" si="1"/>
        <v>105.26</v>
      </c>
      <c r="Q43" s="11" t="s">
        <v>8307</v>
      </c>
      <c r="R43" s="11" t="s">
        <v>8308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60" x14ac:dyDescent="0.25">
      <c r="A44" s="23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5">
        <f t="shared" si="1"/>
        <v>117.51</v>
      </c>
      <c r="Q44" s="11" t="s">
        <v>8307</v>
      </c>
      <c r="R44" s="11" t="s">
        <v>8308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60" x14ac:dyDescent="0.25">
      <c r="A45" s="23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5">
        <f t="shared" si="1"/>
        <v>117.36</v>
      </c>
      <c r="Q45" s="11" t="s">
        <v>8307</v>
      </c>
      <c r="R45" s="11" t="s">
        <v>8308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 s="23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5">
        <f t="shared" si="1"/>
        <v>133.33000000000001</v>
      </c>
      <c r="Q46" s="11" t="s">
        <v>8307</v>
      </c>
      <c r="R46" s="11" t="s">
        <v>8308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 s="23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5">
        <f t="shared" si="1"/>
        <v>98.36</v>
      </c>
      <c r="Q47" s="11" t="s">
        <v>8307</v>
      </c>
      <c r="R47" s="11" t="s">
        <v>8308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 s="23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5">
        <f t="shared" si="1"/>
        <v>194.44</v>
      </c>
      <c r="Q48" s="11" t="s">
        <v>8307</v>
      </c>
      <c r="R48" s="11" t="s">
        <v>8308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 s="23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5">
        <f t="shared" si="1"/>
        <v>76.87</v>
      </c>
      <c r="Q49" s="11" t="s">
        <v>8307</v>
      </c>
      <c r="R49" s="11" t="s">
        <v>8308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60" x14ac:dyDescent="0.25">
      <c r="A50" s="23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5">
        <f t="shared" si="1"/>
        <v>56.82</v>
      </c>
      <c r="Q50" s="11" t="s">
        <v>8307</v>
      </c>
      <c r="R50" s="11" t="s">
        <v>8308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 s="23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5">
        <f t="shared" si="1"/>
        <v>137.93</v>
      </c>
      <c r="Q51" s="11" t="s">
        <v>8307</v>
      </c>
      <c r="R51" s="11" t="s">
        <v>8308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 s="23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5">
        <f t="shared" si="1"/>
        <v>27.27</v>
      </c>
      <c r="Q52" s="11" t="s">
        <v>8307</v>
      </c>
      <c r="R52" s="11" t="s">
        <v>8308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60" x14ac:dyDescent="0.25">
      <c r="A53" s="2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5">
        <f t="shared" si="1"/>
        <v>118.34</v>
      </c>
      <c r="Q53" s="11" t="s">
        <v>8307</v>
      </c>
      <c r="R53" s="11" t="s">
        <v>8308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 s="23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5">
        <f t="shared" si="1"/>
        <v>223.48</v>
      </c>
      <c r="Q54" s="11" t="s">
        <v>8307</v>
      </c>
      <c r="R54" s="11" t="s">
        <v>8308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 s="23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5">
        <f t="shared" si="1"/>
        <v>28.11</v>
      </c>
      <c r="Q55" s="11" t="s">
        <v>8307</v>
      </c>
      <c r="R55" s="11" t="s">
        <v>8308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 s="23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5">
        <f t="shared" si="1"/>
        <v>194.23</v>
      </c>
      <c r="Q56" s="11" t="s">
        <v>8307</v>
      </c>
      <c r="R56" s="11" t="s">
        <v>8308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 s="23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5">
        <f t="shared" si="1"/>
        <v>128.94999999999999</v>
      </c>
      <c r="Q57" s="11" t="s">
        <v>8307</v>
      </c>
      <c r="R57" s="11" t="s">
        <v>8308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45" x14ac:dyDescent="0.25">
      <c r="A58" s="23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5">
        <f t="shared" si="1"/>
        <v>49.32</v>
      </c>
      <c r="Q58" s="11" t="s">
        <v>8307</v>
      </c>
      <c r="R58" s="11" t="s">
        <v>8308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60" x14ac:dyDescent="0.25">
      <c r="A59" s="23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5">
        <f t="shared" si="1"/>
        <v>221.52</v>
      </c>
      <c r="Q59" s="11" t="s">
        <v>8307</v>
      </c>
      <c r="R59" s="11" t="s">
        <v>8308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 s="23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5">
        <f t="shared" si="1"/>
        <v>137.21</v>
      </c>
      <c r="Q60" s="11" t="s">
        <v>8307</v>
      </c>
      <c r="R60" s="11" t="s">
        <v>8308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60" x14ac:dyDescent="0.25">
      <c r="A61" s="23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5">
        <f t="shared" si="1"/>
        <v>606.82000000000005</v>
      </c>
      <c r="Q61" s="11" t="s">
        <v>8307</v>
      </c>
      <c r="R61" s="11" t="s">
        <v>8308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 s="23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5">
        <f t="shared" si="1"/>
        <v>43.04</v>
      </c>
      <c r="Q62" s="11" t="s">
        <v>8307</v>
      </c>
      <c r="R62" s="11" t="s">
        <v>8309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60" x14ac:dyDescent="0.25">
      <c r="A63" s="2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5">
        <f t="shared" si="1"/>
        <v>322.39</v>
      </c>
      <c r="Q63" s="11" t="s">
        <v>8307</v>
      </c>
      <c r="R63" s="11" t="s">
        <v>8309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60" x14ac:dyDescent="0.25">
      <c r="A64" s="23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5">
        <f t="shared" si="1"/>
        <v>96.71</v>
      </c>
      <c r="Q64" s="11" t="s">
        <v>8307</v>
      </c>
      <c r="R64" s="11" t="s">
        <v>8309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 s="23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5">
        <f t="shared" si="1"/>
        <v>35.47</v>
      </c>
      <c r="Q65" s="11" t="s">
        <v>8307</v>
      </c>
      <c r="R65" s="11" t="s">
        <v>8309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 s="23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5">
        <f t="shared" ref="P66:P129" si="6">IFERROR(ROUND(E66/L66,2),0)</f>
        <v>86.67</v>
      </c>
      <c r="Q66" s="11" t="s">
        <v>8307</v>
      </c>
      <c r="R66" s="11" t="s">
        <v>8309</v>
      </c>
      <c r="S66" s="16">
        <f t="shared" ref="S66:S129" si="7">(((J66/60)/60)/24)+DATE(1970,1,1)</f>
        <v>41433.01829861111</v>
      </c>
      <c r="T66" s="16">
        <f t="shared" ref="T66:T129" si="8">(((I66/60)/60)/24)+DATE(1970,1,1)</f>
        <v>41463.01829861111</v>
      </c>
      <c r="U66">
        <f t="shared" si="4"/>
        <v>2013</v>
      </c>
    </row>
    <row r="67" spans="1:21" ht="45" x14ac:dyDescent="0.25">
      <c r="A67" s="23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5">
        <f t="shared" si="6"/>
        <v>132.05000000000001</v>
      </c>
      <c r="Q67" s="11" t="s">
        <v>8307</v>
      </c>
      <c r="R67" s="11" t="s">
        <v>8309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x14ac:dyDescent="0.25">
      <c r="A68" s="23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5">
        <f t="shared" si="6"/>
        <v>91.23</v>
      </c>
      <c r="Q68" s="11" t="s">
        <v>8307</v>
      </c>
      <c r="R68" s="11" t="s">
        <v>8309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 s="23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5">
        <f t="shared" si="6"/>
        <v>116.25</v>
      </c>
      <c r="Q69" s="11" t="s">
        <v>8307</v>
      </c>
      <c r="R69" s="11" t="s">
        <v>8309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 s="23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5">
        <f t="shared" si="6"/>
        <v>21.19</v>
      </c>
      <c r="Q70" s="11" t="s">
        <v>8307</v>
      </c>
      <c r="R70" s="11" t="s">
        <v>8309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 s="23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5">
        <f t="shared" si="6"/>
        <v>62.33</v>
      </c>
      <c r="Q71" s="11" t="s">
        <v>8307</v>
      </c>
      <c r="R71" s="11" t="s">
        <v>8309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60" x14ac:dyDescent="0.25">
      <c r="A72" s="23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5">
        <f t="shared" si="6"/>
        <v>37.409999999999997</v>
      </c>
      <c r="Q72" s="11" t="s">
        <v>8307</v>
      </c>
      <c r="R72" s="11" t="s">
        <v>8309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 s="2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5">
        <f t="shared" si="6"/>
        <v>69.72</v>
      </c>
      <c r="Q73" s="11" t="s">
        <v>8307</v>
      </c>
      <c r="R73" s="11" t="s">
        <v>8309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60" x14ac:dyDescent="0.25">
      <c r="A74" s="23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5">
        <f t="shared" si="6"/>
        <v>58.17</v>
      </c>
      <c r="Q74" s="11" t="s">
        <v>8307</v>
      </c>
      <c r="R74" s="11" t="s">
        <v>8309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60" x14ac:dyDescent="0.25">
      <c r="A75" s="23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5">
        <f t="shared" si="6"/>
        <v>50</v>
      </c>
      <c r="Q75" s="11" t="s">
        <v>8307</v>
      </c>
      <c r="R75" s="11" t="s">
        <v>8309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60" x14ac:dyDescent="0.25">
      <c r="A76" s="23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5">
        <f t="shared" si="6"/>
        <v>19.47</v>
      </c>
      <c r="Q76" s="11" t="s">
        <v>8307</v>
      </c>
      <c r="R76" s="11" t="s">
        <v>8309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 s="23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5">
        <f t="shared" si="6"/>
        <v>85.96</v>
      </c>
      <c r="Q77" s="11" t="s">
        <v>8307</v>
      </c>
      <c r="R77" s="11" t="s">
        <v>8309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60" x14ac:dyDescent="0.25">
      <c r="A78" s="23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5">
        <f t="shared" si="6"/>
        <v>30.67</v>
      </c>
      <c r="Q78" s="11" t="s">
        <v>8307</v>
      </c>
      <c r="R78" s="11" t="s">
        <v>8309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 s="23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5">
        <f t="shared" si="6"/>
        <v>60.38</v>
      </c>
      <c r="Q79" s="11" t="s">
        <v>8307</v>
      </c>
      <c r="R79" s="11" t="s">
        <v>8309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105" x14ac:dyDescent="0.25">
      <c r="A80" s="23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5">
        <f t="shared" si="6"/>
        <v>38.6</v>
      </c>
      <c r="Q80" s="11" t="s">
        <v>8307</v>
      </c>
      <c r="R80" s="11" t="s">
        <v>8309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 s="23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5">
        <f t="shared" si="6"/>
        <v>40.270000000000003</v>
      </c>
      <c r="Q81" s="11" t="s">
        <v>8307</v>
      </c>
      <c r="R81" s="11" t="s">
        <v>8309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 s="23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5">
        <f t="shared" si="6"/>
        <v>273.83</v>
      </c>
      <c r="Q82" s="11" t="s">
        <v>8307</v>
      </c>
      <c r="R82" s="11" t="s">
        <v>8309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60" x14ac:dyDescent="0.25">
      <c r="A83" s="2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5">
        <f t="shared" si="6"/>
        <v>53.04</v>
      </c>
      <c r="Q83" s="11" t="s">
        <v>8307</v>
      </c>
      <c r="R83" s="11" t="s">
        <v>8309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60" x14ac:dyDescent="0.25">
      <c r="A84" s="23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5">
        <f t="shared" si="6"/>
        <v>40.01</v>
      </c>
      <c r="Q84" s="11" t="s">
        <v>8307</v>
      </c>
      <c r="R84" s="11" t="s">
        <v>8309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60" x14ac:dyDescent="0.25">
      <c r="A85" s="23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5">
        <f t="shared" si="6"/>
        <v>15.77</v>
      </c>
      <c r="Q85" s="11" t="s">
        <v>8307</v>
      </c>
      <c r="R85" s="11" t="s">
        <v>8309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 s="23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5">
        <f t="shared" si="6"/>
        <v>71.430000000000007</v>
      </c>
      <c r="Q86" s="11" t="s">
        <v>8307</v>
      </c>
      <c r="R86" s="11" t="s">
        <v>8309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60" x14ac:dyDescent="0.25">
      <c r="A87" s="23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5">
        <f t="shared" si="6"/>
        <v>71.709999999999994</v>
      </c>
      <c r="Q87" s="11" t="s">
        <v>8307</v>
      </c>
      <c r="R87" s="11" t="s">
        <v>8309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75" x14ac:dyDescent="0.25">
      <c r="A88" s="23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5">
        <f t="shared" si="6"/>
        <v>375.76</v>
      </c>
      <c r="Q88" s="11" t="s">
        <v>8307</v>
      </c>
      <c r="R88" s="11" t="s">
        <v>8309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 s="23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5">
        <f t="shared" si="6"/>
        <v>104.6</v>
      </c>
      <c r="Q89" s="11" t="s">
        <v>8307</v>
      </c>
      <c r="R89" s="11" t="s">
        <v>8309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 s="23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5">
        <f t="shared" si="6"/>
        <v>60</v>
      </c>
      <c r="Q90" s="11" t="s">
        <v>8307</v>
      </c>
      <c r="R90" s="11" t="s">
        <v>8309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 s="23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5">
        <f t="shared" si="6"/>
        <v>123.29</v>
      </c>
      <c r="Q91" s="11" t="s">
        <v>8307</v>
      </c>
      <c r="R91" s="11" t="s">
        <v>8309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 s="23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5">
        <f t="shared" si="6"/>
        <v>31.38</v>
      </c>
      <c r="Q92" s="11" t="s">
        <v>8307</v>
      </c>
      <c r="R92" s="11" t="s">
        <v>8309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 s="2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5">
        <f t="shared" si="6"/>
        <v>78.260000000000005</v>
      </c>
      <c r="Q93" s="11" t="s">
        <v>8307</v>
      </c>
      <c r="R93" s="11" t="s">
        <v>8309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60" x14ac:dyDescent="0.25">
      <c r="A94" s="23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5">
        <f t="shared" si="6"/>
        <v>122.33</v>
      </c>
      <c r="Q94" s="11" t="s">
        <v>8307</v>
      </c>
      <c r="R94" s="11" t="s">
        <v>8309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 s="23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5">
        <f t="shared" si="6"/>
        <v>73.73</v>
      </c>
      <c r="Q95" s="11" t="s">
        <v>8307</v>
      </c>
      <c r="R95" s="11" t="s">
        <v>8309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 s="23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5">
        <f t="shared" si="6"/>
        <v>21.67</v>
      </c>
      <c r="Q96" s="11" t="s">
        <v>8307</v>
      </c>
      <c r="R96" s="11" t="s">
        <v>8309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60" x14ac:dyDescent="0.25">
      <c r="A97" s="23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5">
        <f t="shared" si="6"/>
        <v>21.9</v>
      </c>
      <c r="Q97" s="11" t="s">
        <v>8307</v>
      </c>
      <c r="R97" s="11" t="s">
        <v>8309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 s="23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5">
        <f t="shared" si="6"/>
        <v>50.59</v>
      </c>
      <c r="Q98" s="11" t="s">
        <v>8307</v>
      </c>
      <c r="R98" s="11" t="s">
        <v>8309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 s="23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5">
        <f t="shared" si="6"/>
        <v>53.13</v>
      </c>
      <c r="Q99" s="11" t="s">
        <v>8307</v>
      </c>
      <c r="R99" s="11" t="s">
        <v>8309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 s="23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5">
        <f t="shared" si="6"/>
        <v>56.67</v>
      </c>
      <c r="Q100" s="11" t="s">
        <v>8307</v>
      </c>
      <c r="R100" s="11" t="s">
        <v>8309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 s="23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5">
        <f t="shared" si="6"/>
        <v>40.78</v>
      </c>
      <c r="Q101" s="11" t="s">
        <v>8307</v>
      </c>
      <c r="R101" s="11" t="s">
        <v>8309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60" x14ac:dyDescent="0.25">
      <c r="A102" s="23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5">
        <f t="shared" si="6"/>
        <v>192.31</v>
      </c>
      <c r="Q102" s="11" t="s">
        <v>8307</v>
      </c>
      <c r="R102" s="11" t="s">
        <v>8309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60" x14ac:dyDescent="0.25">
      <c r="A103" s="2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5">
        <f t="shared" si="6"/>
        <v>100</v>
      </c>
      <c r="Q103" s="11" t="s">
        <v>8307</v>
      </c>
      <c r="R103" s="11" t="s">
        <v>8309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60" x14ac:dyDescent="0.25">
      <c r="A104" s="23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5">
        <f t="shared" si="6"/>
        <v>117.92</v>
      </c>
      <c r="Q104" s="11" t="s">
        <v>8307</v>
      </c>
      <c r="R104" s="11" t="s">
        <v>8309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 s="23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5">
        <f t="shared" si="6"/>
        <v>27.9</v>
      </c>
      <c r="Q105" s="11" t="s">
        <v>8307</v>
      </c>
      <c r="R105" s="11" t="s">
        <v>8309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 s="23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5">
        <f t="shared" si="6"/>
        <v>60</v>
      </c>
      <c r="Q106" s="11" t="s">
        <v>8307</v>
      </c>
      <c r="R106" s="11" t="s">
        <v>8309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 s="23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5">
        <f t="shared" si="6"/>
        <v>39.380000000000003</v>
      </c>
      <c r="Q107" s="11" t="s">
        <v>8307</v>
      </c>
      <c r="R107" s="11" t="s">
        <v>8309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 s="23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5">
        <f t="shared" si="6"/>
        <v>186.11</v>
      </c>
      <c r="Q108" s="11" t="s">
        <v>8307</v>
      </c>
      <c r="R108" s="11" t="s">
        <v>8309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60" x14ac:dyDescent="0.25">
      <c r="A109" s="23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5">
        <f t="shared" si="6"/>
        <v>111.38</v>
      </c>
      <c r="Q109" s="11" t="s">
        <v>8307</v>
      </c>
      <c r="R109" s="11" t="s">
        <v>8309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 s="23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5">
        <f t="shared" si="6"/>
        <v>78.72</v>
      </c>
      <c r="Q110" s="11" t="s">
        <v>8307</v>
      </c>
      <c r="R110" s="11" t="s">
        <v>8309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 s="23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5">
        <f t="shared" si="6"/>
        <v>46.7</v>
      </c>
      <c r="Q111" s="11" t="s">
        <v>8307</v>
      </c>
      <c r="R111" s="11" t="s">
        <v>8309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 s="23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5">
        <f t="shared" si="6"/>
        <v>65.38</v>
      </c>
      <c r="Q112" s="11" t="s">
        <v>8307</v>
      </c>
      <c r="R112" s="11" t="s">
        <v>8309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 s="2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5">
        <f t="shared" si="6"/>
        <v>102.08</v>
      </c>
      <c r="Q113" s="11" t="s">
        <v>8307</v>
      </c>
      <c r="R113" s="11" t="s">
        <v>8309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60" x14ac:dyDescent="0.25">
      <c r="A114" s="23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5">
        <f t="shared" si="6"/>
        <v>64.2</v>
      </c>
      <c r="Q114" s="11" t="s">
        <v>8307</v>
      </c>
      <c r="R114" s="11" t="s">
        <v>8309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 s="23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5">
        <f t="shared" si="6"/>
        <v>90.38</v>
      </c>
      <c r="Q115" s="11" t="s">
        <v>8307</v>
      </c>
      <c r="R115" s="11" t="s">
        <v>8309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60" x14ac:dyDescent="0.25">
      <c r="A116" s="23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5">
        <f t="shared" si="6"/>
        <v>88.57</v>
      </c>
      <c r="Q116" s="11" t="s">
        <v>8307</v>
      </c>
      <c r="R116" s="11" t="s">
        <v>8309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ht="30" x14ac:dyDescent="0.25">
      <c r="A117" s="23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5">
        <f t="shared" si="6"/>
        <v>28.73</v>
      </c>
      <c r="Q117" s="11" t="s">
        <v>8307</v>
      </c>
      <c r="R117" s="11" t="s">
        <v>8309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60" x14ac:dyDescent="0.25">
      <c r="A118" s="23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5">
        <f t="shared" si="6"/>
        <v>69.790000000000006</v>
      </c>
      <c r="Q118" s="11" t="s">
        <v>8307</v>
      </c>
      <c r="R118" s="11" t="s">
        <v>8309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 s="23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5">
        <f t="shared" si="6"/>
        <v>167.49</v>
      </c>
      <c r="Q119" s="11" t="s">
        <v>8307</v>
      </c>
      <c r="R119" s="11" t="s">
        <v>8309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45" x14ac:dyDescent="0.25">
      <c r="A120" s="23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5">
        <f t="shared" si="6"/>
        <v>144.91</v>
      </c>
      <c r="Q120" s="11" t="s">
        <v>8307</v>
      </c>
      <c r="R120" s="11" t="s">
        <v>8309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60" x14ac:dyDescent="0.25">
      <c r="A121" s="23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5">
        <f t="shared" si="6"/>
        <v>91.84</v>
      </c>
      <c r="Q121" s="11" t="s">
        <v>8307</v>
      </c>
      <c r="R121" s="11" t="s">
        <v>8309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 s="23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5">
        <f t="shared" si="6"/>
        <v>10</v>
      </c>
      <c r="Q122" s="11" t="s">
        <v>8307</v>
      </c>
      <c r="R122" s="11" t="s">
        <v>8310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 s="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5">
        <f t="shared" si="6"/>
        <v>1</v>
      </c>
      <c r="Q123" s="11" t="s">
        <v>8307</v>
      </c>
      <c r="R123" s="11" t="s">
        <v>8310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45" x14ac:dyDescent="0.25">
      <c r="A124" s="23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5">
        <f t="shared" si="6"/>
        <v>0</v>
      </c>
      <c r="Q124" s="11" t="s">
        <v>8307</v>
      </c>
      <c r="R124" s="11" t="s">
        <v>8310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 s="23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5">
        <f t="shared" si="6"/>
        <v>25.17</v>
      </c>
      <c r="Q125" s="11" t="s">
        <v>8307</v>
      </c>
      <c r="R125" s="11" t="s">
        <v>8310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 s="23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5">
        <f t="shared" si="6"/>
        <v>0</v>
      </c>
      <c r="Q126" s="11" t="s">
        <v>8307</v>
      </c>
      <c r="R126" s="11" t="s">
        <v>8310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60" x14ac:dyDescent="0.25">
      <c r="A127" s="23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5">
        <f t="shared" si="6"/>
        <v>11.67</v>
      </c>
      <c r="Q127" s="11" t="s">
        <v>8307</v>
      </c>
      <c r="R127" s="11" t="s">
        <v>8310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60" x14ac:dyDescent="0.25">
      <c r="A128" s="23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5">
        <f t="shared" si="6"/>
        <v>106.69</v>
      </c>
      <c r="Q128" s="11" t="s">
        <v>8307</v>
      </c>
      <c r="R128" s="11" t="s">
        <v>8310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60" x14ac:dyDescent="0.25">
      <c r="A129" s="23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5">
        <f t="shared" si="6"/>
        <v>47.5</v>
      </c>
      <c r="Q129" s="11" t="s">
        <v>8307</v>
      </c>
      <c r="R129" s="11" t="s">
        <v>8310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 s="23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5">
        <f t="shared" ref="P130:P193" si="11">IFERROR(ROUND(E130/L130,2),0)</f>
        <v>311.17</v>
      </c>
      <c r="Q130" s="11" t="s">
        <v>8307</v>
      </c>
      <c r="R130" s="11" t="s">
        <v>8310</v>
      </c>
      <c r="S130" s="16">
        <f t="shared" ref="S130:S193" si="12">(((J130/60)/60)/24)+DATE(1970,1,1)</f>
        <v>42628.22792824074</v>
      </c>
      <c r="T130" s="16">
        <f t="shared" ref="T130:T193" si="13">(((I130/60)/60)/24)+DATE(1970,1,1)</f>
        <v>42663.22792824074</v>
      </c>
      <c r="U130">
        <f t="shared" si="9"/>
        <v>2016</v>
      </c>
    </row>
    <row r="131" spans="1:21" ht="60" x14ac:dyDescent="0.25">
      <c r="A131" s="23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5">
        <f t="shared" si="11"/>
        <v>0</v>
      </c>
      <c r="Q131" s="11" t="s">
        <v>8307</v>
      </c>
      <c r="R131" s="11" t="s">
        <v>8310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60" x14ac:dyDescent="0.25">
      <c r="A132" s="23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5">
        <f t="shared" si="11"/>
        <v>0</v>
      </c>
      <c r="Q132" s="11" t="s">
        <v>8307</v>
      </c>
      <c r="R132" s="11" t="s">
        <v>8310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 s="2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5">
        <f t="shared" si="11"/>
        <v>0</v>
      </c>
      <c r="Q133" s="11" t="s">
        <v>8307</v>
      </c>
      <c r="R133" s="11" t="s">
        <v>8310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 s="23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5">
        <f t="shared" si="11"/>
        <v>94.51</v>
      </c>
      <c r="Q134" s="11" t="s">
        <v>8307</v>
      </c>
      <c r="R134" s="11" t="s">
        <v>8310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45" x14ac:dyDescent="0.25">
      <c r="A135" s="23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5">
        <f t="shared" si="11"/>
        <v>0</v>
      </c>
      <c r="Q135" s="11" t="s">
        <v>8307</v>
      </c>
      <c r="R135" s="11" t="s">
        <v>8310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 s="23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5">
        <f t="shared" si="11"/>
        <v>0</v>
      </c>
      <c r="Q136" s="11" t="s">
        <v>8307</v>
      </c>
      <c r="R136" s="11" t="s">
        <v>8310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 s="23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5">
        <f t="shared" si="11"/>
        <v>80.599999999999994</v>
      </c>
      <c r="Q137" s="11" t="s">
        <v>8307</v>
      </c>
      <c r="R137" s="11" t="s">
        <v>8310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 s="23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5">
        <f t="shared" si="11"/>
        <v>0</v>
      </c>
      <c r="Q138" s="11" t="s">
        <v>8307</v>
      </c>
      <c r="R138" s="11" t="s">
        <v>8310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60" x14ac:dyDescent="0.25">
      <c r="A139" s="23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5">
        <f t="shared" si="11"/>
        <v>0</v>
      </c>
      <c r="Q139" s="11" t="s">
        <v>8307</v>
      </c>
      <c r="R139" s="11" t="s">
        <v>8310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60" x14ac:dyDescent="0.25">
      <c r="A140" s="23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5">
        <f t="shared" si="11"/>
        <v>81.239999999999995</v>
      </c>
      <c r="Q140" s="11" t="s">
        <v>8307</v>
      </c>
      <c r="R140" s="11" t="s">
        <v>8310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 s="23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5">
        <f t="shared" si="11"/>
        <v>500</v>
      </c>
      <c r="Q141" s="11" t="s">
        <v>8307</v>
      </c>
      <c r="R141" s="11" t="s">
        <v>8310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60" x14ac:dyDescent="0.25">
      <c r="A142" s="23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5">
        <f t="shared" si="11"/>
        <v>0</v>
      </c>
      <c r="Q142" s="11" t="s">
        <v>8307</v>
      </c>
      <c r="R142" s="11" t="s">
        <v>8310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 s="2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5">
        <f t="shared" si="11"/>
        <v>46.18</v>
      </c>
      <c r="Q143" s="11" t="s">
        <v>8307</v>
      </c>
      <c r="R143" s="11" t="s">
        <v>8310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60" x14ac:dyDescent="0.25">
      <c r="A144" s="23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5">
        <f t="shared" si="11"/>
        <v>10</v>
      </c>
      <c r="Q144" s="11" t="s">
        <v>8307</v>
      </c>
      <c r="R144" s="11" t="s">
        <v>8310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60" x14ac:dyDescent="0.25">
      <c r="A145" s="23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5">
        <f t="shared" si="11"/>
        <v>0</v>
      </c>
      <c r="Q145" s="11" t="s">
        <v>8307</v>
      </c>
      <c r="R145" s="11" t="s">
        <v>8310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 s="23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5">
        <f t="shared" si="11"/>
        <v>55.95</v>
      </c>
      <c r="Q146" s="11" t="s">
        <v>8307</v>
      </c>
      <c r="R146" s="11" t="s">
        <v>8310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60" x14ac:dyDescent="0.25">
      <c r="A147" s="23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5">
        <f t="shared" si="11"/>
        <v>37.56</v>
      </c>
      <c r="Q147" s="11" t="s">
        <v>8307</v>
      </c>
      <c r="R147" s="11" t="s">
        <v>8310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60" x14ac:dyDescent="0.25">
      <c r="A148" s="23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5">
        <f t="shared" si="11"/>
        <v>38.33</v>
      </c>
      <c r="Q148" s="11" t="s">
        <v>8307</v>
      </c>
      <c r="R148" s="11" t="s">
        <v>8310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 s="23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5">
        <f t="shared" si="11"/>
        <v>0</v>
      </c>
      <c r="Q149" s="11" t="s">
        <v>8307</v>
      </c>
      <c r="R149" s="11" t="s">
        <v>8310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60" x14ac:dyDescent="0.25">
      <c r="A150" s="23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5">
        <f t="shared" si="11"/>
        <v>20</v>
      </c>
      <c r="Q150" s="11" t="s">
        <v>8307</v>
      </c>
      <c r="R150" s="11" t="s">
        <v>8310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60" x14ac:dyDescent="0.25">
      <c r="A151" s="23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5">
        <f t="shared" si="11"/>
        <v>15.33</v>
      </c>
      <c r="Q151" s="11" t="s">
        <v>8307</v>
      </c>
      <c r="R151" s="11" t="s">
        <v>8310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 s="23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5">
        <f t="shared" si="11"/>
        <v>449.43</v>
      </c>
      <c r="Q152" s="11" t="s">
        <v>8307</v>
      </c>
      <c r="R152" s="11" t="s">
        <v>8310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60" x14ac:dyDescent="0.25">
      <c r="A153" s="2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5">
        <f t="shared" si="11"/>
        <v>28</v>
      </c>
      <c r="Q153" s="11" t="s">
        <v>8307</v>
      </c>
      <c r="R153" s="11" t="s">
        <v>8310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 s="23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5">
        <f t="shared" si="11"/>
        <v>15</v>
      </c>
      <c r="Q154" s="11" t="s">
        <v>8307</v>
      </c>
      <c r="R154" s="11" t="s">
        <v>8310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 s="23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5">
        <f t="shared" si="11"/>
        <v>35.9</v>
      </c>
      <c r="Q155" s="11" t="s">
        <v>8307</v>
      </c>
      <c r="R155" s="11" t="s">
        <v>8310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 s="23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5">
        <f t="shared" si="11"/>
        <v>13.33</v>
      </c>
      <c r="Q156" s="11" t="s">
        <v>8307</v>
      </c>
      <c r="R156" s="11" t="s">
        <v>8310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 s="23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5">
        <f t="shared" si="11"/>
        <v>20.25</v>
      </c>
      <c r="Q157" s="11" t="s">
        <v>8307</v>
      </c>
      <c r="R157" s="11" t="s">
        <v>8310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 s="23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5">
        <f t="shared" si="11"/>
        <v>119</v>
      </c>
      <c r="Q158" s="11" t="s">
        <v>8307</v>
      </c>
      <c r="R158" s="11" t="s">
        <v>8310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 s="23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5">
        <f t="shared" si="11"/>
        <v>4</v>
      </c>
      <c r="Q159" s="11" t="s">
        <v>8307</v>
      </c>
      <c r="R159" s="11" t="s">
        <v>8310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60" x14ac:dyDescent="0.25">
      <c r="A160" s="23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5">
        <f t="shared" si="11"/>
        <v>0</v>
      </c>
      <c r="Q160" s="11" t="s">
        <v>8307</v>
      </c>
      <c r="R160" s="11" t="s">
        <v>8310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60" x14ac:dyDescent="0.25">
      <c r="A161" s="23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5">
        <f t="shared" si="11"/>
        <v>10</v>
      </c>
      <c r="Q161" s="11" t="s">
        <v>8307</v>
      </c>
      <c r="R161" s="11" t="s">
        <v>8310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60" x14ac:dyDescent="0.25">
      <c r="A162" s="23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5">
        <f t="shared" si="11"/>
        <v>0</v>
      </c>
      <c r="Q162" s="11" t="s">
        <v>8307</v>
      </c>
      <c r="R162" s="11" t="s">
        <v>8311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60" x14ac:dyDescent="0.25">
      <c r="A163" s="2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5">
        <f t="shared" si="11"/>
        <v>5</v>
      </c>
      <c r="Q163" s="11" t="s">
        <v>8307</v>
      </c>
      <c r="R163" s="11" t="s">
        <v>8311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 s="23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5">
        <f t="shared" si="11"/>
        <v>43.5</v>
      </c>
      <c r="Q164" s="11" t="s">
        <v>8307</v>
      </c>
      <c r="R164" s="11" t="s">
        <v>8311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 s="23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5">
        <f t="shared" si="11"/>
        <v>0</v>
      </c>
      <c r="Q165" s="11" t="s">
        <v>8307</v>
      </c>
      <c r="R165" s="11" t="s">
        <v>8311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60" x14ac:dyDescent="0.25">
      <c r="A166" s="23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5">
        <f t="shared" si="11"/>
        <v>91.43</v>
      </c>
      <c r="Q166" s="11" t="s">
        <v>8307</v>
      </c>
      <c r="R166" s="11" t="s">
        <v>8311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 s="23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5">
        <f t="shared" si="11"/>
        <v>0</v>
      </c>
      <c r="Q167" s="11" t="s">
        <v>8307</v>
      </c>
      <c r="R167" s="11" t="s">
        <v>8311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 s="23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5">
        <f t="shared" si="11"/>
        <v>3000</v>
      </c>
      <c r="Q168" s="11" t="s">
        <v>8307</v>
      </c>
      <c r="R168" s="11" t="s">
        <v>8311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 s="23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5">
        <f t="shared" si="11"/>
        <v>5.5</v>
      </c>
      <c r="Q169" s="11" t="s">
        <v>8307</v>
      </c>
      <c r="R169" s="11" t="s">
        <v>8311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60" x14ac:dyDescent="0.25">
      <c r="A170" s="23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5">
        <f t="shared" si="11"/>
        <v>108.33</v>
      </c>
      <c r="Q170" s="11" t="s">
        <v>8307</v>
      </c>
      <c r="R170" s="11" t="s">
        <v>8311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60" x14ac:dyDescent="0.25">
      <c r="A171" s="23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5">
        <f t="shared" si="11"/>
        <v>56</v>
      </c>
      <c r="Q171" s="11" t="s">
        <v>8307</v>
      </c>
      <c r="R171" s="11" t="s">
        <v>8311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 s="23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5">
        <f t="shared" si="11"/>
        <v>32.5</v>
      </c>
      <c r="Q172" s="11" t="s">
        <v>8307</v>
      </c>
      <c r="R172" s="11" t="s">
        <v>8311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 s="2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5">
        <f t="shared" si="11"/>
        <v>1</v>
      </c>
      <c r="Q173" s="11" t="s">
        <v>8307</v>
      </c>
      <c r="R173" s="11" t="s">
        <v>8311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 s="23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5">
        <f t="shared" si="11"/>
        <v>0</v>
      </c>
      <c r="Q174" s="11" t="s">
        <v>8307</v>
      </c>
      <c r="R174" s="11" t="s">
        <v>8311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 s="23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5">
        <f t="shared" si="11"/>
        <v>0</v>
      </c>
      <c r="Q175" s="11" t="s">
        <v>8307</v>
      </c>
      <c r="R175" s="11" t="s">
        <v>8311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60" x14ac:dyDescent="0.25">
      <c r="A176" s="23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5">
        <f t="shared" si="11"/>
        <v>0</v>
      </c>
      <c r="Q176" s="11" t="s">
        <v>8307</v>
      </c>
      <c r="R176" s="11" t="s">
        <v>8311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 s="23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5">
        <f t="shared" si="11"/>
        <v>49.88</v>
      </c>
      <c r="Q177" s="11" t="s">
        <v>8307</v>
      </c>
      <c r="R177" s="11" t="s">
        <v>8311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60" x14ac:dyDescent="0.25">
      <c r="A178" s="23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5">
        <f t="shared" si="11"/>
        <v>0</v>
      </c>
      <c r="Q178" s="11" t="s">
        <v>8307</v>
      </c>
      <c r="R178" s="11" t="s">
        <v>8311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 s="23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5">
        <f t="shared" si="11"/>
        <v>25.71</v>
      </c>
      <c r="Q179" s="11" t="s">
        <v>8307</v>
      </c>
      <c r="R179" s="11" t="s">
        <v>8311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 s="23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5">
        <f t="shared" si="11"/>
        <v>0</v>
      </c>
      <c r="Q180" s="11" t="s">
        <v>8307</v>
      </c>
      <c r="R180" s="11" t="s">
        <v>8311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 s="23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5">
        <f t="shared" si="11"/>
        <v>100</v>
      </c>
      <c r="Q181" s="11" t="s">
        <v>8307</v>
      </c>
      <c r="R181" s="11" t="s">
        <v>8311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 s="23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5">
        <f t="shared" si="11"/>
        <v>30.85</v>
      </c>
      <c r="Q182" s="11" t="s">
        <v>8307</v>
      </c>
      <c r="R182" s="11" t="s">
        <v>8311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60" x14ac:dyDescent="0.25">
      <c r="A183" s="2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5">
        <f t="shared" si="11"/>
        <v>180.5</v>
      </c>
      <c r="Q183" s="11" t="s">
        <v>8307</v>
      </c>
      <c r="R183" s="11" t="s">
        <v>8311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 s="23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5">
        <f t="shared" si="11"/>
        <v>0</v>
      </c>
      <c r="Q184" s="11" t="s">
        <v>8307</v>
      </c>
      <c r="R184" s="11" t="s">
        <v>8311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 s="23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5">
        <f t="shared" si="11"/>
        <v>373.5</v>
      </c>
      <c r="Q185" s="11" t="s">
        <v>8307</v>
      </c>
      <c r="R185" s="11" t="s">
        <v>8311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60" x14ac:dyDescent="0.25">
      <c r="A186" s="23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5">
        <f t="shared" si="11"/>
        <v>25.5</v>
      </c>
      <c r="Q186" s="11" t="s">
        <v>8307</v>
      </c>
      <c r="R186" s="11" t="s">
        <v>8311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 s="23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5">
        <f t="shared" si="11"/>
        <v>220</v>
      </c>
      <c r="Q187" s="11" t="s">
        <v>8307</v>
      </c>
      <c r="R187" s="11" t="s">
        <v>8311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60" x14ac:dyDescent="0.25">
      <c r="A188" s="23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5">
        <f t="shared" si="11"/>
        <v>0</v>
      </c>
      <c r="Q188" s="11" t="s">
        <v>8307</v>
      </c>
      <c r="R188" s="11" t="s">
        <v>8311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 s="23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5">
        <f t="shared" si="11"/>
        <v>160</v>
      </c>
      <c r="Q189" s="11" t="s">
        <v>8307</v>
      </c>
      <c r="R189" s="11" t="s">
        <v>8311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 s="23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5">
        <f t="shared" si="11"/>
        <v>0</v>
      </c>
      <c r="Q190" s="11" t="s">
        <v>8307</v>
      </c>
      <c r="R190" s="11" t="s">
        <v>8311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60" x14ac:dyDescent="0.25">
      <c r="A191" s="23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5">
        <f t="shared" si="11"/>
        <v>69</v>
      </c>
      <c r="Q191" s="11" t="s">
        <v>8307</v>
      </c>
      <c r="R191" s="11" t="s">
        <v>8311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 s="23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5">
        <f t="shared" si="11"/>
        <v>50</v>
      </c>
      <c r="Q192" s="11" t="s">
        <v>8307</v>
      </c>
      <c r="R192" s="11" t="s">
        <v>8311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 s="2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5">
        <f t="shared" si="11"/>
        <v>83.33</v>
      </c>
      <c r="Q193" s="11" t="s">
        <v>8307</v>
      </c>
      <c r="R193" s="11" t="s">
        <v>8311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 s="23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5">
        <f t="shared" ref="P194:P257" si="16">IFERROR(ROUND(E194/L194,2),0)</f>
        <v>5.67</v>
      </c>
      <c r="Q194" s="11" t="s">
        <v>8307</v>
      </c>
      <c r="R194" s="11" t="s">
        <v>8311</v>
      </c>
      <c r="S194" s="16">
        <f t="shared" ref="S194:S257" si="17">(((J194/60)/60)/24)+DATE(1970,1,1)</f>
        <v>41899.792037037041</v>
      </c>
      <c r="T194" s="16">
        <f t="shared" ref="T194:T257" si="18">(((I194/60)/60)/24)+DATE(1970,1,1)</f>
        <v>41929.792037037041</v>
      </c>
      <c r="U194">
        <f t="shared" si="14"/>
        <v>2014</v>
      </c>
    </row>
    <row r="195" spans="1:21" ht="60" x14ac:dyDescent="0.25">
      <c r="A195" s="23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5">
        <f t="shared" si="16"/>
        <v>0</v>
      </c>
      <c r="Q195" s="11" t="s">
        <v>8307</v>
      </c>
      <c r="R195" s="11" t="s">
        <v>8311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 s="23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5">
        <f t="shared" si="16"/>
        <v>1</v>
      </c>
      <c r="Q196" s="11" t="s">
        <v>8307</v>
      </c>
      <c r="R196" s="11" t="s">
        <v>8311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 s="23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5">
        <f t="shared" si="16"/>
        <v>0</v>
      </c>
      <c r="Q197" s="11" t="s">
        <v>8307</v>
      </c>
      <c r="R197" s="11" t="s">
        <v>8311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 s="23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5">
        <f t="shared" si="16"/>
        <v>77.11</v>
      </c>
      <c r="Q198" s="11" t="s">
        <v>8307</v>
      </c>
      <c r="R198" s="11" t="s">
        <v>8311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60" x14ac:dyDescent="0.25">
      <c r="A199" s="23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5">
        <f t="shared" si="16"/>
        <v>32.75</v>
      </c>
      <c r="Q199" s="11" t="s">
        <v>8307</v>
      </c>
      <c r="R199" s="11" t="s">
        <v>8311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60" x14ac:dyDescent="0.25">
      <c r="A200" s="23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5">
        <f t="shared" si="16"/>
        <v>46.5</v>
      </c>
      <c r="Q200" s="11" t="s">
        <v>8307</v>
      </c>
      <c r="R200" s="11" t="s">
        <v>8311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60" x14ac:dyDescent="0.25">
      <c r="A201" s="23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5">
        <f t="shared" si="16"/>
        <v>0</v>
      </c>
      <c r="Q201" s="11" t="s">
        <v>8307</v>
      </c>
      <c r="R201" s="11" t="s">
        <v>8311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45" x14ac:dyDescent="0.25">
      <c r="A202" s="23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5">
        <f t="shared" si="16"/>
        <v>87.31</v>
      </c>
      <c r="Q202" s="11" t="s">
        <v>8307</v>
      </c>
      <c r="R202" s="11" t="s">
        <v>8311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60" x14ac:dyDescent="0.25">
      <c r="A203" s="2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5">
        <f t="shared" si="16"/>
        <v>54.29</v>
      </c>
      <c r="Q203" s="11" t="s">
        <v>8307</v>
      </c>
      <c r="R203" s="11" t="s">
        <v>8311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 s="23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5">
        <f t="shared" si="16"/>
        <v>0</v>
      </c>
      <c r="Q204" s="11" t="s">
        <v>8307</v>
      </c>
      <c r="R204" s="11" t="s">
        <v>8311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60" x14ac:dyDescent="0.25">
      <c r="A205" s="23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5">
        <f t="shared" si="16"/>
        <v>93.25</v>
      </c>
      <c r="Q205" s="11" t="s">
        <v>8307</v>
      </c>
      <c r="R205" s="11" t="s">
        <v>8311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60" x14ac:dyDescent="0.25">
      <c r="A206" s="23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5">
        <f t="shared" si="16"/>
        <v>117.68</v>
      </c>
      <c r="Q206" s="11" t="s">
        <v>8307</v>
      </c>
      <c r="R206" s="11" t="s">
        <v>8311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 s="23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5">
        <f t="shared" si="16"/>
        <v>76.47</v>
      </c>
      <c r="Q207" s="11" t="s">
        <v>8307</v>
      </c>
      <c r="R207" s="11" t="s">
        <v>8311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 s="23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5">
        <f t="shared" si="16"/>
        <v>0</v>
      </c>
      <c r="Q208" s="11" t="s">
        <v>8307</v>
      </c>
      <c r="R208" s="11" t="s">
        <v>8311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 s="23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5">
        <f t="shared" si="16"/>
        <v>163.85</v>
      </c>
      <c r="Q209" s="11" t="s">
        <v>8307</v>
      </c>
      <c r="R209" s="11" t="s">
        <v>8311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 s="23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5">
        <f t="shared" si="16"/>
        <v>0</v>
      </c>
      <c r="Q210" s="11" t="s">
        <v>8307</v>
      </c>
      <c r="R210" s="11" t="s">
        <v>8311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60" x14ac:dyDescent="0.25">
      <c r="A211" s="23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5">
        <f t="shared" si="16"/>
        <v>0</v>
      </c>
      <c r="Q211" s="11" t="s">
        <v>8307</v>
      </c>
      <c r="R211" s="11" t="s">
        <v>8311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 s="23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5">
        <f t="shared" si="16"/>
        <v>91.82</v>
      </c>
      <c r="Q212" s="11" t="s">
        <v>8307</v>
      </c>
      <c r="R212" s="11" t="s">
        <v>8311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60" x14ac:dyDescent="0.25">
      <c r="A213" s="2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5">
        <f t="shared" si="16"/>
        <v>185.83</v>
      </c>
      <c r="Q213" s="11" t="s">
        <v>8307</v>
      </c>
      <c r="R213" s="11" t="s">
        <v>8311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45" x14ac:dyDescent="0.25">
      <c r="A214" s="23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5">
        <f t="shared" si="16"/>
        <v>1</v>
      </c>
      <c r="Q214" s="11" t="s">
        <v>8307</v>
      </c>
      <c r="R214" s="11" t="s">
        <v>8311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 s="23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5">
        <f t="shared" si="16"/>
        <v>20</v>
      </c>
      <c r="Q215" s="11" t="s">
        <v>8307</v>
      </c>
      <c r="R215" s="11" t="s">
        <v>8311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 s="23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5">
        <f t="shared" si="16"/>
        <v>1</v>
      </c>
      <c r="Q216" s="11" t="s">
        <v>8307</v>
      </c>
      <c r="R216" s="11" t="s">
        <v>8311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60" x14ac:dyDescent="0.25">
      <c r="A217" s="23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5">
        <f t="shared" si="16"/>
        <v>10</v>
      </c>
      <c r="Q217" s="11" t="s">
        <v>8307</v>
      </c>
      <c r="R217" s="11" t="s">
        <v>8311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60" x14ac:dyDescent="0.25">
      <c r="A218" s="23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5">
        <f t="shared" si="16"/>
        <v>331.54</v>
      </c>
      <c r="Q218" s="11" t="s">
        <v>8307</v>
      </c>
      <c r="R218" s="11" t="s">
        <v>8311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 s="23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5">
        <f t="shared" si="16"/>
        <v>314.29000000000002</v>
      </c>
      <c r="Q219" s="11" t="s">
        <v>8307</v>
      </c>
      <c r="R219" s="11" t="s">
        <v>8311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60" x14ac:dyDescent="0.25">
      <c r="A220" s="23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5">
        <f t="shared" si="16"/>
        <v>100</v>
      </c>
      <c r="Q220" s="11" t="s">
        <v>8307</v>
      </c>
      <c r="R220" s="11" t="s">
        <v>8311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45" x14ac:dyDescent="0.25">
      <c r="A221" s="23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5">
        <f t="shared" si="16"/>
        <v>115.99</v>
      </c>
      <c r="Q221" s="11" t="s">
        <v>8307</v>
      </c>
      <c r="R221" s="11" t="s">
        <v>8311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 s="23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5">
        <f t="shared" si="16"/>
        <v>120</v>
      </c>
      <c r="Q222" s="11" t="s">
        <v>8307</v>
      </c>
      <c r="R222" s="11" t="s">
        <v>8311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ht="30" x14ac:dyDescent="0.25">
      <c r="A223" s="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5">
        <f t="shared" si="16"/>
        <v>0</v>
      </c>
      <c r="Q223" s="11" t="s">
        <v>8307</v>
      </c>
      <c r="R223" s="11" t="s">
        <v>8311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60" x14ac:dyDescent="0.25">
      <c r="A224" s="23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5">
        <f t="shared" si="16"/>
        <v>65</v>
      </c>
      <c r="Q224" s="11" t="s">
        <v>8307</v>
      </c>
      <c r="R224" s="11" t="s">
        <v>8311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 s="23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5">
        <f t="shared" si="16"/>
        <v>0</v>
      </c>
      <c r="Q225" s="11" t="s">
        <v>8307</v>
      </c>
      <c r="R225" s="11" t="s">
        <v>8311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 s="23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5">
        <f t="shared" si="16"/>
        <v>0</v>
      </c>
      <c r="Q226" s="11" t="s">
        <v>8307</v>
      </c>
      <c r="R226" s="11" t="s">
        <v>8311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 s="23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5">
        <f t="shared" si="16"/>
        <v>0</v>
      </c>
      <c r="Q227" s="11" t="s">
        <v>8307</v>
      </c>
      <c r="R227" s="11" t="s">
        <v>8311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 s="23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5">
        <f t="shared" si="16"/>
        <v>125</v>
      </c>
      <c r="Q228" s="11" t="s">
        <v>8307</v>
      </c>
      <c r="R228" s="11" t="s">
        <v>8311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 s="23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5">
        <f t="shared" si="16"/>
        <v>0</v>
      </c>
      <c r="Q229" s="11" t="s">
        <v>8307</v>
      </c>
      <c r="R229" s="11" t="s">
        <v>8311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 s="23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5">
        <f t="shared" si="16"/>
        <v>0</v>
      </c>
      <c r="Q230" s="11" t="s">
        <v>8307</v>
      </c>
      <c r="R230" s="11" t="s">
        <v>8311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60" x14ac:dyDescent="0.25">
      <c r="A231" s="23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5">
        <f t="shared" si="16"/>
        <v>0</v>
      </c>
      <c r="Q231" s="11" t="s">
        <v>8307</v>
      </c>
      <c r="R231" s="11" t="s">
        <v>8311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60" x14ac:dyDescent="0.25">
      <c r="A232" s="23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5">
        <f t="shared" si="16"/>
        <v>30</v>
      </c>
      <c r="Q232" s="11" t="s">
        <v>8307</v>
      </c>
      <c r="R232" s="11" t="s">
        <v>8311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60" x14ac:dyDescent="0.25">
      <c r="A233" s="2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5">
        <f t="shared" si="16"/>
        <v>0</v>
      </c>
      <c r="Q233" s="11" t="s">
        <v>8307</v>
      </c>
      <c r="R233" s="11" t="s">
        <v>8311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60" x14ac:dyDescent="0.25">
      <c r="A234" s="23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5">
        <f t="shared" si="16"/>
        <v>15.71</v>
      </c>
      <c r="Q234" s="11" t="s">
        <v>8307</v>
      </c>
      <c r="R234" s="11" t="s">
        <v>8311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 s="23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5">
        <f t="shared" si="16"/>
        <v>0</v>
      </c>
      <c r="Q235" s="11" t="s">
        <v>8307</v>
      </c>
      <c r="R235" s="11" t="s">
        <v>8311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60" x14ac:dyDescent="0.25">
      <c r="A236" s="23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5">
        <f t="shared" si="16"/>
        <v>80.2</v>
      </c>
      <c r="Q236" s="11" t="s">
        <v>8307</v>
      </c>
      <c r="R236" s="11" t="s">
        <v>8311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 s="23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5">
        <f t="shared" si="16"/>
        <v>0</v>
      </c>
      <c r="Q237" s="11" t="s">
        <v>8307</v>
      </c>
      <c r="R237" s="11" t="s">
        <v>8311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60" x14ac:dyDescent="0.25">
      <c r="A238" s="23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5">
        <f t="shared" si="16"/>
        <v>0</v>
      </c>
      <c r="Q238" s="11" t="s">
        <v>8307</v>
      </c>
      <c r="R238" s="11" t="s">
        <v>8311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 s="23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5">
        <f t="shared" si="16"/>
        <v>50</v>
      </c>
      <c r="Q239" s="11" t="s">
        <v>8307</v>
      </c>
      <c r="R239" s="11" t="s">
        <v>8311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60" x14ac:dyDescent="0.25">
      <c r="A240" s="23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5">
        <f t="shared" si="16"/>
        <v>0</v>
      </c>
      <c r="Q240" s="11" t="s">
        <v>8307</v>
      </c>
      <c r="R240" s="11" t="s">
        <v>8311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 s="23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5">
        <f t="shared" si="16"/>
        <v>50</v>
      </c>
      <c r="Q241" s="11" t="s">
        <v>8307</v>
      </c>
      <c r="R241" s="11" t="s">
        <v>8311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 s="23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5">
        <f t="shared" si="16"/>
        <v>117.85</v>
      </c>
      <c r="Q242" s="11" t="s">
        <v>8307</v>
      </c>
      <c r="R242" s="11" t="s">
        <v>8312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60" x14ac:dyDescent="0.25">
      <c r="A243" s="2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5">
        <f t="shared" si="16"/>
        <v>109.04</v>
      </c>
      <c r="Q243" s="11" t="s">
        <v>8307</v>
      </c>
      <c r="R243" s="11" t="s">
        <v>8312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 s="23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5">
        <f t="shared" si="16"/>
        <v>73.02</v>
      </c>
      <c r="Q244" s="11" t="s">
        <v>8307</v>
      </c>
      <c r="R244" s="11" t="s">
        <v>8312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 s="23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5">
        <f t="shared" si="16"/>
        <v>78.2</v>
      </c>
      <c r="Q245" s="11" t="s">
        <v>8307</v>
      </c>
      <c r="R245" s="11" t="s">
        <v>8312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 s="23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5">
        <f t="shared" si="16"/>
        <v>47.4</v>
      </c>
      <c r="Q246" s="11" t="s">
        <v>8307</v>
      </c>
      <c r="R246" s="11" t="s">
        <v>8312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60" x14ac:dyDescent="0.25">
      <c r="A247" s="23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5">
        <f t="shared" si="16"/>
        <v>54.02</v>
      </c>
      <c r="Q247" s="11" t="s">
        <v>8307</v>
      </c>
      <c r="R247" s="11" t="s">
        <v>8312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 s="23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5">
        <f t="shared" si="16"/>
        <v>68.489999999999995</v>
      </c>
      <c r="Q248" s="11" t="s">
        <v>8307</v>
      </c>
      <c r="R248" s="11" t="s">
        <v>8312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 s="23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5">
        <f t="shared" si="16"/>
        <v>108.15</v>
      </c>
      <c r="Q249" s="11" t="s">
        <v>8307</v>
      </c>
      <c r="R249" s="11" t="s">
        <v>8312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60" x14ac:dyDescent="0.25">
      <c r="A250" s="23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5">
        <f t="shared" si="16"/>
        <v>589.95000000000005</v>
      </c>
      <c r="Q250" s="11" t="s">
        <v>8307</v>
      </c>
      <c r="R250" s="11" t="s">
        <v>8312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 s="23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5">
        <f t="shared" si="16"/>
        <v>48.05</v>
      </c>
      <c r="Q251" s="11" t="s">
        <v>8307</v>
      </c>
      <c r="R251" s="11" t="s">
        <v>8312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60" x14ac:dyDescent="0.25">
      <c r="A252" s="23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5">
        <f t="shared" si="16"/>
        <v>72.48</v>
      </c>
      <c r="Q252" s="11" t="s">
        <v>8307</v>
      </c>
      <c r="R252" s="11" t="s">
        <v>8312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 s="2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5">
        <f t="shared" si="16"/>
        <v>57.08</v>
      </c>
      <c r="Q253" s="11" t="s">
        <v>8307</v>
      </c>
      <c r="R253" s="11" t="s">
        <v>8312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 s="23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5">
        <f t="shared" si="16"/>
        <v>85.44</v>
      </c>
      <c r="Q254" s="11" t="s">
        <v>8307</v>
      </c>
      <c r="R254" s="11" t="s">
        <v>8312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 s="23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5">
        <f t="shared" si="16"/>
        <v>215.86</v>
      </c>
      <c r="Q255" s="11" t="s">
        <v>8307</v>
      </c>
      <c r="R255" s="11" t="s">
        <v>8312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 s="23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5">
        <f t="shared" si="16"/>
        <v>89.39</v>
      </c>
      <c r="Q256" s="11" t="s">
        <v>8307</v>
      </c>
      <c r="R256" s="11" t="s">
        <v>8312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 s="23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5">
        <f t="shared" si="16"/>
        <v>45.42</v>
      </c>
      <c r="Q257" s="11" t="s">
        <v>8307</v>
      </c>
      <c r="R257" s="11" t="s">
        <v>8312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 s="23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5">
        <f t="shared" ref="P258:P321" si="21">IFERROR(ROUND(E258/L258,2),0)</f>
        <v>65.760000000000005</v>
      </c>
      <c r="Q258" s="11" t="s">
        <v>8307</v>
      </c>
      <c r="R258" s="11" t="s">
        <v>8312</v>
      </c>
      <c r="S258" s="16">
        <f t="shared" ref="S258:S321" si="22">(((J258/60)/60)/24)+DATE(1970,1,1)</f>
        <v>41319.769293981481</v>
      </c>
      <c r="T258" s="16">
        <f t="shared" ref="T258:T321" si="23">(((I258/60)/60)/24)+DATE(1970,1,1)</f>
        <v>41349.769293981481</v>
      </c>
      <c r="U258">
        <f t="shared" si="19"/>
        <v>2013</v>
      </c>
    </row>
    <row r="259" spans="1:21" ht="60" x14ac:dyDescent="0.25">
      <c r="A259" s="23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5">
        <f t="shared" si="21"/>
        <v>66.7</v>
      </c>
      <c r="Q259" s="11" t="s">
        <v>8307</v>
      </c>
      <c r="R259" s="11" t="s">
        <v>8312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 s="23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5">
        <f t="shared" si="21"/>
        <v>83.35</v>
      </c>
      <c r="Q260" s="11" t="s">
        <v>8307</v>
      </c>
      <c r="R260" s="11" t="s">
        <v>8312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 s="23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5">
        <f t="shared" si="21"/>
        <v>105.05</v>
      </c>
      <c r="Q261" s="11" t="s">
        <v>8307</v>
      </c>
      <c r="R261" s="11" t="s">
        <v>8312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 s="23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5">
        <f t="shared" si="21"/>
        <v>120.91</v>
      </c>
      <c r="Q262" s="11" t="s">
        <v>8307</v>
      </c>
      <c r="R262" s="11" t="s">
        <v>8312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45" x14ac:dyDescent="0.25">
      <c r="A263" s="2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5">
        <f t="shared" si="21"/>
        <v>97.64</v>
      </c>
      <c r="Q263" s="11" t="s">
        <v>8307</v>
      </c>
      <c r="R263" s="11" t="s">
        <v>8312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 s="23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5">
        <f t="shared" si="21"/>
        <v>41.38</v>
      </c>
      <c r="Q264" s="11" t="s">
        <v>8307</v>
      </c>
      <c r="R264" s="11" t="s">
        <v>8312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 s="23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5">
        <f t="shared" si="21"/>
        <v>30.65</v>
      </c>
      <c r="Q265" s="11" t="s">
        <v>8307</v>
      </c>
      <c r="R265" s="11" t="s">
        <v>8312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 s="23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5">
        <f t="shared" si="21"/>
        <v>64.95</v>
      </c>
      <c r="Q266" s="11" t="s">
        <v>8307</v>
      </c>
      <c r="R266" s="11" t="s">
        <v>8312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 s="23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5">
        <f t="shared" si="21"/>
        <v>95.78</v>
      </c>
      <c r="Q267" s="11" t="s">
        <v>8307</v>
      </c>
      <c r="R267" s="11" t="s">
        <v>8312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 s="23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5">
        <f t="shared" si="21"/>
        <v>40.42</v>
      </c>
      <c r="Q268" s="11" t="s">
        <v>8307</v>
      </c>
      <c r="R268" s="11" t="s">
        <v>8312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 s="23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5">
        <f t="shared" si="21"/>
        <v>78.58</v>
      </c>
      <c r="Q269" s="11" t="s">
        <v>8307</v>
      </c>
      <c r="R269" s="11" t="s">
        <v>8312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60" x14ac:dyDescent="0.25">
      <c r="A270" s="23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5">
        <f t="shared" si="21"/>
        <v>50.18</v>
      </c>
      <c r="Q270" s="11" t="s">
        <v>8307</v>
      </c>
      <c r="R270" s="11" t="s">
        <v>8312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60" x14ac:dyDescent="0.25">
      <c r="A271" s="23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5">
        <f t="shared" si="21"/>
        <v>92.25</v>
      </c>
      <c r="Q271" s="11" t="s">
        <v>8307</v>
      </c>
      <c r="R271" s="11" t="s">
        <v>8312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 s="23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5">
        <f t="shared" si="21"/>
        <v>57.54</v>
      </c>
      <c r="Q272" s="11" t="s">
        <v>8307</v>
      </c>
      <c r="R272" s="11" t="s">
        <v>8312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60" x14ac:dyDescent="0.25">
      <c r="A273" s="2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5">
        <f t="shared" si="21"/>
        <v>109.42</v>
      </c>
      <c r="Q273" s="11" t="s">
        <v>8307</v>
      </c>
      <c r="R273" s="11" t="s">
        <v>8312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60" x14ac:dyDescent="0.25">
      <c r="A274" s="23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5">
        <f t="shared" si="21"/>
        <v>81.89</v>
      </c>
      <c r="Q274" s="11" t="s">
        <v>8307</v>
      </c>
      <c r="R274" s="11" t="s">
        <v>8312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 s="23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5">
        <f t="shared" si="21"/>
        <v>45.67</v>
      </c>
      <c r="Q275" s="11" t="s">
        <v>8307</v>
      </c>
      <c r="R275" s="11" t="s">
        <v>8312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60" x14ac:dyDescent="0.25">
      <c r="A276" s="23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5">
        <f t="shared" si="21"/>
        <v>55.22</v>
      </c>
      <c r="Q276" s="11" t="s">
        <v>8307</v>
      </c>
      <c r="R276" s="11" t="s">
        <v>8312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 s="23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5">
        <f t="shared" si="21"/>
        <v>65.3</v>
      </c>
      <c r="Q277" s="11" t="s">
        <v>8307</v>
      </c>
      <c r="R277" s="11" t="s">
        <v>8312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60" x14ac:dyDescent="0.25">
      <c r="A278" s="23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5">
        <f t="shared" si="21"/>
        <v>95.23</v>
      </c>
      <c r="Q278" s="11" t="s">
        <v>8307</v>
      </c>
      <c r="R278" s="11" t="s">
        <v>8312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 s="23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5">
        <f t="shared" si="21"/>
        <v>75.44</v>
      </c>
      <c r="Q279" s="11" t="s">
        <v>8307</v>
      </c>
      <c r="R279" s="11" t="s">
        <v>8312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45" x14ac:dyDescent="0.25">
      <c r="A280" s="23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5">
        <f t="shared" si="21"/>
        <v>97.82</v>
      </c>
      <c r="Q280" s="11" t="s">
        <v>8307</v>
      </c>
      <c r="R280" s="11" t="s">
        <v>8312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60" x14ac:dyDescent="0.25">
      <c r="A281" s="23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5">
        <f t="shared" si="21"/>
        <v>87.69</v>
      </c>
      <c r="Q281" s="11" t="s">
        <v>8307</v>
      </c>
      <c r="R281" s="11" t="s">
        <v>8312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60" x14ac:dyDescent="0.25">
      <c r="A282" s="23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5">
        <f t="shared" si="21"/>
        <v>54.75</v>
      </c>
      <c r="Q282" s="11" t="s">
        <v>8307</v>
      </c>
      <c r="R282" s="11" t="s">
        <v>8312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 s="2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5">
        <f t="shared" si="21"/>
        <v>83.95</v>
      </c>
      <c r="Q283" s="11" t="s">
        <v>8307</v>
      </c>
      <c r="R283" s="11" t="s">
        <v>8312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 s="23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5">
        <f t="shared" si="21"/>
        <v>254.39</v>
      </c>
      <c r="Q284" s="11" t="s">
        <v>8307</v>
      </c>
      <c r="R284" s="11" t="s">
        <v>8312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 s="23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5">
        <f t="shared" si="21"/>
        <v>101.83</v>
      </c>
      <c r="Q285" s="11" t="s">
        <v>8307</v>
      </c>
      <c r="R285" s="11" t="s">
        <v>8312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60" x14ac:dyDescent="0.25">
      <c r="A286" s="23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5">
        <f t="shared" si="21"/>
        <v>55.07</v>
      </c>
      <c r="Q286" s="11" t="s">
        <v>8307</v>
      </c>
      <c r="R286" s="11" t="s">
        <v>8312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 s="23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5">
        <f t="shared" si="21"/>
        <v>56.9</v>
      </c>
      <c r="Q287" s="11" t="s">
        <v>8307</v>
      </c>
      <c r="R287" s="11" t="s">
        <v>8312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60" x14ac:dyDescent="0.25">
      <c r="A288" s="23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5">
        <f t="shared" si="21"/>
        <v>121.28</v>
      </c>
      <c r="Q288" s="11" t="s">
        <v>8307</v>
      </c>
      <c r="R288" s="11" t="s">
        <v>8312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 s="23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5">
        <f t="shared" si="21"/>
        <v>91.19</v>
      </c>
      <c r="Q289" s="11" t="s">
        <v>8307</v>
      </c>
      <c r="R289" s="11" t="s">
        <v>8312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 s="23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5">
        <f t="shared" si="21"/>
        <v>115.45</v>
      </c>
      <c r="Q290" s="11" t="s">
        <v>8307</v>
      </c>
      <c r="R290" s="11" t="s">
        <v>8312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60" x14ac:dyDescent="0.25">
      <c r="A291" s="23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5">
        <f t="shared" si="21"/>
        <v>67.77</v>
      </c>
      <c r="Q291" s="11" t="s">
        <v>8307</v>
      </c>
      <c r="R291" s="11" t="s">
        <v>8312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45" x14ac:dyDescent="0.25">
      <c r="A292" s="23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5">
        <f t="shared" si="21"/>
        <v>28.58</v>
      </c>
      <c r="Q292" s="11" t="s">
        <v>8307</v>
      </c>
      <c r="R292" s="11" t="s">
        <v>8312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 s="2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5">
        <f t="shared" si="21"/>
        <v>46.88</v>
      </c>
      <c r="Q293" s="11" t="s">
        <v>8307</v>
      </c>
      <c r="R293" s="11" t="s">
        <v>8312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 s="23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5">
        <f t="shared" si="21"/>
        <v>154.41999999999999</v>
      </c>
      <c r="Q294" s="11" t="s">
        <v>8307</v>
      </c>
      <c r="R294" s="11" t="s">
        <v>8312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60" x14ac:dyDescent="0.25">
      <c r="A295" s="23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5">
        <f t="shared" si="21"/>
        <v>201.22</v>
      </c>
      <c r="Q295" s="11" t="s">
        <v>8307</v>
      </c>
      <c r="R295" s="11" t="s">
        <v>8312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90" x14ac:dyDescent="0.25">
      <c r="A296" s="23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5">
        <f t="shared" si="21"/>
        <v>100</v>
      </c>
      <c r="Q296" s="11" t="s">
        <v>8307</v>
      </c>
      <c r="R296" s="11" t="s">
        <v>8312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60" x14ac:dyDescent="0.25">
      <c r="A297" s="23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5">
        <f t="shared" si="21"/>
        <v>100.08</v>
      </c>
      <c r="Q297" s="11" t="s">
        <v>8307</v>
      </c>
      <c r="R297" s="11" t="s">
        <v>8312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 s="23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5">
        <f t="shared" si="21"/>
        <v>230.09</v>
      </c>
      <c r="Q298" s="11" t="s">
        <v>8307</v>
      </c>
      <c r="R298" s="11" t="s">
        <v>8312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60" x14ac:dyDescent="0.25">
      <c r="A299" s="23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5">
        <f t="shared" si="21"/>
        <v>141.75</v>
      </c>
      <c r="Q299" s="11" t="s">
        <v>8307</v>
      </c>
      <c r="R299" s="11" t="s">
        <v>8312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 s="23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5">
        <f t="shared" si="21"/>
        <v>56.34</v>
      </c>
      <c r="Q300" s="11" t="s">
        <v>8307</v>
      </c>
      <c r="R300" s="11" t="s">
        <v>8312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 s="23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5">
        <f t="shared" si="21"/>
        <v>73.34</v>
      </c>
      <c r="Q301" s="11" t="s">
        <v>8307</v>
      </c>
      <c r="R301" s="11" t="s">
        <v>8312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 s="23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5">
        <f t="shared" si="21"/>
        <v>85.34</v>
      </c>
      <c r="Q302" s="11" t="s">
        <v>8307</v>
      </c>
      <c r="R302" s="11" t="s">
        <v>8312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 s="2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5">
        <f t="shared" si="21"/>
        <v>61.5</v>
      </c>
      <c r="Q303" s="11" t="s">
        <v>8307</v>
      </c>
      <c r="R303" s="11" t="s">
        <v>8312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 s="23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5">
        <f t="shared" si="21"/>
        <v>93.02</v>
      </c>
      <c r="Q304" s="11" t="s">
        <v>8307</v>
      </c>
      <c r="R304" s="11" t="s">
        <v>8312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 s="23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5">
        <f t="shared" si="21"/>
        <v>50.29</v>
      </c>
      <c r="Q305" s="11" t="s">
        <v>8307</v>
      </c>
      <c r="R305" s="11" t="s">
        <v>8312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 s="23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5">
        <f t="shared" si="21"/>
        <v>106.43</v>
      </c>
      <c r="Q306" s="11" t="s">
        <v>8307</v>
      </c>
      <c r="R306" s="11" t="s">
        <v>8312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 s="23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5">
        <f t="shared" si="21"/>
        <v>51.72</v>
      </c>
      <c r="Q307" s="11" t="s">
        <v>8307</v>
      </c>
      <c r="R307" s="11" t="s">
        <v>8312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 s="23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5">
        <f t="shared" si="21"/>
        <v>36.61</v>
      </c>
      <c r="Q308" s="11" t="s">
        <v>8307</v>
      </c>
      <c r="R308" s="11" t="s">
        <v>8312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 s="23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5">
        <f t="shared" si="21"/>
        <v>42.52</v>
      </c>
      <c r="Q309" s="11" t="s">
        <v>8307</v>
      </c>
      <c r="R309" s="11" t="s">
        <v>8312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60" x14ac:dyDescent="0.25">
      <c r="A310" s="23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5">
        <f t="shared" si="21"/>
        <v>62.71</v>
      </c>
      <c r="Q310" s="11" t="s">
        <v>8307</v>
      </c>
      <c r="R310" s="11" t="s">
        <v>8312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60" x14ac:dyDescent="0.25">
      <c r="A311" s="23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5">
        <f t="shared" si="21"/>
        <v>89.96</v>
      </c>
      <c r="Q311" s="11" t="s">
        <v>8307</v>
      </c>
      <c r="R311" s="11" t="s">
        <v>8312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 s="23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5">
        <f t="shared" si="21"/>
        <v>28.92</v>
      </c>
      <c r="Q312" s="11" t="s">
        <v>8307</v>
      </c>
      <c r="R312" s="11" t="s">
        <v>8312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 s="2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5">
        <f t="shared" si="21"/>
        <v>138.80000000000001</v>
      </c>
      <c r="Q313" s="11" t="s">
        <v>8307</v>
      </c>
      <c r="R313" s="11" t="s">
        <v>8312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 s="23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5">
        <f t="shared" si="21"/>
        <v>61.3</v>
      </c>
      <c r="Q314" s="11" t="s">
        <v>8307</v>
      </c>
      <c r="R314" s="11" t="s">
        <v>8312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 s="23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5">
        <f t="shared" si="21"/>
        <v>80.2</v>
      </c>
      <c r="Q315" s="11" t="s">
        <v>8307</v>
      </c>
      <c r="R315" s="11" t="s">
        <v>8312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60" x14ac:dyDescent="0.25">
      <c r="A316" s="23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5">
        <f t="shared" si="21"/>
        <v>32.1</v>
      </c>
      <c r="Q316" s="11" t="s">
        <v>8307</v>
      </c>
      <c r="R316" s="11" t="s">
        <v>8312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 s="23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5">
        <f t="shared" si="21"/>
        <v>200.89</v>
      </c>
      <c r="Q317" s="11" t="s">
        <v>8307</v>
      </c>
      <c r="R317" s="11" t="s">
        <v>8312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45" x14ac:dyDescent="0.25">
      <c r="A318" s="23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5">
        <f t="shared" si="21"/>
        <v>108.01</v>
      </c>
      <c r="Q318" s="11" t="s">
        <v>8307</v>
      </c>
      <c r="R318" s="11" t="s">
        <v>8312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 s="23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5">
        <f t="shared" si="21"/>
        <v>95.7</v>
      </c>
      <c r="Q319" s="11" t="s">
        <v>8307</v>
      </c>
      <c r="R319" s="11" t="s">
        <v>8312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 s="23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5">
        <f t="shared" si="21"/>
        <v>49.88</v>
      </c>
      <c r="Q320" s="11" t="s">
        <v>8307</v>
      </c>
      <c r="R320" s="11" t="s">
        <v>8312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 s="23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5">
        <f t="shared" si="21"/>
        <v>110.47</v>
      </c>
      <c r="Q321" s="11" t="s">
        <v>8307</v>
      </c>
      <c r="R321" s="11" t="s">
        <v>8312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60" x14ac:dyDescent="0.25">
      <c r="A322" s="23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5">
        <f t="shared" ref="P322:P385" si="26">IFERROR(ROUND(E322/L322,2),0)</f>
        <v>134.91</v>
      </c>
      <c r="Q322" s="11" t="s">
        <v>8307</v>
      </c>
      <c r="R322" s="11" t="s">
        <v>8312</v>
      </c>
      <c r="S322" s="16">
        <f t="shared" ref="S322:S385" si="27">(((J322/60)/60)/24)+DATE(1970,1,1)</f>
        <v>42331.551307870366</v>
      </c>
      <c r="T322" s="16">
        <f t="shared" ref="T322:T385" si="28">(((I322/60)/60)/24)+DATE(1970,1,1)</f>
        <v>42360.958333333328</v>
      </c>
      <c r="U322">
        <f t="shared" si="24"/>
        <v>2015</v>
      </c>
    </row>
    <row r="323" spans="1:21" ht="45" x14ac:dyDescent="0.25">
      <c r="A323" s="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5">
        <f t="shared" si="26"/>
        <v>106.62</v>
      </c>
      <c r="Q323" s="11" t="s">
        <v>8307</v>
      </c>
      <c r="R323" s="11" t="s">
        <v>8312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 s="23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5">
        <f t="shared" si="26"/>
        <v>145.04</v>
      </c>
      <c r="Q324" s="11" t="s">
        <v>8307</v>
      </c>
      <c r="R324" s="11" t="s">
        <v>8312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60" x14ac:dyDescent="0.25">
      <c r="A325" s="23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5">
        <f t="shared" si="26"/>
        <v>114.59</v>
      </c>
      <c r="Q325" s="11" t="s">
        <v>8307</v>
      </c>
      <c r="R325" s="11" t="s">
        <v>8312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 s="23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5">
        <f t="shared" si="26"/>
        <v>105.32</v>
      </c>
      <c r="Q326" s="11" t="s">
        <v>8307</v>
      </c>
      <c r="R326" s="11" t="s">
        <v>8312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 s="23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5">
        <f t="shared" si="26"/>
        <v>70.92</v>
      </c>
      <c r="Q327" s="11" t="s">
        <v>8307</v>
      </c>
      <c r="R327" s="11" t="s">
        <v>8312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 s="23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5">
        <f t="shared" si="26"/>
        <v>147.16999999999999</v>
      </c>
      <c r="Q328" s="11" t="s">
        <v>8307</v>
      </c>
      <c r="R328" s="11" t="s">
        <v>8312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60" x14ac:dyDescent="0.25">
      <c r="A329" s="23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5">
        <f t="shared" si="26"/>
        <v>160.47</v>
      </c>
      <c r="Q329" s="11" t="s">
        <v>8307</v>
      </c>
      <c r="R329" s="11" t="s">
        <v>8312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 s="23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5">
        <f t="shared" si="26"/>
        <v>156.05000000000001</v>
      </c>
      <c r="Q330" s="11" t="s">
        <v>8307</v>
      </c>
      <c r="R330" s="11" t="s">
        <v>8312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 s="23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5">
        <f t="shared" si="26"/>
        <v>63.17</v>
      </c>
      <c r="Q331" s="11" t="s">
        <v>8307</v>
      </c>
      <c r="R331" s="11" t="s">
        <v>8312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60" x14ac:dyDescent="0.25">
      <c r="A332" s="23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5">
        <f t="shared" si="26"/>
        <v>104.82</v>
      </c>
      <c r="Q332" s="11" t="s">
        <v>8307</v>
      </c>
      <c r="R332" s="11" t="s">
        <v>8312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 s="2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5">
        <f t="shared" si="26"/>
        <v>97.36</v>
      </c>
      <c r="Q333" s="11" t="s">
        <v>8307</v>
      </c>
      <c r="R333" s="11" t="s">
        <v>8312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60" x14ac:dyDescent="0.25">
      <c r="A334" s="23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5">
        <f t="shared" si="26"/>
        <v>203.63</v>
      </c>
      <c r="Q334" s="11" t="s">
        <v>8307</v>
      </c>
      <c r="R334" s="11" t="s">
        <v>8312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60" x14ac:dyDescent="0.25">
      <c r="A335" s="23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5">
        <f t="shared" si="26"/>
        <v>188.31</v>
      </c>
      <c r="Q335" s="11" t="s">
        <v>8307</v>
      </c>
      <c r="R335" s="11" t="s">
        <v>8312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 s="23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5">
        <f t="shared" si="26"/>
        <v>146.65</v>
      </c>
      <c r="Q336" s="11" t="s">
        <v>8307</v>
      </c>
      <c r="R336" s="11" t="s">
        <v>8312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60" x14ac:dyDescent="0.25">
      <c r="A337" s="23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5">
        <f t="shared" si="26"/>
        <v>109.19</v>
      </c>
      <c r="Q337" s="11" t="s">
        <v>8307</v>
      </c>
      <c r="R337" s="11" t="s">
        <v>8312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 s="23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5">
        <f t="shared" si="26"/>
        <v>59.25</v>
      </c>
      <c r="Q338" s="11" t="s">
        <v>8307</v>
      </c>
      <c r="R338" s="11" t="s">
        <v>8312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60" x14ac:dyDescent="0.25">
      <c r="A339" s="23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5">
        <f t="shared" si="26"/>
        <v>97.9</v>
      </c>
      <c r="Q339" s="11" t="s">
        <v>8307</v>
      </c>
      <c r="R339" s="11" t="s">
        <v>8312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60" x14ac:dyDescent="0.25">
      <c r="A340" s="23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5">
        <f t="shared" si="26"/>
        <v>70</v>
      </c>
      <c r="Q340" s="11" t="s">
        <v>8307</v>
      </c>
      <c r="R340" s="11" t="s">
        <v>8312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 s="23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5">
        <f t="shared" si="26"/>
        <v>72.87</v>
      </c>
      <c r="Q341" s="11" t="s">
        <v>8307</v>
      </c>
      <c r="R341" s="11" t="s">
        <v>8312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 s="23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5">
        <f t="shared" si="26"/>
        <v>146.35</v>
      </c>
      <c r="Q342" s="11" t="s">
        <v>8307</v>
      </c>
      <c r="R342" s="11" t="s">
        <v>8312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60" x14ac:dyDescent="0.25">
      <c r="A343" s="2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5">
        <f t="shared" si="26"/>
        <v>67.91</v>
      </c>
      <c r="Q343" s="11" t="s">
        <v>8307</v>
      </c>
      <c r="R343" s="11" t="s">
        <v>8312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 s="23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5">
        <f t="shared" si="26"/>
        <v>169.85</v>
      </c>
      <c r="Q344" s="11" t="s">
        <v>8307</v>
      </c>
      <c r="R344" s="11" t="s">
        <v>8312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60" x14ac:dyDescent="0.25">
      <c r="A345" s="23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5">
        <f t="shared" si="26"/>
        <v>58.41</v>
      </c>
      <c r="Q345" s="11" t="s">
        <v>8307</v>
      </c>
      <c r="R345" s="11" t="s">
        <v>8312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 s="23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5">
        <f t="shared" si="26"/>
        <v>119.99</v>
      </c>
      <c r="Q346" s="11" t="s">
        <v>8307</v>
      </c>
      <c r="R346" s="11" t="s">
        <v>8312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 s="23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5">
        <f t="shared" si="26"/>
        <v>99.86</v>
      </c>
      <c r="Q347" s="11" t="s">
        <v>8307</v>
      </c>
      <c r="R347" s="11" t="s">
        <v>8312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60" x14ac:dyDescent="0.25">
      <c r="A348" s="23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5">
        <f t="shared" si="26"/>
        <v>90.58</v>
      </c>
      <c r="Q348" s="11" t="s">
        <v>8307</v>
      </c>
      <c r="R348" s="11" t="s">
        <v>8312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60" x14ac:dyDescent="0.25">
      <c r="A349" s="23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5">
        <f t="shared" si="26"/>
        <v>117.77</v>
      </c>
      <c r="Q349" s="11" t="s">
        <v>8307</v>
      </c>
      <c r="R349" s="11" t="s">
        <v>8312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60" x14ac:dyDescent="0.25">
      <c r="A350" s="23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5">
        <f t="shared" si="26"/>
        <v>86.55</v>
      </c>
      <c r="Q350" s="11" t="s">
        <v>8307</v>
      </c>
      <c r="R350" s="11" t="s">
        <v>8312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 s="23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5">
        <f t="shared" si="26"/>
        <v>71.900000000000006</v>
      </c>
      <c r="Q351" s="11" t="s">
        <v>8307</v>
      </c>
      <c r="R351" s="11" t="s">
        <v>8312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 s="23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5">
        <f t="shared" si="26"/>
        <v>129.82</v>
      </c>
      <c r="Q352" s="11" t="s">
        <v>8307</v>
      </c>
      <c r="R352" s="11" t="s">
        <v>8312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 s="2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5">
        <f t="shared" si="26"/>
        <v>44.91</v>
      </c>
      <c r="Q353" s="11" t="s">
        <v>8307</v>
      </c>
      <c r="R353" s="11" t="s">
        <v>8312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60" x14ac:dyDescent="0.25">
      <c r="A354" s="23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5">
        <f t="shared" si="26"/>
        <v>40.76</v>
      </c>
      <c r="Q354" s="11" t="s">
        <v>8307</v>
      </c>
      <c r="R354" s="11" t="s">
        <v>8312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 s="23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5">
        <f t="shared" si="26"/>
        <v>103.52</v>
      </c>
      <c r="Q355" s="11" t="s">
        <v>8307</v>
      </c>
      <c r="R355" s="11" t="s">
        <v>8312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60" x14ac:dyDescent="0.25">
      <c r="A356" s="23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5">
        <f t="shared" si="26"/>
        <v>125.45</v>
      </c>
      <c r="Q356" s="11" t="s">
        <v>8307</v>
      </c>
      <c r="R356" s="11" t="s">
        <v>8312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 s="23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5">
        <f t="shared" si="26"/>
        <v>246.61</v>
      </c>
      <c r="Q357" s="11" t="s">
        <v>8307</v>
      </c>
      <c r="R357" s="11" t="s">
        <v>8312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 s="23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5">
        <f t="shared" si="26"/>
        <v>79.400000000000006</v>
      </c>
      <c r="Q358" s="11" t="s">
        <v>8307</v>
      </c>
      <c r="R358" s="11" t="s">
        <v>8312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 s="23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5">
        <f t="shared" si="26"/>
        <v>86.14</v>
      </c>
      <c r="Q359" s="11" t="s">
        <v>8307</v>
      </c>
      <c r="R359" s="11" t="s">
        <v>8312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 s="23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5">
        <f t="shared" si="26"/>
        <v>193.05</v>
      </c>
      <c r="Q360" s="11" t="s">
        <v>8307</v>
      </c>
      <c r="R360" s="11" t="s">
        <v>8312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 s="23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5">
        <f t="shared" si="26"/>
        <v>84.02</v>
      </c>
      <c r="Q361" s="11" t="s">
        <v>8307</v>
      </c>
      <c r="R361" s="11" t="s">
        <v>8312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60" x14ac:dyDescent="0.25">
      <c r="A362" s="23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5">
        <f t="shared" si="26"/>
        <v>139.83000000000001</v>
      </c>
      <c r="Q362" s="11" t="s">
        <v>8307</v>
      </c>
      <c r="R362" s="11" t="s">
        <v>8312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60" x14ac:dyDescent="0.25">
      <c r="A363" s="2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5">
        <f t="shared" si="26"/>
        <v>109.82</v>
      </c>
      <c r="Q363" s="11" t="s">
        <v>8307</v>
      </c>
      <c r="R363" s="11" t="s">
        <v>8312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 s="23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5">
        <f t="shared" si="26"/>
        <v>139.53</v>
      </c>
      <c r="Q364" s="11" t="s">
        <v>8307</v>
      </c>
      <c r="R364" s="11" t="s">
        <v>8312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 s="23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5">
        <f t="shared" si="26"/>
        <v>347.85</v>
      </c>
      <c r="Q365" s="11" t="s">
        <v>8307</v>
      </c>
      <c r="R365" s="11" t="s">
        <v>8312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60" x14ac:dyDescent="0.25">
      <c r="A366" s="23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5">
        <f t="shared" si="26"/>
        <v>68.239999999999995</v>
      </c>
      <c r="Q366" s="11" t="s">
        <v>8307</v>
      </c>
      <c r="R366" s="11" t="s">
        <v>8312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 s="23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5">
        <f t="shared" si="26"/>
        <v>239.94</v>
      </c>
      <c r="Q367" s="11" t="s">
        <v>8307</v>
      </c>
      <c r="R367" s="11" t="s">
        <v>8312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 s="23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5">
        <f t="shared" si="26"/>
        <v>287.31</v>
      </c>
      <c r="Q368" s="11" t="s">
        <v>8307</v>
      </c>
      <c r="R368" s="11" t="s">
        <v>8312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60" x14ac:dyDescent="0.25">
      <c r="A369" s="23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5">
        <f t="shared" si="26"/>
        <v>86.85</v>
      </c>
      <c r="Q369" s="11" t="s">
        <v>8307</v>
      </c>
      <c r="R369" s="11" t="s">
        <v>8312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60" x14ac:dyDescent="0.25">
      <c r="A370" s="23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5">
        <f t="shared" si="26"/>
        <v>81.849999999999994</v>
      </c>
      <c r="Q370" s="11" t="s">
        <v>8307</v>
      </c>
      <c r="R370" s="11" t="s">
        <v>8312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60" x14ac:dyDescent="0.25">
      <c r="A371" s="23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5">
        <f t="shared" si="26"/>
        <v>42.87</v>
      </c>
      <c r="Q371" s="11" t="s">
        <v>8307</v>
      </c>
      <c r="R371" s="11" t="s">
        <v>8312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60" x14ac:dyDescent="0.25">
      <c r="A372" s="23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5">
        <f t="shared" si="26"/>
        <v>709.42</v>
      </c>
      <c r="Q372" s="11" t="s">
        <v>8307</v>
      </c>
      <c r="R372" s="11" t="s">
        <v>8312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60" x14ac:dyDescent="0.25">
      <c r="A373" s="2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5">
        <f t="shared" si="26"/>
        <v>161.26</v>
      </c>
      <c r="Q373" s="11" t="s">
        <v>8307</v>
      </c>
      <c r="R373" s="11" t="s">
        <v>8312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 s="23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5">
        <f t="shared" si="26"/>
        <v>41.78</v>
      </c>
      <c r="Q374" s="11" t="s">
        <v>8307</v>
      </c>
      <c r="R374" s="11" t="s">
        <v>8312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 s="23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5">
        <f t="shared" si="26"/>
        <v>89.89</v>
      </c>
      <c r="Q375" s="11" t="s">
        <v>8307</v>
      </c>
      <c r="R375" s="11" t="s">
        <v>8312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60" x14ac:dyDescent="0.25">
      <c r="A376" s="23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5">
        <f t="shared" si="26"/>
        <v>45.05</v>
      </c>
      <c r="Q376" s="11" t="s">
        <v>8307</v>
      </c>
      <c r="R376" s="11" t="s">
        <v>8312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60" x14ac:dyDescent="0.25">
      <c r="A377" s="23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5">
        <f t="shared" si="26"/>
        <v>42.86</v>
      </c>
      <c r="Q377" s="11" t="s">
        <v>8307</v>
      </c>
      <c r="R377" s="11" t="s">
        <v>8312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 s="23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5">
        <f t="shared" si="26"/>
        <v>54.08</v>
      </c>
      <c r="Q378" s="11" t="s">
        <v>8307</v>
      </c>
      <c r="R378" s="11" t="s">
        <v>8312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 s="23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5">
        <f t="shared" si="26"/>
        <v>103.22</v>
      </c>
      <c r="Q379" s="11" t="s">
        <v>8307</v>
      </c>
      <c r="R379" s="11" t="s">
        <v>8312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 s="23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5">
        <f t="shared" si="26"/>
        <v>40.4</v>
      </c>
      <c r="Q380" s="11" t="s">
        <v>8307</v>
      </c>
      <c r="R380" s="11" t="s">
        <v>8312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60" x14ac:dyDescent="0.25">
      <c r="A381" s="23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5">
        <f t="shared" si="26"/>
        <v>116.86</v>
      </c>
      <c r="Q381" s="11" t="s">
        <v>8307</v>
      </c>
      <c r="R381" s="11" t="s">
        <v>8312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 s="23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5">
        <f t="shared" si="26"/>
        <v>115.51</v>
      </c>
      <c r="Q382" s="11" t="s">
        <v>8307</v>
      </c>
      <c r="R382" s="11" t="s">
        <v>8312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 s="2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5">
        <f t="shared" si="26"/>
        <v>104.31</v>
      </c>
      <c r="Q383" s="11" t="s">
        <v>8307</v>
      </c>
      <c r="R383" s="11" t="s">
        <v>8312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 s="23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5">
        <f t="shared" si="26"/>
        <v>69.77</v>
      </c>
      <c r="Q384" s="11" t="s">
        <v>8307</v>
      </c>
      <c r="R384" s="11" t="s">
        <v>8312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60" x14ac:dyDescent="0.25">
      <c r="A385" s="23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5">
        <f t="shared" si="26"/>
        <v>43.02</v>
      </c>
      <c r="Q385" s="11" t="s">
        <v>8307</v>
      </c>
      <c r="R385" s="11" t="s">
        <v>8312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60" x14ac:dyDescent="0.25">
      <c r="A386" s="23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5">
        <f t="shared" ref="P386:P449" si="31">IFERROR(ROUND(E386/L386,2),0)</f>
        <v>58.54</v>
      </c>
      <c r="Q386" s="11" t="s">
        <v>8307</v>
      </c>
      <c r="R386" s="11" t="s">
        <v>8312</v>
      </c>
      <c r="S386" s="16">
        <f t="shared" ref="S386:S449" si="32">(((J386/60)/60)/24)+DATE(1970,1,1)</f>
        <v>41980.781793981485</v>
      </c>
      <c r="T386" s="16">
        <f t="shared" ref="T386:T449" si="33">(((I386/60)/60)/24)+DATE(1970,1,1)</f>
        <v>42010.781793981485</v>
      </c>
      <c r="U386">
        <f t="shared" si="29"/>
        <v>2014</v>
      </c>
    </row>
    <row r="387" spans="1:21" ht="60" x14ac:dyDescent="0.25">
      <c r="A387" s="23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5">
        <f t="shared" si="31"/>
        <v>111.8</v>
      </c>
      <c r="Q387" s="11" t="s">
        <v>8307</v>
      </c>
      <c r="R387" s="11" t="s">
        <v>8312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60" x14ac:dyDescent="0.25">
      <c r="A388" s="23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5">
        <f t="shared" si="31"/>
        <v>46.23</v>
      </c>
      <c r="Q388" s="11" t="s">
        <v>8307</v>
      </c>
      <c r="R388" s="11" t="s">
        <v>8312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 s="23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5">
        <f t="shared" si="31"/>
        <v>144.69</v>
      </c>
      <c r="Q389" s="11" t="s">
        <v>8307</v>
      </c>
      <c r="R389" s="11" t="s">
        <v>8312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 s="23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5">
        <f t="shared" si="31"/>
        <v>88.85</v>
      </c>
      <c r="Q390" s="11" t="s">
        <v>8307</v>
      </c>
      <c r="R390" s="11" t="s">
        <v>8312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 s="23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5">
        <f t="shared" si="31"/>
        <v>81.75</v>
      </c>
      <c r="Q391" s="11" t="s">
        <v>8307</v>
      </c>
      <c r="R391" s="11" t="s">
        <v>8312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 s="23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5">
        <f t="shared" si="31"/>
        <v>71.430000000000007</v>
      </c>
      <c r="Q392" s="11" t="s">
        <v>8307</v>
      </c>
      <c r="R392" s="11" t="s">
        <v>8312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 s="2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5">
        <f t="shared" si="31"/>
        <v>104.26</v>
      </c>
      <c r="Q393" s="11" t="s">
        <v>8307</v>
      </c>
      <c r="R393" s="11" t="s">
        <v>8312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60" x14ac:dyDescent="0.25">
      <c r="A394" s="23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5">
        <f t="shared" si="31"/>
        <v>90.62</v>
      </c>
      <c r="Q394" s="11" t="s">
        <v>8307</v>
      </c>
      <c r="R394" s="11" t="s">
        <v>8312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 s="23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5">
        <f t="shared" si="31"/>
        <v>157.33000000000001</v>
      </c>
      <c r="Q395" s="11" t="s">
        <v>8307</v>
      </c>
      <c r="R395" s="11" t="s">
        <v>8312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60" x14ac:dyDescent="0.25">
      <c r="A396" s="23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5">
        <f t="shared" si="31"/>
        <v>105.18</v>
      </c>
      <c r="Q396" s="11" t="s">
        <v>8307</v>
      </c>
      <c r="R396" s="11" t="s">
        <v>8312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 s="23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5">
        <f t="shared" si="31"/>
        <v>58.72</v>
      </c>
      <c r="Q397" s="11" t="s">
        <v>8307</v>
      </c>
      <c r="R397" s="11" t="s">
        <v>8312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 s="23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5">
        <f t="shared" si="31"/>
        <v>81.63</v>
      </c>
      <c r="Q398" s="11" t="s">
        <v>8307</v>
      </c>
      <c r="R398" s="11" t="s">
        <v>8312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 s="23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5">
        <f t="shared" si="31"/>
        <v>56.46</v>
      </c>
      <c r="Q399" s="11" t="s">
        <v>8307</v>
      </c>
      <c r="R399" s="11" t="s">
        <v>8312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 s="23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5">
        <f t="shared" si="31"/>
        <v>140.1</v>
      </c>
      <c r="Q400" s="11" t="s">
        <v>8307</v>
      </c>
      <c r="R400" s="11" t="s">
        <v>8312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 s="23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5">
        <f t="shared" si="31"/>
        <v>224.85</v>
      </c>
      <c r="Q401" s="11" t="s">
        <v>8307</v>
      </c>
      <c r="R401" s="11" t="s">
        <v>8312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 s="23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5">
        <f t="shared" si="31"/>
        <v>181.13</v>
      </c>
      <c r="Q402" s="11" t="s">
        <v>8307</v>
      </c>
      <c r="R402" s="11" t="s">
        <v>8312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60" x14ac:dyDescent="0.25">
      <c r="A403" s="2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5">
        <f t="shared" si="31"/>
        <v>711.04</v>
      </c>
      <c r="Q403" s="11" t="s">
        <v>8307</v>
      </c>
      <c r="R403" s="11" t="s">
        <v>8312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 s="23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5">
        <f t="shared" si="31"/>
        <v>65.88</v>
      </c>
      <c r="Q404" s="11" t="s">
        <v>8307</v>
      </c>
      <c r="R404" s="11" t="s">
        <v>8312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 s="23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5">
        <f t="shared" si="31"/>
        <v>75.19</v>
      </c>
      <c r="Q405" s="11" t="s">
        <v>8307</v>
      </c>
      <c r="R405" s="11" t="s">
        <v>8312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 s="23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5">
        <f t="shared" si="31"/>
        <v>133.13999999999999</v>
      </c>
      <c r="Q406" s="11" t="s">
        <v>8307</v>
      </c>
      <c r="R406" s="11" t="s">
        <v>8312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45" x14ac:dyDescent="0.25">
      <c r="A407" s="23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5">
        <f t="shared" si="31"/>
        <v>55.2</v>
      </c>
      <c r="Q407" s="11" t="s">
        <v>8307</v>
      </c>
      <c r="R407" s="11" t="s">
        <v>8312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60" x14ac:dyDescent="0.25">
      <c r="A408" s="23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5">
        <f t="shared" si="31"/>
        <v>86.16</v>
      </c>
      <c r="Q408" s="11" t="s">
        <v>8307</v>
      </c>
      <c r="R408" s="11" t="s">
        <v>8312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 s="23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5">
        <f t="shared" si="31"/>
        <v>92.32</v>
      </c>
      <c r="Q409" s="11" t="s">
        <v>8307</v>
      </c>
      <c r="R409" s="11" t="s">
        <v>8312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 s="23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5">
        <f t="shared" si="31"/>
        <v>160.16</v>
      </c>
      <c r="Q410" s="11" t="s">
        <v>8307</v>
      </c>
      <c r="R410" s="11" t="s">
        <v>8312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 s="23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5">
        <f t="shared" si="31"/>
        <v>45.6</v>
      </c>
      <c r="Q411" s="11" t="s">
        <v>8307</v>
      </c>
      <c r="R411" s="11" t="s">
        <v>8312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 s="23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5">
        <f t="shared" si="31"/>
        <v>183.29</v>
      </c>
      <c r="Q412" s="11" t="s">
        <v>8307</v>
      </c>
      <c r="R412" s="11" t="s">
        <v>8312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60" x14ac:dyDescent="0.25">
      <c r="A413" s="2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5">
        <f t="shared" si="31"/>
        <v>125.79</v>
      </c>
      <c r="Q413" s="11" t="s">
        <v>8307</v>
      </c>
      <c r="R413" s="11" t="s">
        <v>8312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60" x14ac:dyDescent="0.25">
      <c r="A414" s="23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5">
        <f t="shared" si="31"/>
        <v>57.65</v>
      </c>
      <c r="Q414" s="11" t="s">
        <v>8307</v>
      </c>
      <c r="R414" s="11" t="s">
        <v>8312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 s="23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5">
        <f t="shared" si="31"/>
        <v>78.66</v>
      </c>
      <c r="Q415" s="11" t="s">
        <v>8307</v>
      </c>
      <c r="R415" s="11" t="s">
        <v>8312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60" x14ac:dyDescent="0.25">
      <c r="A416" s="23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5">
        <f t="shared" si="31"/>
        <v>91.48</v>
      </c>
      <c r="Q416" s="11" t="s">
        <v>8307</v>
      </c>
      <c r="R416" s="11" t="s">
        <v>8312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 s="23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5">
        <f t="shared" si="31"/>
        <v>68.099999999999994</v>
      </c>
      <c r="Q417" s="11" t="s">
        <v>8307</v>
      </c>
      <c r="R417" s="11" t="s">
        <v>8312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 s="23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5">
        <f t="shared" si="31"/>
        <v>48.09</v>
      </c>
      <c r="Q418" s="11" t="s">
        <v>8307</v>
      </c>
      <c r="R418" s="11" t="s">
        <v>8312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60" x14ac:dyDescent="0.25">
      <c r="A419" s="23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5">
        <f t="shared" si="31"/>
        <v>202.42</v>
      </c>
      <c r="Q419" s="11" t="s">
        <v>8307</v>
      </c>
      <c r="R419" s="11" t="s">
        <v>8312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60" x14ac:dyDescent="0.25">
      <c r="A420" s="23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5">
        <f t="shared" si="31"/>
        <v>216.75</v>
      </c>
      <c r="Q420" s="11" t="s">
        <v>8307</v>
      </c>
      <c r="R420" s="11" t="s">
        <v>8312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 s="23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5">
        <f t="shared" si="31"/>
        <v>110.07</v>
      </c>
      <c r="Q421" s="11" t="s">
        <v>8307</v>
      </c>
      <c r="R421" s="11" t="s">
        <v>8312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60" x14ac:dyDescent="0.25">
      <c r="A422" s="23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5">
        <f t="shared" si="31"/>
        <v>4.83</v>
      </c>
      <c r="Q422" s="11" t="s">
        <v>8307</v>
      </c>
      <c r="R422" s="11" t="s">
        <v>8313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 s="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5">
        <f t="shared" si="31"/>
        <v>50.17</v>
      </c>
      <c r="Q423" s="11" t="s">
        <v>8307</v>
      </c>
      <c r="R423" s="11" t="s">
        <v>8313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60" x14ac:dyDescent="0.25">
      <c r="A424" s="23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5">
        <f t="shared" si="31"/>
        <v>35.83</v>
      </c>
      <c r="Q424" s="11" t="s">
        <v>8307</v>
      </c>
      <c r="R424" s="11" t="s">
        <v>8313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 s="23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5">
        <f t="shared" si="31"/>
        <v>11.77</v>
      </c>
      <c r="Q425" s="11" t="s">
        <v>8307</v>
      </c>
      <c r="R425" s="11" t="s">
        <v>8313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 s="23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5">
        <f t="shared" si="31"/>
        <v>40.78</v>
      </c>
      <c r="Q426" s="11" t="s">
        <v>8307</v>
      </c>
      <c r="R426" s="11" t="s">
        <v>8313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60" x14ac:dyDescent="0.25">
      <c r="A427" s="23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5">
        <f t="shared" si="31"/>
        <v>3</v>
      </c>
      <c r="Q427" s="11" t="s">
        <v>8307</v>
      </c>
      <c r="R427" s="11" t="s">
        <v>8313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60" x14ac:dyDescent="0.25">
      <c r="A428" s="23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5">
        <f t="shared" si="31"/>
        <v>16.63</v>
      </c>
      <c r="Q428" s="11" t="s">
        <v>8307</v>
      </c>
      <c r="R428" s="11" t="s">
        <v>8313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 s="23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5">
        <f t="shared" si="31"/>
        <v>0</v>
      </c>
      <c r="Q429" s="11" t="s">
        <v>8307</v>
      </c>
      <c r="R429" s="11" t="s">
        <v>8313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 s="23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5">
        <f t="shared" si="31"/>
        <v>52</v>
      </c>
      <c r="Q430" s="11" t="s">
        <v>8307</v>
      </c>
      <c r="R430" s="11" t="s">
        <v>8313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 s="23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5">
        <f t="shared" si="31"/>
        <v>0</v>
      </c>
      <c r="Q431" s="11" t="s">
        <v>8307</v>
      </c>
      <c r="R431" s="11" t="s">
        <v>8313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 s="23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5">
        <f t="shared" si="31"/>
        <v>4.8</v>
      </c>
      <c r="Q432" s="11" t="s">
        <v>8307</v>
      </c>
      <c r="R432" s="11" t="s">
        <v>8313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 s="2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5">
        <f t="shared" si="31"/>
        <v>51.88</v>
      </c>
      <c r="Q433" s="11" t="s">
        <v>8307</v>
      </c>
      <c r="R433" s="11" t="s">
        <v>8313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 s="23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5">
        <f t="shared" si="31"/>
        <v>71.25</v>
      </c>
      <c r="Q434" s="11" t="s">
        <v>8307</v>
      </c>
      <c r="R434" s="11" t="s">
        <v>8313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 s="23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5">
        <f t="shared" si="31"/>
        <v>0</v>
      </c>
      <c r="Q435" s="11" t="s">
        <v>8307</v>
      </c>
      <c r="R435" s="11" t="s">
        <v>8313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 s="23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5">
        <f t="shared" si="31"/>
        <v>62.5</v>
      </c>
      <c r="Q436" s="11" t="s">
        <v>8307</v>
      </c>
      <c r="R436" s="11" t="s">
        <v>8313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 s="23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5">
        <f t="shared" si="31"/>
        <v>1</v>
      </c>
      <c r="Q437" s="11" t="s">
        <v>8307</v>
      </c>
      <c r="R437" s="11" t="s">
        <v>8313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 s="23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5">
        <f t="shared" si="31"/>
        <v>0</v>
      </c>
      <c r="Q438" s="11" t="s">
        <v>8307</v>
      </c>
      <c r="R438" s="11" t="s">
        <v>8313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 s="23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5">
        <f t="shared" si="31"/>
        <v>0</v>
      </c>
      <c r="Q439" s="11" t="s">
        <v>8307</v>
      </c>
      <c r="R439" s="11" t="s">
        <v>8313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 s="23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5">
        <f t="shared" si="31"/>
        <v>170.55</v>
      </c>
      <c r="Q440" s="11" t="s">
        <v>8307</v>
      </c>
      <c r="R440" s="11" t="s">
        <v>8313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60" x14ac:dyDescent="0.25">
      <c r="A441" s="23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5">
        <f t="shared" si="31"/>
        <v>0</v>
      </c>
      <c r="Q441" s="11" t="s">
        <v>8307</v>
      </c>
      <c r="R441" s="11" t="s">
        <v>8313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 s="23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5">
        <f t="shared" si="31"/>
        <v>5</v>
      </c>
      <c r="Q442" s="11" t="s">
        <v>8307</v>
      </c>
      <c r="R442" s="11" t="s">
        <v>8313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60" x14ac:dyDescent="0.25">
      <c r="A443" s="2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5">
        <f t="shared" si="31"/>
        <v>0</v>
      </c>
      <c r="Q443" s="11" t="s">
        <v>8307</v>
      </c>
      <c r="R443" s="11" t="s">
        <v>8313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 s="23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5">
        <f t="shared" si="31"/>
        <v>393.59</v>
      </c>
      <c r="Q444" s="11" t="s">
        <v>8307</v>
      </c>
      <c r="R444" s="11" t="s">
        <v>8313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 s="23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5">
        <f t="shared" si="31"/>
        <v>5</v>
      </c>
      <c r="Q445" s="11" t="s">
        <v>8307</v>
      </c>
      <c r="R445" s="11" t="s">
        <v>8313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 s="23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5">
        <f t="shared" si="31"/>
        <v>50</v>
      </c>
      <c r="Q446" s="11" t="s">
        <v>8307</v>
      </c>
      <c r="R446" s="11" t="s">
        <v>8313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 s="23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5">
        <f t="shared" si="31"/>
        <v>1</v>
      </c>
      <c r="Q447" s="11" t="s">
        <v>8307</v>
      </c>
      <c r="R447" s="11" t="s">
        <v>8313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60" x14ac:dyDescent="0.25">
      <c r="A448" s="23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5">
        <f t="shared" si="31"/>
        <v>47.88</v>
      </c>
      <c r="Q448" s="11" t="s">
        <v>8307</v>
      </c>
      <c r="R448" s="11" t="s">
        <v>8313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60" x14ac:dyDescent="0.25">
      <c r="A449" s="23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5">
        <f t="shared" si="31"/>
        <v>5</v>
      </c>
      <c r="Q449" s="11" t="s">
        <v>8307</v>
      </c>
      <c r="R449" s="11" t="s">
        <v>8313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60" x14ac:dyDescent="0.25">
      <c r="A450" s="23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5">
        <f t="shared" ref="P450:P513" si="36">IFERROR(ROUND(E450/L450,2),0)</f>
        <v>20.5</v>
      </c>
      <c r="Q450" s="11" t="s">
        <v>8307</v>
      </c>
      <c r="R450" s="11" t="s">
        <v>8313</v>
      </c>
      <c r="S450" s="16">
        <f t="shared" ref="S450:S513" si="37">(((J450/60)/60)/24)+DATE(1970,1,1)</f>
        <v>41753.758043981477</v>
      </c>
      <c r="T450" s="16">
        <f t="shared" ref="T450:T513" si="38">(((I450/60)/60)/24)+DATE(1970,1,1)</f>
        <v>41773.758043981477</v>
      </c>
      <c r="U450">
        <f t="shared" si="34"/>
        <v>2014</v>
      </c>
    </row>
    <row r="451" spans="1:21" ht="60" x14ac:dyDescent="0.25">
      <c r="A451" s="23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5">
        <f t="shared" si="36"/>
        <v>9</v>
      </c>
      <c r="Q451" s="11" t="s">
        <v>8307</v>
      </c>
      <c r="R451" s="11" t="s">
        <v>8313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60" x14ac:dyDescent="0.25">
      <c r="A452" s="23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5">
        <f t="shared" si="36"/>
        <v>56.57</v>
      </c>
      <c r="Q452" s="11" t="s">
        <v>8307</v>
      </c>
      <c r="R452" s="11" t="s">
        <v>8313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60" x14ac:dyDescent="0.25">
      <c r="A453" s="2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5">
        <f t="shared" si="36"/>
        <v>0</v>
      </c>
      <c r="Q453" s="11" t="s">
        <v>8307</v>
      </c>
      <c r="R453" s="11" t="s">
        <v>8313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45" x14ac:dyDescent="0.25">
      <c r="A454" s="23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5">
        <f t="shared" si="36"/>
        <v>40</v>
      </c>
      <c r="Q454" s="11" t="s">
        <v>8307</v>
      </c>
      <c r="R454" s="11" t="s">
        <v>8313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60" x14ac:dyDescent="0.25">
      <c r="A455" s="23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5">
        <f t="shared" si="36"/>
        <v>13</v>
      </c>
      <c r="Q455" s="11" t="s">
        <v>8307</v>
      </c>
      <c r="R455" s="11" t="s">
        <v>8313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 s="23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5">
        <f t="shared" si="36"/>
        <v>16.399999999999999</v>
      </c>
      <c r="Q456" s="11" t="s">
        <v>8307</v>
      </c>
      <c r="R456" s="11" t="s">
        <v>8313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60" x14ac:dyDescent="0.25">
      <c r="A457" s="23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5">
        <f t="shared" si="36"/>
        <v>22.5</v>
      </c>
      <c r="Q457" s="11" t="s">
        <v>8307</v>
      </c>
      <c r="R457" s="11" t="s">
        <v>8313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 s="23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5">
        <f t="shared" si="36"/>
        <v>20.329999999999998</v>
      </c>
      <c r="Q458" s="11" t="s">
        <v>8307</v>
      </c>
      <c r="R458" s="11" t="s">
        <v>8313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60" x14ac:dyDescent="0.25">
      <c r="A459" s="23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5">
        <f t="shared" si="36"/>
        <v>0</v>
      </c>
      <c r="Q459" s="11" t="s">
        <v>8307</v>
      </c>
      <c r="R459" s="11" t="s">
        <v>8313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 s="23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5">
        <f t="shared" si="36"/>
        <v>16.760000000000002</v>
      </c>
      <c r="Q460" s="11" t="s">
        <v>8307</v>
      </c>
      <c r="R460" s="11" t="s">
        <v>8313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60" x14ac:dyDescent="0.25">
      <c r="A461" s="23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5">
        <f t="shared" si="36"/>
        <v>25</v>
      </c>
      <c r="Q461" s="11" t="s">
        <v>8307</v>
      </c>
      <c r="R461" s="11" t="s">
        <v>8313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 s="23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5">
        <f t="shared" si="36"/>
        <v>12.5</v>
      </c>
      <c r="Q462" s="11" t="s">
        <v>8307</v>
      </c>
      <c r="R462" s="11" t="s">
        <v>8313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60" x14ac:dyDescent="0.25">
      <c r="A463" s="2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5">
        <f t="shared" si="36"/>
        <v>0</v>
      </c>
      <c r="Q463" s="11" t="s">
        <v>8307</v>
      </c>
      <c r="R463" s="11" t="s">
        <v>8313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 s="23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5">
        <f t="shared" si="36"/>
        <v>0</v>
      </c>
      <c r="Q464" s="11" t="s">
        <v>8307</v>
      </c>
      <c r="R464" s="11" t="s">
        <v>8313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 s="23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5">
        <f t="shared" si="36"/>
        <v>113.64</v>
      </c>
      <c r="Q465" s="11" t="s">
        <v>8307</v>
      </c>
      <c r="R465" s="11" t="s">
        <v>8313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45" x14ac:dyDescent="0.25">
      <c r="A466" s="23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5">
        <f t="shared" si="36"/>
        <v>1</v>
      </c>
      <c r="Q466" s="11" t="s">
        <v>8307</v>
      </c>
      <c r="R466" s="11" t="s">
        <v>8313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ht="30" x14ac:dyDescent="0.25">
      <c r="A467" s="23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5">
        <f t="shared" si="36"/>
        <v>17.25</v>
      </c>
      <c r="Q467" s="11" t="s">
        <v>8307</v>
      </c>
      <c r="R467" s="11" t="s">
        <v>8313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 s="23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5">
        <f t="shared" si="36"/>
        <v>15.2</v>
      </c>
      <c r="Q468" s="11" t="s">
        <v>8307</v>
      </c>
      <c r="R468" s="11" t="s">
        <v>8313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60" x14ac:dyDescent="0.25">
      <c r="A469" s="23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5">
        <f t="shared" si="36"/>
        <v>110.64</v>
      </c>
      <c r="Q469" s="11" t="s">
        <v>8307</v>
      </c>
      <c r="R469" s="11" t="s">
        <v>8313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60" x14ac:dyDescent="0.25">
      <c r="A470" s="23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5">
        <f t="shared" si="36"/>
        <v>0</v>
      </c>
      <c r="Q470" s="11" t="s">
        <v>8307</v>
      </c>
      <c r="R470" s="11" t="s">
        <v>8313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 s="23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5">
        <f t="shared" si="36"/>
        <v>0</v>
      </c>
      <c r="Q471" s="11" t="s">
        <v>8307</v>
      </c>
      <c r="R471" s="11" t="s">
        <v>8313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60" x14ac:dyDescent="0.25">
      <c r="A472" s="23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5">
        <f t="shared" si="36"/>
        <v>25.5</v>
      </c>
      <c r="Q472" s="11" t="s">
        <v>8307</v>
      </c>
      <c r="R472" s="11" t="s">
        <v>8313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 s="2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5">
        <f t="shared" si="36"/>
        <v>38.479999999999997</v>
      </c>
      <c r="Q473" s="11" t="s">
        <v>8307</v>
      </c>
      <c r="R473" s="11" t="s">
        <v>8313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60" x14ac:dyDescent="0.25">
      <c r="A474" s="23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5">
        <f t="shared" si="36"/>
        <v>28.2</v>
      </c>
      <c r="Q474" s="11" t="s">
        <v>8307</v>
      </c>
      <c r="R474" s="11" t="s">
        <v>8313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 s="23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5">
        <f t="shared" si="36"/>
        <v>61.5</v>
      </c>
      <c r="Q475" s="11" t="s">
        <v>8307</v>
      </c>
      <c r="R475" s="11" t="s">
        <v>8313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 s="23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5">
        <f t="shared" si="36"/>
        <v>1</v>
      </c>
      <c r="Q476" s="11" t="s">
        <v>8307</v>
      </c>
      <c r="R476" s="11" t="s">
        <v>8313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 s="23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5">
        <f t="shared" si="36"/>
        <v>0</v>
      </c>
      <c r="Q477" s="11" t="s">
        <v>8307</v>
      </c>
      <c r="R477" s="11" t="s">
        <v>8313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 s="23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5">
        <f t="shared" si="36"/>
        <v>39.57</v>
      </c>
      <c r="Q478" s="11" t="s">
        <v>8307</v>
      </c>
      <c r="R478" s="11" t="s">
        <v>8313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 s="23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5">
        <f t="shared" si="36"/>
        <v>0</v>
      </c>
      <c r="Q479" s="11" t="s">
        <v>8307</v>
      </c>
      <c r="R479" s="11" t="s">
        <v>8313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 s="23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5">
        <f t="shared" si="36"/>
        <v>0</v>
      </c>
      <c r="Q480" s="11" t="s">
        <v>8307</v>
      </c>
      <c r="R480" s="11" t="s">
        <v>8313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 s="23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5">
        <f t="shared" si="36"/>
        <v>88.8</v>
      </c>
      <c r="Q481" s="11" t="s">
        <v>8307</v>
      </c>
      <c r="R481" s="11" t="s">
        <v>8313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60" x14ac:dyDescent="0.25">
      <c r="A482" s="23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5">
        <f t="shared" si="36"/>
        <v>55.46</v>
      </c>
      <c r="Q482" s="11" t="s">
        <v>8307</v>
      </c>
      <c r="R482" s="11" t="s">
        <v>8313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60" x14ac:dyDescent="0.25">
      <c r="A483" s="2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5">
        <f t="shared" si="36"/>
        <v>87.14</v>
      </c>
      <c r="Q483" s="11" t="s">
        <v>8307</v>
      </c>
      <c r="R483" s="11" t="s">
        <v>8313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 s="23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5">
        <f t="shared" si="36"/>
        <v>10</v>
      </c>
      <c r="Q484" s="11" t="s">
        <v>8307</v>
      </c>
      <c r="R484" s="11" t="s">
        <v>8313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 s="23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5">
        <f t="shared" si="36"/>
        <v>51.22</v>
      </c>
      <c r="Q485" s="11" t="s">
        <v>8307</v>
      </c>
      <c r="R485" s="11" t="s">
        <v>8313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 s="23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5">
        <f t="shared" si="36"/>
        <v>13.55</v>
      </c>
      <c r="Q486" s="11" t="s">
        <v>8307</v>
      </c>
      <c r="R486" s="11" t="s">
        <v>8313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 s="23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5">
        <f t="shared" si="36"/>
        <v>66.52</v>
      </c>
      <c r="Q487" s="11" t="s">
        <v>8307</v>
      </c>
      <c r="R487" s="11" t="s">
        <v>8313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60" x14ac:dyDescent="0.25">
      <c r="A488" s="23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5">
        <f t="shared" si="36"/>
        <v>50</v>
      </c>
      <c r="Q488" s="11" t="s">
        <v>8307</v>
      </c>
      <c r="R488" s="11" t="s">
        <v>8313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60" x14ac:dyDescent="0.25">
      <c r="A489" s="23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5">
        <f t="shared" si="36"/>
        <v>0</v>
      </c>
      <c r="Q489" s="11" t="s">
        <v>8307</v>
      </c>
      <c r="R489" s="11" t="s">
        <v>8313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 s="23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5">
        <f t="shared" si="36"/>
        <v>0</v>
      </c>
      <c r="Q490" s="11" t="s">
        <v>8307</v>
      </c>
      <c r="R490" s="11" t="s">
        <v>8313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 s="23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5">
        <f t="shared" si="36"/>
        <v>71.67</v>
      </c>
      <c r="Q491" s="11" t="s">
        <v>8307</v>
      </c>
      <c r="R491" s="11" t="s">
        <v>8313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 s="23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5">
        <f t="shared" si="36"/>
        <v>0</v>
      </c>
      <c r="Q492" s="11" t="s">
        <v>8307</v>
      </c>
      <c r="R492" s="11" t="s">
        <v>8313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 s="2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5">
        <f t="shared" si="36"/>
        <v>0</v>
      </c>
      <c r="Q493" s="11" t="s">
        <v>8307</v>
      </c>
      <c r="R493" s="11" t="s">
        <v>8313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60" x14ac:dyDescent="0.25">
      <c r="A494" s="23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5">
        <f t="shared" si="36"/>
        <v>0</v>
      </c>
      <c r="Q494" s="11" t="s">
        <v>8307</v>
      </c>
      <c r="R494" s="11" t="s">
        <v>8313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 s="23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5">
        <f t="shared" si="36"/>
        <v>0</v>
      </c>
      <c r="Q495" s="11" t="s">
        <v>8307</v>
      </c>
      <c r="R495" s="11" t="s">
        <v>8313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 s="23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5">
        <f t="shared" si="36"/>
        <v>10.33</v>
      </c>
      <c r="Q496" s="11" t="s">
        <v>8307</v>
      </c>
      <c r="R496" s="11" t="s">
        <v>8313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 s="23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5">
        <f t="shared" si="36"/>
        <v>0</v>
      </c>
      <c r="Q497" s="11" t="s">
        <v>8307</v>
      </c>
      <c r="R497" s="11" t="s">
        <v>8313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45" x14ac:dyDescent="0.25">
      <c r="A498" s="23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5">
        <f t="shared" si="36"/>
        <v>1</v>
      </c>
      <c r="Q498" s="11" t="s">
        <v>8307</v>
      </c>
      <c r="R498" s="11" t="s">
        <v>8313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 s="23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5">
        <f t="shared" si="36"/>
        <v>10</v>
      </c>
      <c r="Q499" s="11" t="s">
        <v>8307</v>
      </c>
      <c r="R499" s="11" t="s">
        <v>8313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 s="23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5">
        <f t="shared" si="36"/>
        <v>136.09</v>
      </c>
      <c r="Q500" s="11" t="s">
        <v>8307</v>
      </c>
      <c r="R500" s="11" t="s">
        <v>8313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 s="23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5">
        <f t="shared" si="36"/>
        <v>73.459999999999994</v>
      </c>
      <c r="Q501" s="11" t="s">
        <v>8307</v>
      </c>
      <c r="R501" s="11" t="s">
        <v>8313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 s="23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5">
        <f t="shared" si="36"/>
        <v>53.75</v>
      </c>
      <c r="Q502" s="11" t="s">
        <v>8307</v>
      </c>
      <c r="R502" s="11" t="s">
        <v>8313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60" x14ac:dyDescent="0.25">
      <c r="A503" s="2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5">
        <f t="shared" si="36"/>
        <v>0</v>
      </c>
      <c r="Q503" s="11" t="s">
        <v>8307</v>
      </c>
      <c r="R503" s="11" t="s">
        <v>8313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 s="23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5">
        <f t="shared" si="36"/>
        <v>57.5</v>
      </c>
      <c r="Q504" s="11" t="s">
        <v>8307</v>
      </c>
      <c r="R504" s="11" t="s">
        <v>8313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60" x14ac:dyDescent="0.25">
      <c r="A505" s="23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5">
        <f t="shared" si="36"/>
        <v>12.67</v>
      </c>
      <c r="Q505" s="11" t="s">
        <v>8307</v>
      </c>
      <c r="R505" s="11" t="s">
        <v>8313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60" x14ac:dyDescent="0.25">
      <c r="A506" s="23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5">
        <f t="shared" si="36"/>
        <v>67</v>
      </c>
      <c r="Q506" s="11" t="s">
        <v>8307</v>
      </c>
      <c r="R506" s="11" t="s">
        <v>8313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 s="23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5">
        <f t="shared" si="36"/>
        <v>3.71</v>
      </c>
      <c r="Q507" s="11" t="s">
        <v>8307</v>
      </c>
      <c r="R507" s="11" t="s">
        <v>8313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 s="23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5">
        <f t="shared" si="36"/>
        <v>250</v>
      </c>
      <c r="Q508" s="11" t="s">
        <v>8307</v>
      </c>
      <c r="R508" s="11" t="s">
        <v>8313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60" x14ac:dyDescent="0.25">
      <c r="A509" s="23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5">
        <f t="shared" si="36"/>
        <v>64</v>
      </c>
      <c r="Q509" s="11" t="s">
        <v>8307</v>
      </c>
      <c r="R509" s="11" t="s">
        <v>8313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 s="23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5">
        <f t="shared" si="36"/>
        <v>133.33000000000001</v>
      </c>
      <c r="Q510" s="11" t="s">
        <v>8307</v>
      </c>
      <c r="R510" s="11" t="s">
        <v>8313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 s="23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5">
        <f t="shared" si="36"/>
        <v>10</v>
      </c>
      <c r="Q511" s="11" t="s">
        <v>8307</v>
      </c>
      <c r="R511" s="11" t="s">
        <v>8313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 s="23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5">
        <f t="shared" si="36"/>
        <v>0</v>
      </c>
      <c r="Q512" s="11" t="s">
        <v>8307</v>
      </c>
      <c r="R512" s="11" t="s">
        <v>8313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 s="2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5">
        <f t="shared" si="36"/>
        <v>30</v>
      </c>
      <c r="Q513" s="11" t="s">
        <v>8307</v>
      </c>
      <c r="R513" s="11" t="s">
        <v>8313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60" x14ac:dyDescent="0.25">
      <c r="A514" s="23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5">
        <f t="shared" ref="P514:P577" si="41">IFERROR(ROUND(E514/L514,2),0)</f>
        <v>5.5</v>
      </c>
      <c r="Q514" s="11" t="s">
        <v>8307</v>
      </c>
      <c r="R514" s="11" t="s">
        <v>8313</v>
      </c>
      <c r="S514" s="16">
        <f t="shared" ref="S514:S577" si="42">(((J514/60)/60)/24)+DATE(1970,1,1)</f>
        <v>42649.742210648154</v>
      </c>
      <c r="T514" s="16">
        <f t="shared" ref="T514:T577" si="43">(((I514/60)/60)/24)+DATE(1970,1,1)</f>
        <v>42694.783877314811</v>
      </c>
      <c r="U514">
        <f t="shared" si="39"/>
        <v>2016</v>
      </c>
    </row>
    <row r="515" spans="1:21" ht="45" x14ac:dyDescent="0.25">
      <c r="A515" s="23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5">
        <f t="shared" si="41"/>
        <v>102.38</v>
      </c>
      <c r="Q515" s="11" t="s">
        <v>8307</v>
      </c>
      <c r="R515" s="11" t="s">
        <v>8313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 s="23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5">
        <f t="shared" si="41"/>
        <v>16.670000000000002</v>
      </c>
      <c r="Q516" s="11" t="s">
        <v>8307</v>
      </c>
      <c r="R516" s="11" t="s">
        <v>8313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 s="23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5">
        <f t="shared" si="41"/>
        <v>725.03</v>
      </c>
      <c r="Q517" s="11" t="s">
        <v>8307</v>
      </c>
      <c r="R517" s="11" t="s">
        <v>8313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 s="23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5">
        <f t="shared" si="41"/>
        <v>0</v>
      </c>
      <c r="Q518" s="11" t="s">
        <v>8307</v>
      </c>
      <c r="R518" s="11" t="s">
        <v>8313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60" x14ac:dyDescent="0.25">
      <c r="A519" s="23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5">
        <f t="shared" si="41"/>
        <v>68.33</v>
      </c>
      <c r="Q519" s="11" t="s">
        <v>8307</v>
      </c>
      <c r="R519" s="11" t="s">
        <v>8313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 s="23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5">
        <f t="shared" si="41"/>
        <v>0</v>
      </c>
      <c r="Q520" s="11" t="s">
        <v>8307</v>
      </c>
      <c r="R520" s="11" t="s">
        <v>8313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 s="23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5">
        <f t="shared" si="41"/>
        <v>39.229999999999997</v>
      </c>
      <c r="Q521" s="11" t="s">
        <v>8307</v>
      </c>
      <c r="R521" s="11" t="s">
        <v>8313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60" x14ac:dyDescent="0.25">
      <c r="A522" s="23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5">
        <f t="shared" si="41"/>
        <v>150.15</v>
      </c>
      <c r="Q522" s="11" t="s">
        <v>8314</v>
      </c>
      <c r="R522" s="11" t="s">
        <v>8315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 s="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5">
        <f t="shared" si="41"/>
        <v>93.43</v>
      </c>
      <c r="Q523" s="11" t="s">
        <v>8314</v>
      </c>
      <c r="R523" s="11" t="s">
        <v>8315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 s="23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5">
        <f t="shared" si="41"/>
        <v>110.97</v>
      </c>
      <c r="Q524" s="11" t="s">
        <v>8314</v>
      </c>
      <c r="R524" s="11" t="s">
        <v>8315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60" x14ac:dyDescent="0.25">
      <c r="A525" s="23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5">
        <f t="shared" si="41"/>
        <v>71.790000000000006</v>
      </c>
      <c r="Q525" s="11" t="s">
        <v>8314</v>
      </c>
      <c r="R525" s="11" t="s">
        <v>8315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60" x14ac:dyDescent="0.25">
      <c r="A526" s="23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5">
        <f t="shared" si="41"/>
        <v>29.26</v>
      </c>
      <c r="Q526" s="11" t="s">
        <v>8314</v>
      </c>
      <c r="R526" s="11" t="s">
        <v>8315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 s="23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5">
        <f t="shared" si="41"/>
        <v>1000</v>
      </c>
      <c r="Q527" s="11" t="s">
        <v>8314</v>
      </c>
      <c r="R527" s="11" t="s">
        <v>8315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 s="23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5">
        <f t="shared" si="41"/>
        <v>74.349999999999994</v>
      </c>
      <c r="Q528" s="11" t="s">
        <v>8314</v>
      </c>
      <c r="R528" s="11" t="s">
        <v>8315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 s="23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5">
        <f t="shared" si="41"/>
        <v>63.83</v>
      </c>
      <c r="Q529" s="11" t="s">
        <v>8314</v>
      </c>
      <c r="R529" s="11" t="s">
        <v>8315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 s="23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5">
        <f t="shared" si="41"/>
        <v>44.33</v>
      </c>
      <c r="Q530" s="11" t="s">
        <v>8314</v>
      </c>
      <c r="R530" s="11" t="s">
        <v>8315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60" x14ac:dyDescent="0.25">
      <c r="A531" s="23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5">
        <f t="shared" si="41"/>
        <v>86.94</v>
      </c>
      <c r="Q531" s="11" t="s">
        <v>8314</v>
      </c>
      <c r="R531" s="11" t="s">
        <v>8315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60" x14ac:dyDescent="0.25">
      <c r="A532" s="23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5">
        <f t="shared" si="41"/>
        <v>126.55</v>
      </c>
      <c r="Q532" s="11" t="s">
        <v>8314</v>
      </c>
      <c r="R532" s="11" t="s">
        <v>8315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60" x14ac:dyDescent="0.25">
      <c r="A533" s="2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5">
        <f t="shared" si="41"/>
        <v>129.03</v>
      </c>
      <c r="Q533" s="11" t="s">
        <v>8314</v>
      </c>
      <c r="R533" s="11" t="s">
        <v>8315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60" x14ac:dyDescent="0.25">
      <c r="A534" s="23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5">
        <f t="shared" si="41"/>
        <v>71.239999999999995</v>
      </c>
      <c r="Q534" s="11" t="s">
        <v>8314</v>
      </c>
      <c r="R534" s="11" t="s">
        <v>8315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60" x14ac:dyDescent="0.25">
      <c r="A535" s="23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5">
        <f t="shared" si="41"/>
        <v>117.88</v>
      </c>
      <c r="Q535" s="11" t="s">
        <v>8314</v>
      </c>
      <c r="R535" s="11" t="s">
        <v>8315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60" x14ac:dyDescent="0.25">
      <c r="A536" s="23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5">
        <f t="shared" si="41"/>
        <v>327.08</v>
      </c>
      <c r="Q536" s="11" t="s">
        <v>8314</v>
      </c>
      <c r="R536" s="11" t="s">
        <v>8315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 s="23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5">
        <f t="shared" si="41"/>
        <v>34.75</v>
      </c>
      <c r="Q537" s="11" t="s">
        <v>8314</v>
      </c>
      <c r="R537" s="11" t="s">
        <v>8315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 s="23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5">
        <f t="shared" si="41"/>
        <v>100.06</v>
      </c>
      <c r="Q538" s="11" t="s">
        <v>8314</v>
      </c>
      <c r="R538" s="11" t="s">
        <v>8315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 s="23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5">
        <f t="shared" si="41"/>
        <v>40.85</v>
      </c>
      <c r="Q539" s="11" t="s">
        <v>8314</v>
      </c>
      <c r="R539" s="11" t="s">
        <v>8315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60" x14ac:dyDescent="0.25">
      <c r="A540" s="23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5">
        <f t="shared" si="41"/>
        <v>252.02</v>
      </c>
      <c r="Q540" s="11" t="s">
        <v>8314</v>
      </c>
      <c r="R540" s="11" t="s">
        <v>8315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 s="23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5">
        <f t="shared" si="41"/>
        <v>25.16</v>
      </c>
      <c r="Q541" s="11" t="s">
        <v>8314</v>
      </c>
      <c r="R541" s="11" t="s">
        <v>8315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 s="23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5">
        <f t="shared" si="41"/>
        <v>1</v>
      </c>
      <c r="Q542" s="11" t="s">
        <v>8316</v>
      </c>
      <c r="R542" s="11" t="s">
        <v>8317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 s="2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5">
        <f t="shared" si="41"/>
        <v>25</v>
      </c>
      <c r="Q543" s="11" t="s">
        <v>8316</v>
      </c>
      <c r="R543" s="11" t="s">
        <v>8317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 s="23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5">
        <f t="shared" si="41"/>
        <v>1</v>
      </c>
      <c r="Q544" s="11" t="s">
        <v>8316</v>
      </c>
      <c r="R544" s="11" t="s">
        <v>8317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60" x14ac:dyDescent="0.25">
      <c r="A545" s="23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5">
        <f t="shared" si="41"/>
        <v>35</v>
      </c>
      <c r="Q545" s="11" t="s">
        <v>8316</v>
      </c>
      <c r="R545" s="11" t="s">
        <v>8317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60" x14ac:dyDescent="0.25">
      <c r="A546" s="23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5">
        <f t="shared" si="41"/>
        <v>3</v>
      </c>
      <c r="Q546" s="11" t="s">
        <v>8316</v>
      </c>
      <c r="R546" s="11" t="s">
        <v>8317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60" x14ac:dyDescent="0.25">
      <c r="A547" s="23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5">
        <f t="shared" si="41"/>
        <v>402.71</v>
      </c>
      <c r="Q547" s="11" t="s">
        <v>8316</v>
      </c>
      <c r="R547" s="11" t="s">
        <v>8317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60" x14ac:dyDescent="0.25">
      <c r="A548" s="23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5">
        <f t="shared" si="41"/>
        <v>26</v>
      </c>
      <c r="Q548" s="11" t="s">
        <v>8316</v>
      </c>
      <c r="R548" s="11" t="s">
        <v>8317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 s="23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5">
        <f t="shared" si="41"/>
        <v>0</v>
      </c>
      <c r="Q549" s="11" t="s">
        <v>8316</v>
      </c>
      <c r="R549" s="11" t="s">
        <v>8317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 s="23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5">
        <f t="shared" si="41"/>
        <v>9</v>
      </c>
      <c r="Q550" s="11" t="s">
        <v>8316</v>
      </c>
      <c r="R550" s="11" t="s">
        <v>8317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 s="23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5">
        <f t="shared" si="41"/>
        <v>8.5</v>
      </c>
      <c r="Q551" s="11" t="s">
        <v>8316</v>
      </c>
      <c r="R551" s="11" t="s">
        <v>8317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60" x14ac:dyDescent="0.25">
      <c r="A552" s="23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5">
        <f t="shared" si="41"/>
        <v>8.75</v>
      </c>
      <c r="Q552" s="11" t="s">
        <v>8316</v>
      </c>
      <c r="R552" s="11" t="s">
        <v>8317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60" x14ac:dyDescent="0.25">
      <c r="A553" s="2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5">
        <f t="shared" si="41"/>
        <v>135.04</v>
      </c>
      <c r="Q553" s="11" t="s">
        <v>8316</v>
      </c>
      <c r="R553" s="11" t="s">
        <v>8317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 s="23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5">
        <f t="shared" si="41"/>
        <v>0</v>
      </c>
      <c r="Q554" s="11" t="s">
        <v>8316</v>
      </c>
      <c r="R554" s="11" t="s">
        <v>8317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 s="23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5">
        <f t="shared" si="41"/>
        <v>20.5</v>
      </c>
      <c r="Q555" s="11" t="s">
        <v>8316</v>
      </c>
      <c r="R555" s="11" t="s">
        <v>8317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60" x14ac:dyDescent="0.25">
      <c r="A556" s="23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5">
        <f t="shared" si="41"/>
        <v>64.36</v>
      </c>
      <c r="Q556" s="11" t="s">
        <v>8316</v>
      </c>
      <c r="R556" s="11" t="s">
        <v>8317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60" x14ac:dyDescent="0.25">
      <c r="A557" s="23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5">
        <f t="shared" si="41"/>
        <v>0</v>
      </c>
      <c r="Q557" s="11" t="s">
        <v>8316</v>
      </c>
      <c r="R557" s="11" t="s">
        <v>8317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 s="23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5">
        <f t="shared" si="41"/>
        <v>200</v>
      </c>
      <c r="Q558" s="11" t="s">
        <v>8316</v>
      </c>
      <c r="R558" s="11" t="s">
        <v>8317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60" x14ac:dyDescent="0.25">
      <c r="A559" s="23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5">
        <f t="shared" si="41"/>
        <v>68.3</v>
      </c>
      <c r="Q559" s="11" t="s">
        <v>8316</v>
      </c>
      <c r="R559" s="11" t="s">
        <v>8317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60" x14ac:dyDescent="0.25">
      <c r="A560" s="23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5">
        <f t="shared" si="41"/>
        <v>0</v>
      </c>
      <c r="Q560" s="11" t="s">
        <v>8316</v>
      </c>
      <c r="R560" s="11" t="s">
        <v>8317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 s="23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5">
        <f t="shared" si="41"/>
        <v>50</v>
      </c>
      <c r="Q561" s="11" t="s">
        <v>8316</v>
      </c>
      <c r="R561" s="11" t="s">
        <v>8317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 s="23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5">
        <f t="shared" si="41"/>
        <v>4</v>
      </c>
      <c r="Q562" s="11" t="s">
        <v>8316</v>
      </c>
      <c r="R562" s="11" t="s">
        <v>8317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60" x14ac:dyDescent="0.25">
      <c r="A563" s="2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5">
        <f t="shared" si="41"/>
        <v>27.5</v>
      </c>
      <c r="Q563" s="11" t="s">
        <v>8316</v>
      </c>
      <c r="R563" s="11" t="s">
        <v>8317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60" x14ac:dyDescent="0.25">
      <c r="A564" s="23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5">
        <f t="shared" si="41"/>
        <v>0</v>
      </c>
      <c r="Q564" s="11" t="s">
        <v>8316</v>
      </c>
      <c r="R564" s="11" t="s">
        <v>8317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60" x14ac:dyDescent="0.25">
      <c r="A565" s="23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5">
        <f t="shared" si="41"/>
        <v>34</v>
      </c>
      <c r="Q565" s="11" t="s">
        <v>8316</v>
      </c>
      <c r="R565" s="11" t="s">
        <v>8317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 s="23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5">
        <f t="shared" si="41"/>
        <v>1</v>
      </c>
      <c r="Q566" s="11" t="s">
        <v>8316</v>
      </c>
      <c r="R566" s="11" t="s">
        <v>8317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60" x14ac:dyDescent="0.25">
      <c r="A567" s="23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5">
        <f t="shared" si="41"/>
        <v>0</v>
      </c>
      <c r="Q567" s="11" t="s">
        <v>8316</v>
      </c>
      <c r="R567" s="11" t="s">
        <v>8317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60" x14ac:dyDescent="0.25">
      <c r="A568" s="23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5">
        <f t="shared" si="41"/>
        <v>1</v>
      </c>
      <c r="Q568" s="11" t="s">
        <v>8316</v>
      </c>
      <c r="R568" s="11" t="s">
        <v>8317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 s="23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5">
        <f t="shared" si="41"/>
        <v>0</v>
      </c>
      <c r="Q569" s="11" t="s">
        <v>8316</v>
      </c>
      <c r="R569" s="11" t="s">
        <v>8317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75" x14ac:dyDescent="0.25">
      <c r="A570" s="23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5">
        <f t="shared" si="41"/>
        <v>49</v>
      </c>
      <c r="Q570" s="11" t="s">
        <v>8316</v>
      </c>
      <c r="R570" s="11" t="s">
        <v>8317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 s="23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5">
        <f t="shared" si="41"/>
        <v>20</v>
      </c>
      <c r="Q571" s="11" t="s">
        <v>8316</v>
      </c>
      <c r="R571" s="11" t="s">
        <v>8317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 s="23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5">
        <f t="shared" si="41"/>
        <v>142</v>
      </c>
      <c r="Q572" s="11" t="s">
        <v>8316</v>
      </c>
      <c r="R572" s="11" t="s">
        <v>8317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60" x14ac:dyDescent="0.25">
      <c r="A573" s="2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5">
        <f t="shared" si="41"/>
        <v>53</v>
      </c>
      <c r="Q573" s="11" t="s">
        <v>8316</v>
      </c>
      <c r="R573" s="11" t="s">
        <v>8317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60" x14ac:dyDescent="0.25">
      <c r="A574" s="23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5">
        <f t="shared" si="41"/>
        <v>0</v>
      </c>
      <c r="Q574" s="11" t="s">
        <v>8316</v>
      </c>
      <c r="R574" s="11" t="s">
        <v>8317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 s="23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5">
        <f t="shared" si="41"/>
        <v>38.44</v>
      </c>
      <c r="Q575" s="11" t="s">
        <v>8316</v>
      </c>
      <c r="R575" s="11" t="s">
        <v>8317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60" x14ac:dyDescent="0.25">
      <c r="A576" s="23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5">
        <f t="shared" si="41"/>
        <v>20</v>
      </c>
      <c r="Q576" s="11" t="s">
        <v>8316</v>
      </c>
      <c r="R576" s="11" t="s">
        <v>8317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 s="23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5">
        <f t="shared" si="41"/>
        <v>64.75</v>
      </c>
      <c r="Q577" s="11" t="s">
        <v>8316</v>
      </c>
      <c r="R577" s="11" t="s">
        <v>8317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 s="23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5">
        <f t="shared" ref="P578:P641" si="46">IFERROR(ROUND(E578/L578,2),0)</f>
        <v>1</v>
      </c>
      <c r="Q578" s="11" t="s">
        <v>8316</v>
      </c>
      <c r="R578" s="11" t="s">
        <v>8317</v>
      </c>
      <c r="S578" s="16">
        <f t="shared" ref="S578:S641" si="47">(((J578/60)/60)/24)+DATE(1970,1,1)</f>
        <v>42031.471666666665</v>
      </c>
      <c r="T578" s="16">
        <f t="shared" ref="T578:T641" si="48">(((I578/60)/60)/24)+DATE(1970,1,1)</f>
        <v>42091.43</v>
      </c>
      <c r="U578">
        <f t="shared" si="44"/>
        <v>2015</v>
      </c>
    </row>
    <row r="579" spans="1:21" ht="60" x14ac:dyDescent="0.25">
      <c r="A579" s="23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5">
        <f t="shared" si="46"/>
        <v>10</v>
      </c>
      <c r="Q579" s="11" t="s">
        <v>8316</v>
      </c>
      <c r="R579" s="11" t="s">
        <v>8317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 s="23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5">
        <f t="shared" si="46"/>
        <v>2</v>
      </c>
      <c r="Q580" s="11" t="s">
        <v>8316</v>
      </c>
      <c r="R580" s="11" t="s">
        <v>8317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45" x14ac:dyDescent="0.25">
      <c r="A581" s="23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5">
        <f t="shared" si="46"/>
        <v>35</v>
      </c>
      <c r="Q581" s="11" t="s">
        <v>8316</v>
      </c>
      <c r="R581" s="11" t="s">
        <v>8317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60" x14ac:dyDescent="0.25">
      <c r="A582" s="23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5">
        <f t="shared" si="46"/>
        <v>1</v>
      </c>
      <c r="Q582" s="11" t="s">
        <v>8316</v>
      </c>
      <c r="R582" s="11" t="s">
        <v>8317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 s="2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5">
        <f t="shared" si="46"/>
        <v>0</v>
      </c>
      <c r="Q583" s="11" t="s">
        <v>8316</v>
      </c>
      <c r="R583" s="11" t="s">
        <v>8317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 s="23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5">
        <f t="shared" si="46"/>
        <v>0</v>
      </c>
      <c r="Q584" s="11" t="s">
        <v>8316</v>
      </c>
      <c r="R584" s="11" t="s">
        <v>8317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 s="23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5">
        <f t="shared" si="46"/>
        <v>1</v>
      </c>
      <c r="Q585" s="11" t="s">
        <v>8316</v>
      </c>
      <c r="R585" s="11" t="s">
        <v>8317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 s="23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5">
        <f t="shared" si="46"/>
        <v>5</v>
      </c>
      <c r="Q586" s="11" t="s">
        <v>8316</v>
      </c>
      <c r="R586" s="11" t="s">
        <v>8317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 s="23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5">
        <f t="shared" si="46"/>
        <v>0</v>
      </c>
      <c r="Q587" s="11" t="s">
        <v>8316</v>
      </c>
      <c r="R587" s="11" t="s">
        <v>8317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 s="23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5">
        <f t="shared" si="46"/>
        <v>14</v>
      </c>
      <c r="Q588" s="11" t="s">
        <v>8316</v>
      </c>
      <c r="R588" s="11" t="s">
        <v>8317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 s="23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5">
        <f t="shared" si="46"/>
        <v>389.29</v>
      </c>
      <c r="Q589" s="11" t="s">
        <v>8316</v>
      </c>
      <c r="R589" s="11" t="s">
        <v>8317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60" x14ac:dyDescent="0.25">
      <c r="A590" s="23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5">
        <f t="shared" si="46"/>
        <v>150.5</v>
      </c>
      <c r="Q590" s="11" t="s">
        <v>8316</v>
      </c>
      <c r="R590" s="11" t="s">
        <v>8317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 s="23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5">
        <f t="shared" si="46"/>
        <v>1</v>
      </c>
      <c r="Q591" s="11" t="s">
        <v>8316</v>
      </c>
      <c r="R591" s="11" t="s">
        <v>8317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 s="23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5">
        <f t="shared" si="46"/>
        <v>24.78</v>
      </c>
      <c r="Q592" s="11" t="s">
        <v>8316</v>
      </c>
      <c r="R592" s="11" t="s">
        <v>8317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 s="2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5">
        <f t="shared" si="46"/>
        <v>30.5</v>
      </c>
      <c r="Q593" s="11" t="s">
        <v>8316</v>
      </c>
      <c r="R593" s="11" t="s">
        <v>8317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 s="23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5">
        <f t="shared" si="46"/>
        <v>250</v>
      </c>
      <c r="Q594" s="11" t="s">
        <v>8316</v>
      </c>
      <c r="R594" s="11" t="s">
        <v>8317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 s="23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5">
        <f t="shared" si="46"/>
        <v>16.43</v>
      </c>
      <c r="Q595" s="11" t="s">
        <v>8316</v>
      </c>
      <c r="R595" s="11" t="s">
        <v>8317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 s="23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5">
        <f t="shared" si="46"/>
        <v>13</v>
      </c>
      <c r="Q596" s="11" t="s">
        <v>8316</v>
      </c>
      <c r="R596" s="11" t="s">
        <v>8317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60" x14ac:dyDescent="0.25">
      <c r="A597" s="23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5">
        <f t="shared" si="46"/>
        <v>53.25</v>
      </c>
      <c r="Q597" s="11" t="s">
        <v>8316</v>
      </c>
      <c r="R597" s="11" t="s">
        <v>8317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 s="23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5">
        <f t="shared" si="46"/>
        <v>3</v>
      </c>
      <c r="Q598" s="11" t="s">
        <v>8316</v>
      </c>
      <c r="R598" s="11" t="s">
        <v>8317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 s="23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5">
        <f t="shared" si="46"/>
        <v>10</v>
      </c>
      <c r="Q599" s="11" t="s">
        <v>8316</v>
      </c>
      <c r="R599" s="11" t="s">
        <v>8317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 s="23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5">
        <f t="shared" si="46"/>
        <v>121.43</v>
      </c>
      <c r="Q600" s="11" t="s">
        <v>8316</v>
      </c>
      <c r="R600" s="11" t="s">
        <v>8317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 s="23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5">
        <f t="shared" si="46"/>
        <v>15.5</v>
      </c>
      <c r="Q601" s="11" t="s">
        <v>8316</v>
      </c>
      <c r="R601" s="11" t="s">
        <v>8317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 s="23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5">
        <f t="shared" si="46"/>
        <v>100</v>
      </c>
      <c r="Q602" s="11" t="s">
        <v>8316</v>
      </c>
      <c r="R602" s="11" t="s">
        <v>8317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60" x14ac:dyDescent="0.25">
      <c r="A603" s="2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5">
        <f t="shared" si="46"/>
        <v>23.33</v>
      </c>
      <c r="Q603" s="11" t="s">
        <v>8316</v>
      </c>
      <c r="R603" s="11" t="s">
        <v>8317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 s="23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5">
        <f t="shared" si="46"/>
        <v>0</v>
      </c>
      <c r="Q604" s="11" t="s">
        <v>8316</v>
      </c>
      <c r="R604" s="11" t="s">
        <v>8317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 s="23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5">
        <f t="shared" si="46"/>
        <v>45.39</v>
      </c>
      <c r="Q605" s="11" t="s">
        <v>8316</v>
      </c>
      <c r="R605" s="11" t="s">
        <v>8317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60" x14ac:dyDescent="0.25">
      <c r="A606" s="23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5">
        <f t="shared" si="46"/>
        <v>0</v>
      </c>
      <c r="Q606" s="11" t="s">
        <v>8316</v>
      </c>
      <c r="R606" s="11" t="s">
        <v>8317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 s="23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5">
        <f t="shared" si="46"/>
        <v>16.38</v>
      </c>
      <c r="Q607" s="11" t="s">
        <v>8316</v>
      </c>
      <c r="R607" s="11" t="s">
        <v>8317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 s="23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5">
        <f t="shared" si="46"/>
        <v>10</v>
      </c>
      <c r="Q608" s="11" t="s">
        <v>8316</v>
      </c>
      <c r="R608" s="11" t="s">
        <v>8317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60" x14ac:dyDescent="0.25">
      <c r="A609" s="23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5">
        <f t="shared" si="46"/>
        <v>0</v>
      </c>
      <c r="Q609" s="11" t="s">
        <v>8316</v>
      </c>
      <c r="R609" s="11" t="s">
        <v>8317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60" x14ac:dyDescent="0.25">
      <c r="A610" s="23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5">
        <f t="shared" si="46"/>
        <v>292.2</v>
      </c>
      <c r="Q610" s="11" t="s">
        <v>8316</v>
      </c>
      <c r="R610" s="11" t="s">
        <v>8317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60" x14ac:dyDescent="0.25">
      <c r="A611" s="23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5">
        <f t="shared" si="46"/>
        <v>5</v>
      </c>
      <c r="Q611" s="11" t="s">
        <v>8316</v>
      </c>
      <c r="R611" s="11" t="s">
        <v>8317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 s="23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5">
        <f t="shared" si="46"/>
        <v>0</v>
      </c>
      <c r="Q612" s="11" t="s">
        <v>8316</v>
      </c>
      <c r="R612" s="11" t="s">
        <v>8317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60" x14ac:dyDescent="0.25">
      <c r="A613" s="2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5">
        <f t="shared" si="46"/>
        <v>0</v>
      </c>
      <c r="Q613" s="11" t="s">
        <v>8316</v>
      </c>
      <c r="R613" s="11" t="s">
        <v>8317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 s="23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5">
        <f t="shared" si="46"/>
        <v>0</v>
      </c>
      <c r="Q614" s="11" t="s">
        <v>8316</v>
      </c>
      <c r="R614" s="11" t="s">
        <v>8317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60" x14ac:dyDescent="0.25">
      <c r="A615" s="23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5">
        <f t="shared" si="46"/>
        <v>105.93</v>
      </c>
      <c r="Q615" s="11" t="s">
        <v>8316</v>
      </c>
      <c r="R615" s="11" t="s">
        <v>8317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 s="23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5">
        <f t="shared" si="46"/>
        <v>0</v>
      </c>
      <c r="Q616" s="11" t="s">
        <v>8316</v>
      </c>
      <c r="R616" s="11" t="s">
        <v>8317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 s="23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5">
        <f t="shared" si="46"/>
        <v>0</v>
      </c>
      <c r="Q617" s="11" t="s">
        <v>8316</v>
      </c>
      <c r="R617" s="11" t="s">
        <v>8317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60" x14ac:dyDescent="0.25">
      <c r="A618" s="23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5">
        <f t="shared" si="46"/>
        <v>0</v>
      </c>
      <c r="Q618" s="11" t="s">
        <v>8316</v>
      </c>
      <c r="R618" s="11" t="s">
        <v>8317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 s="23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5">
        <f t="shared" si="46"/>
        <v>20</v>
      </c>
      <c r="Q619" s="11" t="s">
        <v>8316</v>
      </c>
      <c r="R619" s="11" t="s">
        <v>8317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60" x14ac:dyDescent="0.25">
      <c r="A620" s="23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5">
        <f t="shared" si="46"/>
        <v>0</v>
      </c>
      <c r="Q620" s="11" t="s">
        <v>8316</v>
      </c>
      <c r="R620" s="11" t="s">
        <v>8317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 s="23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5">
        <f t="shared" si="46"/>
        <v>1</v>
      </c>
      <c r="Q621" s="11" t="s">
        <v>8316</v>
      </c>
      <c r="R621" s="11" t="s">
        <v>8317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 s="23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5">
        <f t="shared" si="46"/>
        <v>300</v>
      </c>
      <c r="Q622" s="11" t="s">
        <v>8316</v>
      </c>
      <c r="R622" s="11" t="s">
        <v>8317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60" x14ac:dyDescent="0.25">
      <c r="A623" s="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5">
        <f t="shared" si="46"/>
        <v>87</v>
      </c>
      <c r="Q623" s="11" t="s">
        <v>8316</v>
      </c>
      <c r="R623" s="11" t="s">
        <v>8317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 s="23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5">
        <f t="shared" si="46"/>
        <v>37.89</v>
      </c>
      <c r="Q624" s="11" t="s">
        <v>8316</v>
      </c>
      <c r="R624" s="11" t="s">
        <v>8317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 s="23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5">
        <f t="shared" si="46"/>
        <v>0</v>
      </c>
      <c r="Q625" s="11" t="s">
        <v>8316</v>
      </c>
      <c r="R625" s="11" t="s">
        <v>8317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 s="23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5">
        <f t="shared" si="46"/>
        <v>0</v>
      </c>
      <c r="Q626" s="11" t="s">
        <v>8316</v>
      </c>
      <c r="R626" s="11" t="s">
        <v>8317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 s="23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5">
        <f t="shared" si="46"/>
        <v>0</v>
      </c>
      <c r="Q627" s="11" t="s">
        <v>8316</v>
      </c>
      <c r="R627" s="11" t="s">
        <v>8317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60" x14ac:dyDescent="0.25">
      <c r="A628" s="23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5">
        <f t="shared" si="46"/>
        <v>111.41</v>
      </c>
      <c r="Q628" s="11" t="s">
        <v>8316</v>
      </c>
      <c r="R628" s="11" t="s">
        <v>8317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60" x14ac:dyDescent="0.25">
      <c r="A629" s="23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5">
        <f t="shared" si="46"/>
        <v>90</v>
      </c>
      <c r="Q629" s="11" t="s">
        <v>8316</v>
      </c>
      <c r="R629" s="11" t="s">
        <v>8317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 s="23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5">
        <f t="shared" si="46"/>
        <v>0</v>
      </c>
      <c r="Q630" s="11" t="s">
        <v>8316</v>
      </c>
      <c r="R630" s="11" t="s">
        <v>8317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60" x14ac:dyDescent="0.25">
      <c r="A631" s="23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5">
        <f t="shared" si="46"/>
        <v>116.67</v>
      </c>
      <c r="Q631" s="11" t="s">
        <v>8316</v>
      </c>
      <c r="R631" s="11" t="s">
        <v>8317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 s="23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5">
        <f t="shared" si="46"/>
        <v>10</v>
      </c>
      <c r="Q632" s="11" t="s">
        <v>8316</v>
      </c>
      <c r="R632" s="11" t="s">
        <v>8317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45" x14ac:dyDescent="0.25">
      <c r="A633" s="2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5">
        <f t="shared" si="46"/>
        <v>76.67</v>
      </c>
      <c r="Q633" s="11" t="s">
        <v>8316</v>
      </c>
      <c r="R633" s="11" t="s">
        <v>8317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 s="23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5">
        <f t="shared" si="46"/>
        <v>0</v>
      </c>
      <c r="Q634" s="11" t="s">
        <v>8316</v>
      </c>
      <c r="R634" s="11" t="s">
        <v>8317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 s="23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5">
        <f t="shared" si="46"/>
        <v>49.8</v>
      </c>
      <c r="Q635" s="11" t="s">
        <v>8316</v>
      </c>
      <c r="R635" s="11" t="s">
        <v>8317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45" x14ac:dyDescent="0.25">
      <c r="A636" s="23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5">
        <f t="shared" si="46"/>
        <v>1</v>
      </c>
      <c r="Q636" s="11" t="s">
        <v>8316</v>
      </c>
      <c r="R636" s="11" t="s">
        <v>8317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 s="23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5">
        <f t="shared" si="46"/>
        <v>2</v>
      </c>
      <c r="Q637" s="11" t="s">
        <v>8316</v>
      </c>
      <c r="R637" s="11" t="s">
        <v>8317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 s="23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5">
        <f t="shared" si="46"/>
        <v>4</v>
      </c>
      <c r="Q638" s="11" t="s">
        <v>8316</v>
      </c>
      <c r="R638" s="11" t="s">
        <v>8317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 s="23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5">
        <f t="shared" si="46"/>
        <v>0</v>
      </c>
      <c r="Q639" s="11" t="s">
        <v>8316</v>
      </c>
      <c r="R639" s="11" t="s">
        <v>8317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 s="23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5">
        <f t="shared" si="46"/>
        <v>3</v>
      </c>
      <c r="Q640" s="11" t="s">
        <v>8316</v>
      </c>
      <c r="R640" s="11" t="s">
        <v>8317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 s="23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5">
        <f t="shared" si="46"/>
        <v>1</v>
      </c>
      <c r="Q641" s="11" t="s">
        <v>8316</v>
      </c>
      <c r="R641" s="11" t="s">
        <v>8317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60" x14ac:dyDescent="0.25">
      <c r="A642" s="23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5">
        <f t="shared" ref="P642:P705" si="51">IFERROR(ROUND(E642/L642,2),0)</f>
        <v>50.5</v>
      </c>
      <c r="Q642" s="11" t="s">
        <v>8316</v>
      </c>
      <c r="R642" s="11" t="s">
        <v>8318</v>
      </c>
      <c r="S642" s="16">
        <f t="shared" ref="S642:S705" si="52">(((J642/60)/60)/24)+DATE(1970,1,1)</f>
        <v>42683.420312500006</v>
      </c>
      <c r="T642" s="16">
        <f t="shared" ref="T642:T705" si="53">(((I642/60)/60)/24)+DATE(1970,1,1)</f>
        <v>42698.958333333328</v>
      </c>
      <c r="U642">
        <f t="shared" si="49"/>
        <v>2016</v>
      </c>
    </row>
    <row r="643" spans="1:21" ht="60" x14ac:dyDescent="0.25">
      <c r="A643" s="2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5">
        <f t="shared" si="51"/>
        <v>151.32</v>
      </c>
      <c r="Q643" s="11" t="s">
        <v>8316</v>
      </c>
      <c r="R643" s="11" t="s">
        <v>8318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60" x14ac:dyDescent="0.25">
      <c r="A644" s="23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5">
        <f t="shared" si="51"/>
        <v>134.36000000000001</v>
      </c>
      <c r="Q644" s="11" t="s">
        <v>8316</v>
      </c>
      <c r="R644" s="11" t="s">
        <v>8318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 s="23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5">
        <f t="shared" si="51"/>
        <v>174.03</v>
      </c>
      <c r="Q645" s="11" t="s">
        <v>8316</v>
      </c>
      <c r="R645" s="11" t="s">
        <v>8318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60" x14ac:dyDescent="0.25">
      <c r="A646" s="23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5">
        <f t="shared" si="51"/>
        <v>73.489999999999995</v>
      </c>
      <c r="Q646" s="11" t="s">
        <v>8316</v>
      </c>
      <c r="R646" s="11" t="s">
        <v>8318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 s="23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5">
        <f t="shared" si="51"/>
        <v>23.52</v>
      </c>
      <c r="Q647" s="11" t="s">
        <v>8316</v>
      </c>
      <c r="R647" s="11" t="s">
        <v>8318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60" x14ac:dyDescent="0.25">
      <c r="A648" s="23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5">
        <f t="shared" si="51"/>
        <v>39.07</v>
      </c>
      <c r="Q648" s="11" t="s">
        <v>8316</v>
      </c>
      <c r="R648" s="11" t="s">
        <v>8318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 s="23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5">
        <f t="shared" si="51"/>
        <v>125.94</v>
      </c>
      <c r="Q649" s="11" t="s">
        <v>8316</v>
      </c>
      <c r="R649" s="11" t="s">
        <v>8318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 s="23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5">
        <f t="shared" si="51"/>
        <v>1644</v>
      </c>
      <c r="Q650" s="11" t="s">
        <v>8316</v>
      </c>
      <c r="R650" s="11" t="s">
        <v>8318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60" x14ac:dyDescent="0.25">
      <c r="A651" s="23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5">
        <f t="shared" si="51"/>
        <v>42.67</v>
      </c>
      <c r="Q651" s="11" t="s">
        <v>8316</v>
      </c>
      <c r="R651" s="11" t="s">
        <v>8318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60" x14ac:dyDescent="0.25">
      <c r="A652" s="23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5">
        <f t="shared" si="51"/>
        <v>35.130000000000003</v>
      </c>
      <c r="Q652" s="11" t="s">
        <v>8316</v>
      </c>
      <c r="R652" s="11" t="s">
        <v>8318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60" x14ac:dyDescent="0.25">
      <c r="A653" s="2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5">
        <f t="shared" si="51"/>
        <v>239.35</v>
      </c>
      <c r="Q653" s="11" t="s">
        <v>8316</v>
      </c>
      <c r="R653" s="11" t="s">
        <v>8318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 s="23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5">
        <f t="shared" si="51"/>
        <v>107.64</v>
      </c>
      <c r="Q654" s="11" t="s">
        <v>8316</v>
      </c>
      <c r="R654" s="11" t="s">
        <v>8318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 s="23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5">
        <f t="shared" si="51"/>
        <v>95.83</v>
      </c>
      <c r="Q655" s="11" t="s">
        <v>8316</v>
      </c>
      <c r="R655" s="11" t="s">
        <v>8318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60" x14ac:dyDescent="0.25">
      <c r="A656" s="23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5">
        <f t="shared" si="51"/>
        <v>31.66</v>
      </c>
      <c r="Q656" s="11" t="s">
        <v>8316</v>
      </c>
      <c r="R656" s="11" t="s">
        <v>8318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 s="23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5">
        <f t="shared" si="51"/>
        <v>42.89</v>
      </c>
      <c r="Q657" s="11" t="s">
        <v>8316</v>
      </c>
      <c r="R657" s="11" t="s">
        <v>8318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60" x14ac:dyDescent="0.25">
      <c r="A658" s="23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5">
        <f t="shared" si="51"/>
        <v>122.74</v>
      </c>
      <c r="Q658" s="11" t="s">
        <v>8316</v>
      </c>
      <c r="R658" s="11" t="s">
        <v>8318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60" x14ac:dyDescent="0.25">
      <c r="A659" s="23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5">
        <f t="shared" si="51"/>
        <v>190.45</v>
      </c>
      <c r="Q659" s="11" t="s">
        <v>8316</v>
      </c>
      <c r="R659" s="11" t="s">
        <v>8318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60" x14ac:dyDescent="0.25">
      <c r="A660" s="23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5">
        <f t="shared" si="51"/>
        <v>109.34</v>
      </c>
      <c r="Q660" s="11" t="s">
        <v>8316</v>
      </c>
      <c r="R660" s="11" t="s">
        <v>8318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 s="23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5">
        <f t="shared" si="51"/>
        <v>143.66999999999999</v>
      </c>
      <c r="Q661" s="11" t="s">
        <v>8316</v>
      </c>
      <c r="R661" s="11" t="s">
        <v>8318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 s="23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5">
        <f t="shared" si="51"/>
        <v>84.94</v>
      </c>
      <c r="Q662" s="11" t="s">
        <v>8316</v>
      </c>
      <c r="R662" s="11" t="s">
        <v>8318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 s="2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5">
        <f t="shared" si="51"/>
        <v>10.56</v>
      </c>
      <c r="Q663" s="11" t="s">
        <v>8316</v>
      </c>
      <c r="R663" s="11" t="s">
        <v>8318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 s="23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5">
        <f t="shared" si="51"/>
        <v>39</v>
      </c>
      <c r="Q664" s="11" t="s">
        <v>8316</v>
      </c>
      <c r="R664" s="11" t="s">
        <v>8318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 s="23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5">
        <f t="shared" si="51"/>
        <v>100</v>
      </c>
      <c r="Q665" s="11" t="s">
        <v>8316</v>
      </c>
      <c r="R665" s="11" t="s">
        <v>8318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60" x14ac:dyDescent="0.25">
      <c r="A666" s="23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5">
        <f t="shared" si="51"/>
        <v>31.17</v>
      </c>
      <c r="Q666" s="11" t="s">
        <v>8316</v>
      </c>
      <c r="R666" s="11" t="s">
        <v>8318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 s="23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5">
        <f t="shared" si="51"/>
        <v>155.33000000000001</v>
      </c>
      <c r="Q667" s="11" t="s">
        <v>8316</v>
      </c>
      <c r="R667" s="11" t="s">
        <v>8318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60" x14ac:dyDescent="0.25">
      <c r="A668" s="23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5">
        <f t="shared" si="51"/>
        <v>2</v>
      </c>
      <c r="Q668" s="11" t="s">
        <v>8316</v>
      </c>
      <c r="R668" s="11" t="s">
        <v>8318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 s="23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5">
        <f t="shared" si="51"/>
        <v>178.93</v>
      </c>
      <c r="Q669" s="11" t="s">
        <v>8316</v>
      </c>
      <c r="R669" s="11" t="s">
        <v>8318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 s="23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5">
        <f t="shared" si="51"/>
        <v>27.36</v>
      </c>
      <c r="Q670" s="11" t="s">
        <v>8316</v>
      </c>
      <c r="R670" s="11" t="s">
        <v>8318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 s="23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5">
        <f t="shared" si="51"/>
        <v>1536.25</v>
      </c>
      <c r="Q671" s="11" t="s">
        <v>8316</v>
      </c>
      <c r="R671" s="11" t="s">
        <v>8318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 s="23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5">
        <f t="shared" si="51"/>
        <v>85</v>
      </c>
      <c r="Q672" s="11" t="s">
        <v>8316</v>
      </c>
      <c r="R672" s="11" t="s">
        <v>8318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 s="2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5">
        <f t="shared" si="51"/>
        <v>788.53</v>
      </c>
      <c r="Q673" s="11" t="s">
        <v>8316</v>
      </c>
      <c r="R673" s="11" t="s">
        <v>8318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60" x14ac:dyDescent="0.25">
      <c r="A674" s="23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5">
        <f t="shared" si="51"/>
        <v>50.3</v>
      </c>
      <c r="Q674" s="11" t="s">
        <v>8316</v>
      </c>
      <c r="R674" s="11" t="s">
        <v>8318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 s="23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5">
        <f t="shared" si="51"/>
        <v>68.33</v>
      </c>
      <c r="Q675" s="11" t="s">
        <v>8316</v>
      </c>
      <c r="R675" s="11" t="s">
        <v>8318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 s="23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5">
        <f t="shared" si="51"/>
        <v>7.5</v>
      </c>
      <c r="Q676" s="11" t="s">
        <v>8316</v>
      </c>
      <c r="R676" s="11" t="s">
        <v>8318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60" x14ac:dyDescent="0.25">
      <c r="A677" s="23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5">
        <f t="shared" si="51"/>
        <v>34.270000000000003</v>
      </c>
      <c r="Q677" s="11" t="s">
        <v>8316</v>
      </c>
      <c r="R677" s="11" t="s">
        <v>8318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 s="23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5">
        <f t="shared" si="51"/>
        <v>61.29</v>
      </c>
      <c r="Q678" s="11" t="s">
        <v>8316</v>
      </c>
      <c r="R678" s="11" t="s">
        <v>8318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 s="23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5">
        <f t="shared" si="51"/>
        <v>133.25</v>
      </c>
      <c r="Q679" s="11" t="s">
        <v>8316</v>
      </c>
      <c r="R679" s="11" t="s">
        <v>8318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60" x14ac:dyDescent="0.25">
      <c r="A680" s="23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5">
        <f t="shared" si="51"/>
        <v>65.180000000000007</v>
      </c>
      <c r="Q680" s="11" t="s">
        <v>8316</v>
      </c>
      <c r="R680" s="11" t="s">
        <v>8318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60" x14ac:dyDescent="0.25">
      <c r="A681" s="23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5">
        <f t="shared" si="51"/>
        <v>93.9</v>
      </c>
      <c r="Q681" s="11" t="s">
        <v>8316</v>
      </c>
      <c r="R681" s="11" t="s">
        <v>8318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 s="23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5">
        <f t="shared" si="51"/>
        <v>150.65</v>
      </c>
      <c r="Q682" s="11" t="s">
        <v>8316</v>
      </c>
      <c r="R682" s="11" t="s">
        <v>8318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60" x14ac:dyDescent="0.25">
      <c r="A683" s="2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5">
        <f t="shared" si="51"/>
        <v>1</v>
      </c>
      <c r="Q683" s="11" t="s">
        <v>8316</v>
      </c>
      <c r="R683" s="11" t="s">
        <v>8318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 s="23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5">
        <f t="shared" si="51"/>
        <v>13.25</v>
      </c>
      <c r="Q684" s="11" t="s">
        <v>8316</v>
      </c>
      <c r="R684" s="11" t="s">
        <v>8318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 s="23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5">
        <f t="shared" si="51"/>
        <v>99.33</v>
      </c>
      <c r="Q685" s="11" t="s">
        <v>8316</v>
      </c>
      <c r="R685" s="11" t="s">
        <v>8318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 s="23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5">
        <f t="shared" si="51"/>
        <v>177.39</v>
      </c>
      <c r="Q686" s="11" t="s">
        <v>8316</v>
      </c>
      <c r="R686" s="11" t="s">
        <v>8318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60" x14ac:dyDescent="0.25">
      <c r="A687" s="23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5">
        <f t="shared" si="51"/>
        <v>55.3</v>
      </c>
      <c r="Q687" s="11" t="s">
        <v>8316</v>
      </c>
      <c r="R687" s="11" t="s">
        <v>8318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 s="23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5">
        <f t="shared" si="51"/>
        <v>0</v>
      </c>
      <c r="Q688" s="11" t="s">
        <v>8316</v>
      </c>
      <c r="R688" s="11" t="s">
        <v>8318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60" x14ac:dyDescent="0.25">
      <c r="A689" s="23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5">
        <f t="shared" si="51"/>
        <v>591.66999999999996</v>
      </c>
      <c r="Q689" s="11" t="s">
        <v>8316</v>
      </c>
      <c r="R689" s="11" t="s">
        <v>8318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60" x14ac:dyDescent="0.25">
      <c r="A690" s="23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5">
        <f t="shared" si="51"/>
        <v>405.5</v>
      </c>
      <c r="Q690" s="11" t="s">
        <v>8316</v>
      </c>
      <c r="R690" s="11" t="s">
        <v>8318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60" x14ac:dyDescent="0.25">
      <c r="A691" s="23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5">
        <f t="shared" si="51"/>
        <v>343.15</v>
      </c>
      <c r="Q691" s="11" t="s">
        <v>8316</v>
      </c>
      <c r="R691" s="11" t="s">
        <v>8318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 s="23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5">
        <f t="shared" si="51"/>
        <v>72.59</v>
      </c>
      <c r="Q692" s="11" t="s">
        <v>8316</v>
      </c>
      <c r="R692" s="11" t="s">
        <v>8318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 s="2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5">
        <f t="shared" si="51"/>
        <v>26</v>
      </c>
      <c r="Q693" s="11" t="s">
        <v>8316</v>
      </c>
      <c r="R693" s="11" t="s">
        <v>8318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60" x14ac:dyDescent="0.25">
      <c r="A694" s="23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5">
        <f t="shared" si="51"/>
        <v>6.5</v>
      </c>
      <c r="Q694" s="11" t="s">
        <v>8316</v>
      </c>
      <c r="R694" s="11" t="s">
        <v>8318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 s="23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5">
        <f t="shared" si="51"/>
        <v>119.39</v>
      </c>
      <c r="Q695" s="11" t="s">
        <v>8316</v>
      </c>
      <c r="R695" s="11" t="s">
        <v>8318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60" x14ac:dyDescent="0.25">
      <c r="A696" s="23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5">
        <f t="shared" si="51"/>
        <v>84.29</v>
      </c>
      <c r="Q696" s="11" t="s">
        <v>8316</v>
      </c>
      <c r="R696" s="11" t="s">
        <v>8318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 s="23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5">
        <f t="shared" si="51"/>
        <v>90.86</v>
      </c>
      <c r="Q697" s="11" t="s">
        <v>8316</v>
      </c>
      <c r="R697" s="11" t="s">
        <v>8318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 s="23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5">
        <f t="shared" si="51"/>
        <v>1</v>
      </c>
      <c r="Q698" s="11" t="s">
        <v>8316</v>
      </c>
      <c r="R698" s="11" t="s">
        <v>8318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60" x14ac:dyDescent="0.25">
      <c r="A699" s="23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5">
        <f t="shared" si="51"/>
        <v>20.34</v>
      </c>
      <c r="Q699" s="11" t="s">
        <v>8316</v>
      </c>
      <c r="R699" s="11" t="s">
        <v>8318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60" x14ac:dyDescent="0.25">
      <c r="A700" s="23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5">
        <f t="shared" si="51"/>
        <v>530.69000000000005</v>
      </c>
      <c r="Q700" s="11" t="s">
        <v>8316</v>
      </c>
      <c r="R700" s="11" t="s">
        <v>8318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60" x14ac:dyDescent="0.25">
      <c r="A701" s="23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5">
        <f t="shared" si="51"/>
        <v>120.39</v>
      </c>
      <c r="Q701" s="11" t="s">
        <v>8316</v>
      </c>
      <c r="R701" s="11" t="s">
        <v>8318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60" x14ac:dyDescent="0.25">
      <c r="A702" s="23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5">
        <f t="shared" si="51"/>
        <v>13</v>
      </c>
      <c r="Q702" s="11" t="s">
        <v>8316</v>
      </c>
      <c r="R702" s="11" t="s">
        <v>8318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60" x14ac:dyDescent="0.25">
      <c r="A703" s="2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5">
        <f t="shared" si="51"/>
        <v>291.33</v>
      </c>
      <c r="Q703" s="11" t="s">
        <v>8316</v>
      </c>
      <c r="R703" s="11" t="s">
        <v>8318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60" x14ac:dyDescent="0.25">
      <c r="A704" s="23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5">
        <f t="shared" si="51"/>
        <v>124.92</v>
      </c>
      <c r="Q704" s="11" t="s">
        <v>8316</v>
      </c>
      <c r="R704" s="11" t="s">
        <v>8318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 s="23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5">
        <f t="shared" si="51"/>
        <v>119.57</v>
      </c>
      <c r="Q705" s="11" t="s">
        <v>8316</v>
      </c>
      <c r="R705" s="11" t="s">
        <v>8318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 s="23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5">
        <f t="shared" ref="P706:P769" si="56">IFERROR(ROUND(E706/L706,2),0)</f>
        <v>120.25</v>
      </c>
      <c r="Q706" s="11" t="s">
        <v>8316</v>
      </c>
      <c r="R706" s="11" t="s">
        <v>8318</v>
      </c>
      <c r="S706" s="16">
        <f t="shared" ref="S706:S769" si="57">(((J706/60)/60)/24)+DATE(1970,1,1)</f>
        <v>42726.192916666667</v>
      </c>
      <c r="T706" s="16">
        <f t="shared" ref="T706:T769" si="58">(((I706/60)/60)/24)+DATE(1970,1,1)</f>
        <v>42786.192916666667</v>
      </c>
      <c r="U706">
        <f t="shared" si="54"/>
        <v>2016</v>
      </c>
    </row>
    <row r="707" spans="1:21" ht="30" x14ac:dyDescent="0.25">
      <c r="A707" s="23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5">
        <f t="shared" si="56"/>
        <v>195.4</v>
      </c>
      <c r="Q707" s="11" t="s">
        <v>8316</v>
      </c>
      <c r="R707" s="11" t="s">
        <v>8318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 s="23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5">
        <f t="shared" si="56"/>
        <v>0</v>
      </c>
      <c r="Q708" s="11" t="s">
        <v>8316</v>
      </c>
      <c r="R708" s="11" t="s">
        <v>8318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60" x14ac:dyDescent="0.25">
      <c r="A709" s="23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5">
        <f t="shared" si="56"/>
        <v>117.7</v>
      </c>
      <c r="Q709" s="11" t="s">
        <v>8316</v>
      </c>
      <c r="R709" s="11" t="s">
        <v>8318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60" x14ac:dyDescent="0.25">
      <c r="A710" s="23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5">
        <f t="shared" si="56"/>
        <v>23.95</v>
      </c>
      <c r="Q710" s="11" t="s">
        <v>8316</v>
      </c>
      <c r="R710" s="11" t="s">
        <v>8318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 s="23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5">
        <f t="shared" si="56"/>
        <v>30.5</v>
      </c>
      <c r="Q711" s="11" t="s">
        <v>8316</v>
      </c>
      <c r="R711" s="11" t="s">
        <v>8318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45" x14ac:dyDescent="0.25">
      <c r="A712" s="23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5">
        <f t="shared" si="56"/>
        <v>0</v>
      </c>
      <c r="Q712" s="11" t="s">
        <v>8316</v>
      </c>
      <c r="R712" s="11" t="s">
        <v>8318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 s="2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5">
        <f t="shared" si="56"/>
        <v>99.97</v>
      </c>
      <c r="Q713" s="11" t="s">
        <v>8316</v>
      </c>
      <c r="R713" s="11" t="s">
        <v>8318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 s="23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5">
        <f t="shared" si="56"/>
        <v>26.25</v>
      </c>
      <c r="Q714" s="11" t="s">
        <v>8316</v>
      </c>
      <c r="R714" s="11" t="s">
        <v>8318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60" x14ac:dyDescent="0.25">
      <c r="A715" s="23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5">
        <f t="shared" si="56"/>
        <v>199</v>
      </c>
      <c r="Q715" s="11" t="s">
        <v>8316</v>
      </c>
      <c r="R715" s="11" t="s">
        <v>8318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 s="23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5">
        <f t="shared" si="56"/>
        <v>80.319999999999993</v>
      </c>
      <c r="Q716" s="11" t="s">
        <v>8316</v>
      </c>
      <c r="R716" s="11" t="s">
        <v>8318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 s="23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5">
        <f t="shared" si="56"/>
        <v>115.75</v>
      </c>
      <c r="Q717" s="11" t="s">
        <v>8316</v>
      </c>
      <c r="R717" s="11" t="s">
        <v>8318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 s="23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5">
        <f t="shared" si="56"/>
        <v>44.69</v>
      </c>
      <c r="Q718" s="11" t="s">
        <v>8316</v>
      </c>
      <c r="R718" s="11" t="s">
        <v>8318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ht="30" x14ac:dyDescent="0.25">
      <c r="A719" s="23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5">
        <f t="shared" si="56"/>
        <v>76.25</v>
      </c>
      <c r="Q719" s="11" t="s">
        <v>8316</v>
      </c>
      <c r="R719" s="11" t="s">
        <v>8318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60" x14ac:dyDescent="0.25">
      <c r="A720" s="23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5">
        <f t="shared" si="56"/>
        <v>22.5</v>
      </c>
      <c r="Q720" s="11" t="s">
        <v>8316</v>
      </c>
      <c r="R720" s="11" t="s">
        <v>8318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60" x14ac:dyDescent="0.25">
      <c r="A721" s="23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5">
        <f t="shared" si="56"/>
        <v>19.399999999999999</v>
      </c>
      <c r="Q721" s="11" t="s">
        <v>8316</v>
      </c>
      <c r="R721" s="11" t="s">
        <v>8318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 s="23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5">
        <f t="shared" si="56"/>
        <v>66.709999999999994</v>
      </c>
      <c r="Q722" s="11" t="s">
        <v>8319</v>
      </c>
      <c r="R722" s="11" t="s">
        <v>8320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 s="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5">
        <f t="shared" si="56"/>
        <v>84.14</v>
      </c>
      <c r="Q723" s="11" t="s">
        <v>8319</v>
      </c>
      <c r="R723" s="11" t="s">
        <v>8320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60" x14ac:dyDescent="0.25">
      <c r="A724" s="23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5">
        <f t="shared" si="56"/>
        <v>215.73</v>
      </c>
      <c r="Q724" s="11" t="s">
        <v>8319</v>
      </c>
      <c r="R724" s="11" t="s">
        <v>8320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45" x14ac:dyDescent="0.25">
      <c r="A725" s="23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5">
        <f t="shared" si="56"/>
        <v>54.69</v>
      </c>
      <c r="Q725" s="11" t="s">
        <v>8319</v>
      </c>
      <c r="R725" s="11" t="s">
        <v>8320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 s="23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5">
        <f t="shared" si="56"/>
        <v>51.63</v>
      </c>
      <c r="Q726" s="11" t="s">
        <v>8319</v>
      </c>
      <c r="R726" s="11" t="s">
        <v>8320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 s="23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5">
        <f t="shared" si="56"/>
        <v>143.36000000000001</v>
      </c>
      <c r="Q727" s="11" t="s">
        <v>8319</v>
      </c>
      <c r="R727" s="11" t="s">
        <v>8320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60" x14ac:dyDescent="0.25">
      <c r="A728" s="23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5">
        <f t="shared" si="56"/>
        <v>72.430000000000007</v>
      </c>
      <c r="Q728" s="11" t="s">
        <v>8319</v>
      </c>
      <c r="R728" s="11" t="s">
        <v>8320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 s="23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5">
        <f t="shared" si="56"/>
        <v>36.53</v>
      </c>
      <c r="Q729" s="11" t="s">
        <v>8319</v>
      </c>
      <c r="R729" s="11" t="s">
        <v>8320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 s="23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5">
        <f t="shared" si="56"/>
        <v>60.9</v>
      </c>
      <c r="Q730" s="11" t="s">
        <v>8319</v>
      </c>
      <c r="R730" s="11" t="s">
        <v>8320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60" x14ac:dyDescent="0.25">
      <c r="A731" s="23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5">
        <f t="shared" si="56"/>
        <v>43.55</v>
      </c>
      <c r="Q731" s="11" t="s">
        <v>8319</v>
      </c>
      <c r="R731" s="11" t="s">
        <v>8320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 s="23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5">
        <f t="shared" si="56"/>
        <v>99.77</v>
      </c>
      <c r="Q732" s="11" t="s">
        <v>8319</v>
      </c>
      <c r="R732" s="11" t="s">
        <v>8320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 s="2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5">
        <f t="shared" si="56"/>
        <v>88.73</v>
      </c>
      <c r="Q733" s="11" t="s">
        <v>8319</v>
      </c>
      <c r="R733" s="11" t="s">
        <v>8320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60" x14ac:dyDescent="0.25">
      <c r="A734" s="23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5">
        <f t="shared" si="56"/>
        <v>4.92</v>
      </c>
      <c r="Q734" s="11" t="s">
        <v>8319</v>
      </c>
      <c r="R734" s="11" t="s">
        <v>8320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 s="23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5">
        <f t="shared" si="56"/>
        <v>17.82</v>
      </c>
      <c r="Q735" s="11" t="s">
        <v>8319</v>
      </c>
      <c r="R735" s="11" t="s">
        <v>8320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 s="23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5">
        <f t="shared" si="56"/>
        <v>187.19</v>
      </c>
      <c r="Q736" s="11" t="s">
        <v>8319</v>
      </c>
      <c r="R736" s="11" t="s">
        <v>8320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 s="23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5">
        <f t="shared" si="56"/>
        <v>234.81</v>
      </c>
      <c r="Q737" s="11" t="s">
        <v>8319</v>
      </c>
      <c r="R737" s="11" t="s">
        <v>8320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60" x14ac:dyDescent="0.25">
      <c r="A738" s="23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5">
        <f t="shared" si="56"/>
        <v>105.05</v>
      </c>
      <c r="Q738" s="11" t="s">
        <v>8319</v>
      </c>
      <c r="R738" s="11" t="s">
        <v>8320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60" x14ac:dyDescent="0.25">
      <c r="A739" s="23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5">
        <f t="shared" si="56"/>
        <v>56.67</v>
      </c>
      <c r="Q739" s="11" t="s">
        <v>8319</v>
      </c>
      <c r="R739" s="11" t="s">
        <v>8320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 s="23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5">
        <f t="shared" si="56"/>
        <v>39.049999999999997</v>
      </c>
      <c r="Q740" s="11" t="s">
        <v>8319</v>
      </c>
      <c r="R740" s="11" t="s">
        <v>8320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60" x14ac:dyDescent="0.25">
      <c r="A741" s="23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5">
        <f t="shared" si="56"/>
        <v>68.349999999999994</v>
      </c>
      <c r="Q741" s="11" t="s">
        <v>8319</v>
      </c>
      <c r="R741" s="11" t="s">
        <v>8320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 s="23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5">
        <f t="shared" si="56"/>
        <v>169.58</v>
      </c>
      <c r="Q742" s="11" t="s">
        <v>8319</v>
      </c>
      <c r="R742" s="11" t="s">
        <v>8320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 s="2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5">
        <f t="shared" si="56"/>
        <v>141.41999999999999</v>
      </c>
      <c r="Q743" s="11" t="s">
        <v>8319</v>
      </c>
      <c r="R743" s="11" t="s">
        <v>8320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 s="23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5">
        <f t="shared" si="56"/>
        <v>67.39</v>
      </c>
      <c r="Q744" s="11" t="s">
        <v>8319</v>
      </c>
      <c r="R744" s="11" t="s">
        <v>8320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60" x14ac:dyDescent="0.25">
      <c r="A745" s="23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5">
        <f t="shared" si="56"/>
        <v>54.27</v>
      </c>
      <c r="Q745" s="11" t="s">
        <v>8319</v>
      </c>
      <c r="R745" s="11" t="s">
        <v>8320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 s="23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5">
        <f t="shared" si="56"/>
        <v>82.52</v>
      </c>
      <c r="Q746" s="11" t="s">
        <v>8319</v>
      </c>
      <c r="R746" s="11" t="s">
        <v>8320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60" x14ac:dyDescent="0.25">
      <c r="A747" s="23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5">
        <f t="shared" si="56"/>
        <v>53.73</v>
      </c>
      <c r="Q747" s="11" t="s">
        <v>8319</v>
      </c>
      <c r="R747" s="11" t="s">
        <v>8320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 s="23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5">
        <f t="shared" si="56"/>
        <v>34.21</v>
      </c>
      <c r="Q748" s="11" t="s">
        <v>8319</v>
      </c>
      <c r="R748" s="11" t="s">
        <v>8320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60" x14ac:dyDescent="0.25">
      <c r="A749" s="23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5">
        <f t="shared" si="56"/>
        <v>127.33</v>
      </c>
      <c r="Q749" s="11" t="s">
        <v>8319</v>
      </c>
      <c r="R749" s="11" t="s">
        <v>8320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 s="23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5">
        <f t="shared" si="56"/>
        <v>45.57</v>
      </c>
      <c r="Q750" s="11" t="s">
        <v>8319</v>
      </c>
      <c r="R750" s="11" t="s">
        <v>8320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60" x14ac:dyDescent="0.25">
      <c r="A751" s="23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5">
        <f t="shared" si="56"/>
        <v>95.96</v>
      </c>
      <c r="Q751" s="11" t="s">
        <v>8319</v>
      </c>
      <c r="R751" s="11" t="s">
        <v>8320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60" x14ac:dyDescent="0.25">
      <c r="A752" s="23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5">
        <f t="shared" si="56"/>
        <v>77.27</v>
      </c>
      <c r="Q752" s="11" t="s">
        <v>8319</v>
      </c>
      <c r="R752" s="11" t="s">
        <v>8320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 s="2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5">
        <f t="shared" si="56"/>
        <v>57.34</v>
      </c>
      <c r="Q753" s="11" t="s">
        <v>8319</v>
      </c>
      <c r="R753" s="11" t="s">
        <v>8320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 s="23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5">
        <f t="shared" si="56"/>
        <v>53.19</v>
      </c>
      <c r="Q754" s="11" t="s">
        <v>8319</v>
      </c>
      <c r="R754" s="11" t="s">
        <v>8320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60" x14ac:dyDescent="0.25">
      <c r="A755" s="23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5">
        <f t="shared" si="56"/>
        <v>492.31</v>
      </c>
      <c r="Q755" s="11" t="s">
        <v>8319</v>
      </c>
      <c r="R755" s="11" t="s">
        <v>8320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 s="23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5">
        <f t="shared" si="56"/>
        <v>42.35</v>
      </c>
      <c r="Q756" s="11" t="s">
        <v>8319</v>
      </c>
      <c r="R756" s="11" t="s">
        <v>8320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 s="23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5">
        <f t="shared" si="56"/>
        <v>37.47</v>
      </c>
      <c r="Q757" s="11" t="s">
        <v>8319</v>
      </c>
      <c r="R757" s="11" t="s">
        <v>8320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 s="23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5">
        <f t="shared" si="56"/>
        <v>37.450000000000003</v>
      </c>
      <c r="Q758" s="11" t="s">
        <v>8319</v>
      </c>
      <c r="R758" s="11" t="s">
        <v>8320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60" x14ac:dyDescent="0.25">
      <c r="A759" s="23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5">
        <f t="shared" si="56"/>
        <v>33.06</v>
      </c>
      <c r="Q759" s="11" t="s">
        <v>8319</v>
      </c>
      <c r="R759" s="11" t="s">
        <v>8320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45" x14ac:dyDescent="0.25">
      <c r="A760" s="23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5">
        <f t="shared" si="56"/>
        <v>134.21</v>
      </c>
      <c r="Q760" s="11" t="s">
        <v>8319</v>
      </c>
      <c r="R760" s="11" t="s">
        <v>8320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 s="23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5">
        <f t="shared" si="56"/>
        <v>51.47</v>
      </c>
      <c r="Q761" s="11" t="s">
        <v>8319</v>
      </c>
      <c r="R761" s="11" t="s">
        <v>8320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60" x14ac:dyDescent="0.25">
      <c r="A762" s="23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5">
        <f t="shared" si="56"/>
        <v>0</v>
      </c>
      <c r="Q762" s="11" t="s">
        <v>8319</v>
      </c>
      <c r="R762" s="11" t="s">
        <v>8321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 s="2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5">
        <f t="shared" si="56"/>
        <v>39.17</v>
      </c>
      <c r="Q763" s="11" t="s">
        <v>8319</v>
      </c>
      <c r="R763" s="11" t="s">
        <v>8321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 s="23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5">
        <f t="shared" si="56"/>
        <v>0</v>
      </c>
      <c r="Q764" s="11" t="s">
        <v>8319</v>
      </c>
      <c r="R764" s="11" t="s">
        <v>8321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 s="23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5">
        <f t="shared" si="56"/>
        <v>5</v>
      </c>
      <c r="Q765" s="11" t="s">
        <v>8319</v>
      </c>
      <c r="R765" s="11" t="s">
        <v>8321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 s="23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5">
        <f t="shared" si="56"/>
        <v>0</v>
      </c>
      <c r="Q766" s="11" t="s">
        <v>8319</v>
      </c>
      <c r="R766" s="11" t="s">
        <v>8321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60" x14ac:dyDescent="0.25">
      <c r="A767" s="23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5">
        <f t="shared" si="56"/>
        <v>57.3</v>
      </c>
      <c r="Q767" s="11" t="s">
        <v>8319</v>
      </c>
      <c r="R767" s="11" t="s">
        <v>8321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60" x14ac:dyDescent="0.25">
      <c r="A768" s="23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5">
        <f t="shared" si="56"/>
        <v>0</v>
      </c>
      <c r="Q768" s="11" t="s">
        <v>8319</v>
      </c>
      <c r="R768" s="11" t="s">
        <v>8321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 s="23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5">
        <f t="shared" si="56"/>
        <v>59</v>
      </c>
      <c r="Q769" s="11" t="s">
        <v>8319</v>
      </c>
      <c r="R769" s="11" t="s">
        <v>8321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60" x14ac:dyDescent="0.25">
      <c r="A770" s="23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5">
        <f t="shared" ref="P770:P833" si="61">IFERROR(ROUND(E770/L770,2),0)</f>
        <v>0</v>
      </c>
      <c r="Q770" s="11" t="s">
        <v>8319</v>
      </c>
      <c r="R770" s="11" t="s">
        <v>8321</v>
      </c>
      <c r="S770" s="16">
        <f t="shared" ref="S770:S833" si="62">(((J770/60)/60)/24)+DATE(1970,1,1)</f>
        <v>41594.207060185188</v>
      </c>
      <c r="T770" s="16">
        <f t="shared" ref="T770:T833" si="63">(((I770/60)/60)/24)+DATE(1970,1,1)</f>
        <v>41624.207060185188</v>
      </c>
      <c r="U770">
        <f t="shared" si="59"/>
        <v>2013</v>
      </c>
    </row>
    <row r="771" spans="1:21" ht="60" x14ac:dyDescent="0.25">
      <c r="A771" s="23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5">
        <f t="shared" si="61"/>
        <v>31.85</v>
      </c>
      <c r="Q771" s="11" t="s">
        <v>8319</v>
      </c>
      <c r="R771" s="11" t="s">
        <v>8321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60" x14ac:dyDescent="0.25">
      <c r="A772" s="23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5">
        <f t="shared" si="61"/>
        <v>0</v>
      </c>
      <c r="Q772" s="11" t="s">
        <v>8319</v>
      </c>
      <c r="R772" s="11" t="s">
        <v>8321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 s="2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5">
        <f t="shared" si="61"/>
        <v>10</v>
      </c>
      <c r="Q773" s="11" t="s">
        <v>8319</v>
      </c>
      <c r="R773" s="11" t="s">
        <v>8321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 s="23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5">
        <f t="shared" si="61"/>
        <v>50</v>
      </c>
      <c r="Q774" s="11" t="s">
        <v>8319</v>
      </c>
      <c r="R774" s="11" t="s">
        <v>8321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60" x14ac:dyDescent="0.25">
      <c r="A775" s="23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5">
        <f t="shared" si="61"/>
        <v>16</v>
      </c>
      <c r="Q775" s="11" t="s">
        <v>8319</v>
      </c>
      <c r="R775" s="11" t="s">
        <v>8321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60" x14ac:dyDescent="0.25">
      <c r="A776" s="23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5">
        <f t="shared" si="61"/>
        <v>39</v>
      </c>
      <c r="Q776" s="11" t="s">
        <v>8319</v>
      </c>
      <c r="R776" s="11" t="s">
        <v>8321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 s="23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5">
        <f t="shared" si="61"/>
        <v>34</v>
      </c>
      <c r="Q777" s="11" t="s">
        <v>8319</v>
      </c>
      <c r="R777" s="11" t="s">
        <v>8321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60" x14ac:dyDescent="0.25">
      <c r="A778" s="23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5">
        <f t="shared" si="61"/>
        <v>63.12</v>
      </c>
      <c r="Q778" s="11" t="s">
        <v>8319</v>
      </c>
      <c r="R778" s="11" t="s">
        <v>8321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 s="23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5">
        <f t="shared" si="61"/>
        <v>7</v>
      </c>
      <c r="Q779" s="11" t="s">
        <v>8319</v>
      </c>
      <c r="R779" s="11" t="s">
        <v>8321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 s="23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5">
        <f t="shared" si="61"/>
        <v>2</v>
      </c>
      <c r="Q780" s="11" t="s">
        <v>8319</v>
      </c>
      <c r="R780" s="11" t="s">
        <v>8321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 s="23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5">
        <f t="shared" si="61"/>
        <v>66.67</v>
      </c>
      <c r="Q781" s="11" t="s">
        <v>8319</v>
      </c>
      <c r="R781" s="11" t="s">
        <v>8321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 s="23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5">
        <f t="shared" si="61"/>
        <v>38.520000000000003</v>
      </c>
      <c r="Q782" s="11" t="s">
        <v>8322</v>
      </c>
      <c r="R782" s="11" t="s">
        <v>8323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 s="2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5">
        <f t="shared" si="61"/>
        <v>42.61</v>
      </c>
      <c r="Q783" s="11" t="s">
        <v>8322</v>
      </c>
      <c r="R783" s="11" t="s">
        <v>8323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 s="23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5">
        <f t="shared" si="61"/>
        <v>50</v>
      </c>
      <c r="Q784" s="11" t="s">
        <v>8322</v>
      </c>
      <c r="R784" s="11" t="s">
        <v>8323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60" x14ac:dyDescent="0.25">
      <c r="A785" s="23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5">
        <f t="shared" si="61"/>
        <v>63.49</v>
      </c>
      <c r="Q785" s="11" t="s">
        <v>8322</v>
      </c>
      <c r="R785" s="11" t="s">
        <v>8323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60" x14ac:dyDescent="0.25">
      <c r="A786" s="23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5">
        <f t="shared" si="61"/>
        <v>102.5</v>
      </c>
      <c r="Q786" s="11" t="s">
        <v>8322</v>
      </c>
      <c r="R786" s="11" t="s">
        <v>8323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60" x14ac:dyDescent="0.25">
      <c r="A787" s="23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5">
        <f t="shared" si="61"/>
        <v>31.14</v>
      </c>
      <c r="Q787" s="11" t="s">
        <v>8322</v>
      </c>
      <c r="R787" s="11" t="s">
        <v>8323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 s="23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5">
        <f t="shared" si="61"/>
        <v>162.27000000000001</v>
      </c>
      <c r="Q788" s="11" t="s">
        <v>8322</v>
      </c>
      <c r="R788" s="11" t="s">
        <v>8323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60" x14ac:dyDescent="0.25">
      <c r="A789" s="23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5">
        <f t="shared" si="61"/>
        <v>80.59</v>
      </c>
      <c r="Q789" s="11" t="s">
        <v>8322</v>
      </c>
      <c r="R789" s="11" t="s">
        <v>8323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60" x14ac:dyDescent="0.25">
      <c r="A790" s="23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5">
        <f t="shared" si="61"/>
        <v>59.85</v>
      </c>
      <c r="Q790" s="11" t="s">
        <v>8322</v>
      </c>
      <c r="R790" s="11" t="s">
        <v>8323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 s="23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5">
        <f t="shared" si="61"/>
        <v>132.86000000000001</v>
      </c>
      <c r="Q791" s="11" t="s">
        <v>8322</v>
      </c>
      <c r="R791" s="11" t="s">
        <v>8323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60" x14ac:dyDescent="0.25">
      <c r="A792" s="23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5">
        <f t="shared" si="61"/>
        <v>92.55</v>
      </c>
      <c r="Q792" s="11" t="s">
        <v>8322</v>
      </c>
      <c r="R792" s="11" t="s">
        <v>8323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60" x14ac:dyDescent="0.25">
      <c r="A793" s="2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5">
        <f t="shared" si="61"/>
        <v>60.86</v>
      </c>
      <c r="Q793" s="11" t="s">
        <v>8322</v>
      </c>
      <c r="R793" s="11" t="s">
        <v>8323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 s="23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5">
        <f t="shared" si="61"/>
        <v>41.85</v>
      </c>
      <c r="Q794" s="11" t="s">
        <v>8322</v>
      </c>
      <c r="R794" s="11" t="s">
        <v>8323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60" x14ac:dyDescent="0.25">
      <c r="A795" s="23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5">
        <f t="shared" si="61"/>
        <v>88.33</v>
      </c>
      <c r="Q795" s="11" t="s">
        <v>8322</v>
      </c>
      <c r="R795" s="11" t="s">
        <v>8323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60" x14ac:dyDescent="0.25">
      <c r="A796" s="23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5">
        <f t="shared" si="61"/>
        <v>158.96</v>
      </c>
      <c r="Q796" s="11" t="s">
        <v>8322</v>
      </c>
      <c r="R796" s="11" t="s">
        <v>8323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60" x14ac:dyDescent="0.25">
      <c r="A797" s="23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5">
        <f t="shared" si="61"/>
        <v>85.05</v>
      </c>
      <c r="Q797" s="11" t="s">
        <v>8322</v>
      </c>
      <c r="R797" s="11" t="s">
        <v>8323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 s="23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5">
        <f t="shared" si="61"/>
        <v>112.61</v>
      </c>
      <c r="Q798" s="11" t="s">
        <v>8322</v>
      </c>
      <c r="R798" s="11" t="s">
        <v>8323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60" x14ac:dyDescent="0.25">
      <c r="A799" s="23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5">
        <f t="shared" si="61"/>
        <v>45.44</v>
      </c>
      <c r="Q799" s="11" t="s">
        <v>8322</v>
      </c>
      <c r="R799" s="11" t="s">
        <v>8323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 s="23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5">
        <f t="shared" si="61"/>
        <v>46.22</v>
      </c>
      <c r="Q800" s="11" t="s">
        <v>8322</v>
      </c>
      <c r="R800" s="11" t="s">
        <v>8323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 s="23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5">
        <f t="shared" si="61"/>
        <v>178.61</v>
      </c>
      <c r="Q801" s="11" t="s">
        <v>8322</v>
      </c>
      <c r="R801" s="11" t="s">
        <v>8323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 s="23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5">
        <f t="shared" si="61"/>
        <v>40.75</v>
      </c>
      <c r="Q802" s="11" t="s">
        <v>8322</v>
      </c>
      <c r="R802" s="11" t="s">
        <v>8323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 s="2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5">
        <f t="shared" si="61"/>
        <v>43.73</v>
      </c>
      <c r="Q803" s="11" t="s">
        <v>8322</v>
      </c>
      <c r="R803" s="11" t="s">
        <v>8323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 s="23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5">
        <f t="shared" si="61"/>
        <v>81.069999999999993</v>
      </c>
      <c r="Q804" s="11" t="s">
        <v>8322</v>
      </c>
      <c r="R804" s="11" t="s">
        <v>8323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60" x14ac:dyDescent="0.25">
      <c r="A805" s="23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5">
        <f t="shared" si="61"/>
        <v>74.61</v>
      </c>
      <c r="Q805" s="11" t="s">
        <v>8322</v>
      </c>
      <c r="R805" s="11" t="s">
        <v>8323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60" x14ac:dyDescent="0.25">
      <c r="A806" s="23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5">
        <f t="shared" si="61"/>
        <v>305.56</v>
      </c>
      <c r="Q806" s="11" t="s">
        <v>8322</v>
      </c>
      <c r="R806" s="11" t="s">
        <v>8323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 s="23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5">
        <f t="shared" si="61"/>
        <v>58.33</v>
      </c>
      <c r="Q807" s="11" t="s">
        <v>8322</v>
      </c>
      <c r="R807" s="11" t="s">
        <v>8323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ht="30" x14ac:dyDescent="0.25">
      <c r="A808" s="23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5">
        <f t="shared" si="61"/>
        <v>117.68</v>
      </c>
      <c r="Q808" s="11" t="s">
        <v>8322</v>
      </c>
      <c r="R808" s="11" t="s">
        <v>8323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 s="23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5">
        <f t="shared" si="61"/>
        <v>73.77</v>
      </c>
      <c r="Q809" s="11" t="s">
        <v>8322</v>
      </c>
      <c r="R809" s="11" t="s">
        <v>8323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60" x14ac:dyDescent="0.25">
      <c r="A810" s="23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5">
        <f t="shared" si="61"/>
        <v>104.65</v>
      </c>
      <c r="Q810" s="11" t="s">
        <v>8322</v>
      </c>
      <c r="R810" s="11" t="s">
        <v>8323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 s="23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5">
        <f t="shared" si="61"/>
        <v>79.83</v>
      </c>
      <c r="Q811" s="11" t="s">
        <v>8322</v>
      </c>
      <c r="R811" s="11" t="s">
        <v>8323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60" x14ac:dyDescent="0.25">
      <c r="A812" s="23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5">
        <f t="shared" si="61"/>
        <v>58.33</v>
      </c>
      <c r="Q812" s="11" t="s">
        <v>8322</v>
      </c>
      <c r="R812" s="11" t="s">
        <v>8323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45" x14ac:dyDescent="0.25">
      <c r="A813" s="2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5">
        <f t="shared" si="61"/>
        <v>86.67</v>
      </c>
      <c r="Q813" s="11" t="s">
        <v>8322</v>
      </c>
      <c r="R813" s="11" t="s">
        <v>8323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60" x14ac:dyDescent="0.25">
      <c r="A814" s="23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5">
        <f t="shared" si="61"/>
        <v>27.61</v>
      </c>
      <c r="Q814" s="11" t="s">
        <v>8322</v>
      </c>
      <c r="R814" s="11" t="s">
        <v>8323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 s="23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5">
        <f t="shared" si="61"/>
        <v>25</v>
      </c>
      <c r="Q815" s="11" t="s">
        <v>8322</v>
      </c>
      <c r="R815" s="11" t="s">
        <v>8323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60" x14ac:dyDescent="0.25">
      <c r="A816" s="23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5">
        <f t="shared" si="61"/>
        <v>45.46</v>
      </c>
      <c r="Q816" s="11" t="s">
        <v>8322</v>
      </c>
      <c r="R816" s="11" t="s">
        <v>8323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 s="23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5">
        <f t="shared" si="61"/>
        <v>99.53</v>
      </c>
      <c r="Q817" s="11" t="s">
        <v>8322</v>
      </c>
      <c r="R817" s="11" t="s">
        <v>8323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45" x14ac:dyDescent="0.25">
      <c r="A818" s="23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5">
        <f t="shared" si="61"/>
        <v>39.31</v>
      </c>
      <c r="Q818" s="11" t="s">
        <v>8322</v>
      </c>
      <c r="R818" s="11" t="s">
        <v>8323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 s="23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5">
        <f t="shared" si="61"/>
        <v>89.42</v>
      </c>
      <c r="Q819" s="11" t="s">
        <v>8322</v>
      </c>
      <c r="R819" s="11" t="s">
        <v>8323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60" x14ac:dyDescent="0.25">
      <c r="A820" s="23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5">
        <f t="shared" si="61"/>
        <v>28.68</v>
      </c>
      <c r="Q820" s="11" t="s">
        <v>8322</v>
      </c>
      <c r="R820" s="11" t="s">
        <v>8323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 s="23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5">
        <f t="shared" si="61"/>
        <v>31.07</v>
      </c>
      <c r="Q821" s="11" t="s">
        <v>8322</v>
      </c>
      <c r="R821" s="11" t="s">
        <v>8323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 s="23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5">
        <f t="shared" si="61"/>
        <v>70.55</v>
      </c>
      <c r="Q822" s="11" t="s">
        <v>8322</v>
      </c>
      <c r="R822" s="11" t="s">
        <v>8323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 s="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5">
        <f t="shared" si="61"/>
        <v>224.13</v>
      </c>
      <c r="Q823" s="11" t="s">
        <v>8322</v>
      </c>
      <c r="R823" s="11" t="s">
        <v>8323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 s="23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5">
        <f t="shared" si="61"/>
        <v>51.81</v>
      </c>
      <c r="Q824" s="11" t="s">
        <v>8322</v>
      </c>
      <c r="R824" s="11" t="s">
        <v>8323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 s="23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5">
        <f t="shared" si="61"/>
        <v>43.52</v>
      </c>
      <c r="Q825" s="11" t="s">
        <v>8322</v>
      </c>
      <c r="R825" s="11" t="s">
        <v>8323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 s="23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5">
        <f t="shared" si="61"/>
        <v>39.82</v>
      </c>
      <c r="Q826" s="11" t="s">
        <v>8322</v>
      </c>
      <c r="R826" s="11" t="s">
        <v>8323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45" x14ac:dyDescent="0.25">
      <c r="A827" s="23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5">
        <f t="shared" si="61"/>
        <v>126.81</v>
      </c>
      <c r="Q827" s="11" t="s">
        <v>8322</v>
      </c>
      <c r="R827" s="11" t="s">
        <v>8323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 s="23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5">
        <f t="shared" si="61"/>
        <v>113.88</v>
      </c>
      <c r="Q828" s="11" t="s">
        <v>8322</v>
      </c>
      <c r="R828" s="11" t="s">
        <v>8323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 s="23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5">
        <f t="shared" si="61"/>
        <v>28.18</v>
      </c>
      <c r="Q829" s="11" t="s">
        <v>8322</v>
      </c>
      <c r="R829" s="11" t="s">
        <v>8323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 s="23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5">
        <f t="shared" si="61"/>
        <v>36.61</v>
      </c>
      <c r="Q830" s="11" t="s">
        <v>8322</v>
      </c>
      <c r="R830" s="11" t="s">
        <v>8323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 s="23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5">
        <f t="shared" si="61"/>
        <v>32.5</v>
      </c>
      <c r="Q831" s="11" t="s">
        <v>8322</v>
      </c>
      <c r="R831" s="11" t="s">
        <v>8323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 s="23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5">
        <f t="shared" si="61"/>
        <v>60.66</v>
      </c>
      <c r="Q832" s="11" t="s">
        <v>8322</v>
      </c>
      <c r="R832" s="11" t="s">
        <v>8323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45" x14ac:dyDescent="0.25">
      <c r="A833" s="2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5">
        <f t="shared" si="61"/>
        <v>175</v>
      </c>
      <c r="Q833" s="11" t="s">
        <v>8322</v>
      </c>
      <c r="R833" s="11" t="s">
        <v>8323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60" x14ac:dyDescent="0.25">
      <c r="A834" s="23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5">
        <f t="shared" ref="P834:P897" si="66">IFERROR(ROUND(E834/L834,2),0)</f>
        <v>97.99</v>
      </c>
      <c r="Q834" s="11" t="s">
        <v>8322</v>
      </c>
      <c r="R834" s="11" t="s">
        <v>8323</v>
      </c>
      <c r="S834" s="16">
        <f t="shared" ref="S834:S897" si="67">(((J834/60)/60)/24)+DATE(1970,1,1)</f>
        <v>40869.675173611111</v>
      </c>
      <c r="T834" s="16">
        <f t="shared" ref="T834:T897" si="68">(((I834/60)/60)/24)+DATE(1970,1,1)</f>
        <v>40929.342361111114</v>
      </c>
      <c r="U834">
        <f t="shared" si="64"/>
        <v>2011</v>
      </c>
    </row>
    <row r="835" spans="1:21" x14ac:dyDescent="0.25">
      <c r="A835" s="23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5">
        <f t="shared" si="66"/>
        <v>148.78</v>
      </c>
      <c r="Q835" s="11" t="s">
        <v>8322</v>
      </c>
      <c r="R835" s="11" t="s">
        <v>8323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 s="23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5">
        <f t="shared" si="66"/>
        <v>96.08</v>
      </c>
      <c r="Q836" s="11" t="s">
        <v>8322</v>
      </c>
      <c r="R836" s="11" t="s">
        <v>8323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60" x14ac:dyDescent="0.25">
      <c r="A837" s="23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5">
        <f t="shared" si="66"/>
        <v>58.63</v>
      </c>
      <c r="Q837" s="11" t="s">
        <v>8322</v>
      </c>
      <c r="R837" s="11" t="s">
        <v>8323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 s="23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5">
        <f t="shared" si="66"/>
        <v>109.71</v>
      </c>
      <c r="Q838" s="11" t="s">
        <v>8322</v>
      </c>
      <c r="R838" s="11" t="s">
        <v>8323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 s="23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5">
        <f t="shared" si="66"/>
        <v>49.11</v>
      </c>
      <c r="Q839" s="11" t="s">
        <v>8322</v>
      </c>
      <c r="R839" s="11" t="s">
        <v>8323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60" x14ac:dyDescent="0.25">
      <c r="A840" s="23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5">
        <f t="shared" si="66"/>
        <v>47.67</v>
      </c>
      <c r="Q840" s="11" t="s">
        <v>8322</v>
      </c>
      <c r="R840" s="11" t="s">
        <v>8323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 s="23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5">
        <f t="shared" si="66"/>
        <v>60.74</v>
      </c>
      <c r="Q841" s="11" t="s">
        <v>8322</v>
      </c>
      <c r="R841" s="11" t="s">
        <v>8323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 s="23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5">
        <f t="shared" si="66"/>
        <v>63.38</v>
      </c>
      <c r="Q842" s="11" t="s">
        <v>8322</v>
      </c>
      <c r="R842" s="11" t="s">
        <v>8324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 s="2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5">
        <f t="shared" si="66"/>
        <v>53.89</v>
      </c>
      <c r="Q843" s="11" t="s">
        <v>8322</v>
      </c>
      <c r="R843" s="11" t="s">
        <v>8324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 s="23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5">
        <f t="shared" si="66"/>
        <v>66.87</v>
      </c>
      <c r="Q844" s="11" t="s">
        <v>8322</v>
      </c>
      <c r="R844" s="11" t="s">
        <v>8324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60" x14ac:dyDescent="0.25">
      <c r="A845" s="23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5">
        <f t="shared" si="66"/>
        <v>63.1</v>
      </c>
      <c r="Q845" s="11" t="s">
        <v>8322</v>
      </c>
      <c r="R845" s="11" t="s">
        <v>8324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 s="23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5">
        <f t="shared" si="66"/>
        <v>36.630000000000003</v>
      </c>
      <c r="Q846" s="11" t="s">
        <v>8322</v>
      </c>
      <c r="R846" s="11" t="s">
        <v>8324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 s="23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5">
        <f t="shared" si="66"/>
        <v>34.01</v>
      </c>
      <c r="Q847" s="11" t="s">
        <v>8322</v>
      </c>
      <c r="R847" s="11" t="s">
        <v>8324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 s="23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5">
        <f t="shared" si="66"/>
        <v>28.55</v>
      </c>
      <c r="Q848" s="11" t="s">
        <v>8322</v>
      </c>
      <c r="R848" s="11" t="s">
        <v>8324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 s="23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5">
        <f t="shared" si="66"/>
        <v>10</v>
      </c>
      <c r="Q849" s="11" t="s">
        <v>8322</v>
      </c>
      <c r="R849" s="11" t="s">
        <v>8324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 s="23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5">
        <f t="shared" si="66"/>
        <v>18.75</v>
      </c>
      <c r="Q850" s="11" t="s">
        <v>8322</v>
      </c>
      <c r="R850" s="11" t="s">
        <v>8324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 s="23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5">
        <f t="shared" si="66"/>
        <v>41.7</v>
      </c>
      <c r="Q851" s="11" t="s">
        <v>8322</v>
      </c>
      <c r="R851" s="11" t="s">
        <v>8324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 s="23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5">
        <f t="shared" si="66"/>
        <v>46.67</v>
      </c>
      <c r="Q852" s="11" t="s">
        <v>8322</v>
      </c>
      <c r="R852" s="11" t="s">
        <v>8324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 s="2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5">
        <f t="shared" si="66"/>
        <v>37.270000000000003</v>
      </c>
      <c r="Q853" s="11" t="s">
        <v>8322</v>
      </c>
      <c r="R853" s="11" t="s">
        <v>8324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 s="23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5">
        <f t="shared" si="66"/>
        <v>59.26</v>
      </c>
      <c r="Q854" s="11" t="s">
        <v>8322</v>
      </c>
      <c r="R854" s="11" t="s">
        <v>8324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 s="23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5">
        <f t="shared" si="66"/>
        <v>30</v>
      </c>
      <c r="Q855" s="11" t="s">
        <v>8322</v>
      </c>
      <c r="R855" s="11" t="s">
        <v>8324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 s="23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5">
        <f t="shared" si="66"/>
        <v>65.86</v>
      </c>
      <c r="Q856" s="11" t="s">
        <v>8322</v>
      </c>
      <c r="R856" s="11" t="s">
        <v>8324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45" x14ac:dyDescent="0.25">
      <c r="A857" s="23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5">
        <f t="shared" si="66"/>
        <v>31.91</v>
      </c>
      <c r="Q857" s="11" t="s">
        <v>8322</v>
      </c>
      <c r="R857" s="11" t="s">
        <v>8324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 s="23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5">
        <f t="shared" si="66"/>
        <v>19.46</v>
      </c>
      <c r="Q858" s="11" t="s">
        <v>8322</v>
      </c>
      <c r="R858" s="11" t="s">
        <v>8324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 s="23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5">
        <f t="shared" si="66"/>
        <v>50</v>
      </c>
      <c r="Q859" s="11" t="s">
        <v>8322</v>
      </c>
      <c r="R859" s="11" t="s">
        <v>8324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60" x14ac:dyDescent="0.25">
      <c r="A860" s="23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5">
        <f t="shared" si="66"/>
        <v>22.74</v>
      </c>
      <c r="Q860" s="11" t="s">
        <v>8322</v>
      </c>
      <c r="R860" s="11" t="s">
        <v>8324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 s="23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5">
        <f t="shared" si="66"/>
        <v>42.72</v>
      </c>
      <c r="Q861" s="11" t="s">
        <v>8322</v>
      </c>
      <c r="R861" s="11" t="s">
        <v>8324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60" x14ac:dyDescent="0.25">
      <c r="A862" s="23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5">
        <f t="shared" si="66"/>
        <v>52.92</v>
      </c>
      <c r="Q862" s="11" t="s">
        <v>8322</v>
      </c>
      <c r="R862" s="11" t="s">
        <v>8325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 s="2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5">
        <f t="shared" si="66"/>
        <v>50.5</v>
      </c>
      <c r="Q863" s="11" t="s">
        <v>8322</v>
      </c>
      <c r="R863" s="11" t="s">
        <v>8325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 s="23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5">
        <f t="shared" si="66"/>
        <v>42.5</v>
      </c>
      <c r="Q864" s="11" t="s">
        <v>8322</v>
      </c>
      <c r="R864" s="11" t="s">
        <v>8325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 s="23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5">
        <f t="shared" si="66"/>
        <v>18</v>
      </c>
      <c r="Q865" s="11" t="s">
        <v>8322</v>
      </c>
      <c r="R865" s="11" t="s">
        <v>8325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 s="23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5">
        <f t="shared" si="66"/>
        <v>34.18</v>
      </c>
      <c r="Q866" s="11" t="s">
        <v>8322</v>
      </c>
      <c r="R866" s="11" t="s">
        <v>8325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60" x14ac:dyDescent="0.25">
      <c r="A867" s="23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5">
        <f t="shared" si="66"/>
        <v>22.5</v>
      </c>
      <c r="Q867" s="11" t="s">
        <v>8322</v>
      </c>
      <c r="R867" s="11" t="s">
        <v>8325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 s="23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5">
        <f t="shared" si="66"/>
        <v>58.18</v>
      </c>
      <c r="Q868" s="11" t="s">
        <v>8322</v>
      </c>
      <c r="R868" s="11" t="s">
        <v>8325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 s="23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5">
        <f t="shared" si="66"/>
        <v>109.18</v>
      </c>
      <c r="Q869" s="11" t="s">
        <v>8322</v>
      </c>
      <c r="R869" s="11" t="s">
        <v>8325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 s="23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5">
        <f t="shared" si="66"/>
        <v>50</v>
      </c>
      <c r="Q870" s="11" t="s">
        <v>8322</v>
      </c>
      <c r="R870" s="11" t="s">
        <v>8325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 s="23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5">
        <f t="shared" si="66"/>
        <v>346.67</v>
      </c>
      <c r="Q871" s="11" t="s">
        <v>8322</v>
      </c>
      <c r="R871" s="11" t="s">
        <v>8325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60" x14ac:dyDescent="0.25">
      <c r="A872" s="23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5">
        <f t="shared" si="66"/>
        <v>12.4</v>
      </c>
      <c r="Q872" s="11" t="s">
        <v>8322</v>
      </c>
      <c r="R872" s="11" t="s">
        <v>8325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 s="2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5">
        <f t="shared" si="66"/>
        <v>27.08</v>
      </c>
      <c r="Q873" s="11" t="s">
        <v>8322</v>
      </c>
      <c r="R873" s="11" t="s">
        <v>8325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 s="23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5">
        <f t="shared" si="66"/>
        <v>32.5</v>
      </c>
      <c r="Q874" s="11" t="s">
        <v>8322</v>
      </c>
      <c r="R874" s="11" t="s">
        <v>8325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45" x14ac:dyDescent="0.25">
      <c r="A875" s="23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5">
        <f t="shared" si="66"/>
        <v>9</v>
      </c>
      <c r="Q875" s="11" t="s">
        <v>8322</v>
      </c>
      <c r="R875" s="11" t="s">
        <v>8325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 s="23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5">
        <f t="shared" si="66"/>
        <v>34.76</v>
      </c>
      <c r="Q876" s="11" t="s">
        <v>8322</v>
      </c>
      <c r="R876" s="11" t="s">
        <v>8325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 s="23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5">
        <f t="shared" si="66"/>
        <v>0</v>
      </c>
      <c r="Q877" s="11" t="s">
        <v>8322</v>
      </c>
      <c r="R877" s="11" t="s">
        <v>8325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 s="23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5">
        <f t="shared" si="66"/>
        <v>28.58</v>
      </c>
      <c r="Q878" s="11" t="s">
        <v>8322</v>
      </c>
      <c r="R878" s="11" t="s">
        <v>8325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60" x14ac:dyDescent="0.25">
      <c r="A879" s="23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5">
        <f t="shared" si="66"/>
        <v>46.59</v>
      </c>
      <c r="Q879" s="11" t="s">
        <v>8322</v>
      </c>
      <c r="R879" s="11" t="s">
        <v>8325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60" x14ac:dyDescent="0.25">
      <c r="A880" s="23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5">
        <f t="shared" si="66"/>
        <v>32.5</v>
      </c>
      <c r="Q880" s="11" t="s">
        <v>8322</v>
      </c>
      <c r="R880" s="11" t="s">
        <v>8325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60" x14ac:dyDescent="0.25">
      <c r="A881" s="23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5">
        <f t="shared" si="66"/>
        <v>21.47</v>
      </c>
      <c r="Q881" s="11" t="s">
        <v>8322</v>
      </c>
      <c r="R881" s="11" t="s">
        <v>8325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60" x14ac:dyDescent="0.25">
      <c r="A882" s="23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5">
        <f t="shared" si="66"/>
        <v>14.13</v>
      </c>
      <c r="Q882" s="11" t="s">
        <v>8322</v>
      </c>
      <c r="R882" s="11" t="s">
        <v>8326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 s="2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5">
        <f t="shared" si="66"/>
        <v>30</v>
      </c>
      <c r="Q883" s="11" t="s">
        <v>8322</v>
      </c>
      <c r="R883" s="11" t="s">
        <v>8326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60" x14ac:dyDescent="0.25">
      <c r="A884" s="23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5">
        <f t="shared" si="66"/>
        <v>21.57</v>
      </c>
      <c r="Q884" s="11" t="s">
        <v>8322</v>
      </c>
      <c r="R884" s="11" t="s">
        <v>8326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 s="23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5">
        <f t="shared" si="66"/>
        <v>83.38</v>
      </c>
      <c r="Q885" s="11" t="s">
        <v>8322</v>
      </c>
      <c r="R885" s="11" t="s">
        <v>8326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 s="23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5">
        <f t="shared" si="66"/>
        <v>10</v>
      </c>
      <c r="Q886" s="11" t="s">
        <v>8322</v>
      </c>
      <c r="R886" s="11" t="s">
        <v>8326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 s="23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5">
        <f t="shared" si="66"/>
        <v>35.71</v>
      </c>
      <c r="Q887" s="11" t="s">
        <v>8322</v>
      </c>
      <c r="R887" s="11" t="s">
        <v>8326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 s="23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5">
        <f t="shared" si="66"/>
        <v>29.29</v>
      </c>
      <c r="Q888" s="11" t="s">
        <v>8322</v>
      </c>
      <c r="R888" s="11" t="s">
        <v>8326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60" x14ac:dyDescent="0.25">
      <c r="A889" s="23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5">
        <f t="shared" si="66"/>
        <v>0</v>
      </c>
      <c r="Q889" s="11" t="s">
        <v>8322</v>
      </c>
      <c r="R889" s="11" t="s">
        <v>8326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 s="23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5">
        <f t="shared" si="66"/>
        <v>18</v>
      </c>
      <c r="Q890" s="11" t="s">
        <v>8322</v>
      </c>
      <c r="R890" s="11" t="s">
        <v>8326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 s="23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5">
        <f t="shared" si="66"/>
        <v>73.760000000000005</v>
      </c>
      <c r="Q891" s="11" t="s">
        <v>8322</v>
      </c>
      <c r="R891" s="11" t="s">
        <v>8326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 s="23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5">
        <f t="shared" si="66"/>
        <v>31.25</v>
      </c>
      <c r="Q892" s="11" t="s">
        <v>8322</v>
      </c>
      <c r="R892" s="11" t="s">
        <v>8326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60" x14ac:dyDescent="0.25">
      <c r="A893" s="2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5">
        <f t="shared" si="66"/>
        <v>28.89</v>
      </c>
      <c r="Q893" s="11" t="s">
        <v>8322</v>
      </c>
      <c r="R893" s="11" t="s">
        <v>8326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60" x14ac:dyDescent="0.25">
      <c r="A894" s="23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5">
        <f t="shared" si="66"/>
        <v>143.82</v>
      </c>
      <c r="Q894" s="11" t="s">
        <v>8322</v>
      </c>
      <c r="R894" s="11" t="s">
        <v>8326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 s="23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5">
        <f t="shared" si="66"/>
        <v>40</v>
      </c>
      <c r="Q895" s="11" t="s">
        <v>8322</v>
      </c>
      <c r="R895" s="11" t="s">
        <v>8326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60" x14ac:dyDescent="0.25">
      <c r="A896" s="23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5">
        <f t="shared" si="66"/>
        <v>147.81</v>
      </c>
      <c r="Q896" s="11" t="s">
        <v>8322</v>
      </c>
      <c r="R896" s="11" t="s">
        <v>8326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 s="23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5">
        <f t="shared" si="66"/>
        <v>27.86</v>
      </c>
      <c r="Q897" s="11" t="s">
        <v>8322</v>
      </c>
      <c r="R897" s="11" t="s">
        <v>8326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60" x14ac:dyDescent="0.25">
      <c r="A898" s="23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5">
        <f t="shared" ref="P898:P961" si="71">IFERROR(ROUND(E898/L898,2),0)</f>
        <v>44.44</v>
      </c>
      <c r="Q898" s="11" t="s">
        <v>8322</v>
      </c>
      <c r="R898" s="11" t="s">
        <v>8326</v>
      </c>
      <c r="S898" s="16">
        <f t="shared" ref="S898:S961" si="72">(((J898/60)/60)/24)+DATE(1970,1,1)</f>
        <v>42218.872986111113</v>
      </c>
      <c r="T898" s="16">
        <f t="shared" ref="T898:T961" si="73">(((I898/60)/60)/24)+DATE(1970,1,1)</f>
        <v>42244.166666666672</v>
      </c>
      <c r="U898">
        <f t="shared" si="69"/>
        <v>2015</v>
      </c>
    </row>
    <row r="899" spans="1:21" ht="60" x14ac:dyDescent="0.25">
      <c r="A899" s="23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5">
        <f t="shared" si="71"/>
        <v>0</v>
      </c>
      <c r="Q899" s="11" t="s">
        <v>8322</v>
      </c>
      <c r="R899" s="11" t="s">
        <v>8326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60" x14ac:dyDescent="0.25">
      <c r="A900" s="23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5">
        <f t="shared" si="71"/>
        <v>35</v>
      </c>
      <c r="Q900" s="11" t="s">
        <v>8322</v>
      </c>
      <c r="R900" s="11" t="s">
        <v>8326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 s="23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5">
        <f t="shared" si="71"/>
        <v>35</v>
      </c>
      <c r="Q901" s="11" t="s">
        <v>8322</v>
      </c>
      <c r="R901" s="11" t="s">
        <v>8326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45" x14ac:dyDescent="0.25">
      <c r="A902" s="23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5">
        <f t="shared" si="71"/>
        <v>10.5</v>
      </c>
      <c r="Q902" s="11" t="s">
        <v>8322</v>
      </c>
      <c r="R902" s="11" t="s">
        <v>8325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 s="2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5">
        <f t="shared" si="71"/>
        <v>0</v>
      </c>
      <c r="Q903" s="11" t="s">
        <v>8322</v>
      </c>
      <c r="R903" s="11" t="s">
        <v>8325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 s="23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5">
        <f t="shared" si="71"/>
        <v>30</v>
      </c>
      <c r="Q904" s="11" t="s">
        <v>8322</v>
      </c>
      <c r="R904" s="11" t="s">
        <v>8325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 s="23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5">
        <f t="shared" si="71"/>
        <v>40</v>
      </c>
      <c r="Q905" s="11" t="s">
        <v>8322</v>
      </c>
      <c r="R905" s="11" t="s">
        <v>8325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 s="23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5">
        <f t="shared" si="71"/>
        <v>50.33</v>
      </c>
      <c r="Q906" s="11" t="s">
        <v>8322</v>
      </c>
      <c r="R906" s="11" t="s">
        <v>8325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 s="23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5">
        <f t="shared" si="71"/>
        <v>32.67</v>
      </c>
      <c r="Q907" s="11" t="s">
        <v>8322</v>
      </c>
      <c r="R907" s="11" t="s">
        <v>8325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 s="23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5">
        <f t="shared" si="71"/>
        <v>0</v>
      </c>
      <c r="Q908" s="11" t="s">
        <v>8322</v>
      </c>
      <c r="R908" s="11" t="s">
        <v>8325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 s="23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5">
        <f t="shared" si="71"/>
        <v>0</v>
      </c>
      <c r="Q909" s="11" t="s">
        <v>8322</v>
      </c>
      <c r="R909" s="11" t="s">
        <v>8325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 s="23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5">
        <f t="shared" si="71"/>
        <v>0</v>
      </c>
      <c r="Q910" s="11" t="s">
        <v>8322</v>
      </c>
      <c r="R910" s="11" t="s">
        <v>8325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 s="23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5">
        <f t="shared" si="71"/>
        <v>65</v>
      </c>
      <c r="Q911" s="11" t="s">
        <v>8322</v>
      </c>
      <c r="R911" s="11" t="s">
        <v>8325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 s="23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5">
        <f t="shared" si="71"/>
        <v>24.6</v>
      </c>
      <c r="Q912" s="11" t="s">
        <v>8322</v>
      </c>
      <c r="R912" s="11" t="s">
        <v>8325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60" x14ac:dyDescent="0.25">
      <c r="A913" s="2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5">
        <f t="shared" si="71"/>
        <v>0</v>
      </c>
      <c r="Q913" s="11" t="s">
        <v>8322</v>
      </c>
      <c r="R913" s="11" t="s">
        <v>8325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 s="23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5">
        <f t="shared" si="71"/>
        <v>15</v>
      </c>
      <c r="Q914" s="11" t="s">
        <v>8322</v>
      </c>
      <c r="R914" s="11" t="s">
        <v>8325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60" x14ac:dyDescent="0.25">
      <c r="A915" s="23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5">
        <f t="shared" si="71"/>
        <v>82.58</v>
      </c>
      <c r="Q915" s="11" t="s">
        <v>8322</v>
      </c>
      <c r="R915" s="11" t="s">
        <v>8325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 s="23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5">
        <f t="shared" si="71"/>
        <v>0</v>
      </c>
      <c r="Q916" s="11" t="s">
        <v>8322</v>
      </c>
      <c r="R916" s="11" t="s">
        <v>8325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 s="23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5">
        <f t="shared" si="71"/>
        <v>41.67</v>
      </c>
      <c r="Q917" s="11" t="s">
        <v>8322</v>
      </c>
      <c r="R917" s="11" t="s">
        <v>8325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 s="23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5">
        <f t="shared" si="71"/>
        <v>0</v>
      </c>
      <c r="Q918" s="11" t="s">
        <v>8322</v>
      </c>
      <c r="R918" s="11" t="s">
        <v>8325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60" x14ac:dyDescent="0.25">
      <c r="A919" s="23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5">
        <f t="shared" si="71"/>
        <v>30</v>
      </c>
      <c r="Q919" s="11" t="s">
        <v>8322</v>
      </c>
      <c r="R919" s="11" t="s">
        <v>8325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 s="23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5">
        <f t="shared" si="71"/>
        <v>19.600000000000001</v>
      </c>
      <c r="Q920" s="11" t="s">
        <v>8322</v>
      </c>
      <c r="R920" s="11" t="s">
        <v>8325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 s="23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5">
        <f t="shared" si="71"/>
        <v>100</v>
      </c>
      <c r="Q921" s="11" t="s">
        <v>8322</v>
      </c>
      <c r="R921" s="11" t="s">
        <v>8325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 s="23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5">
        <f t="shared" si="71"/>
        <v>0</v>
      </c>
      <c r="Q922" s="11" t="s">
        <v>8322</v>
      </c>
      <c r="R922" s="11" t="s">
        <v>8325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 s="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5">
        <f t="shared" si="71"/>
        <v>231.75</v>
      </c>
      <c r="Q923" s="11" t="s">
        <v>8322</v>
      </c>
      <c r="R923" s="11" t="s">
        <v>8325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 s="23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5">
        <f t="shared" si="71"/>
        <v>189.33</v>
      </c>
      <c r="Q924" s="11" t="s">
        <v>8322</v>
      </c>
      <c r="R924" s="11" t="s">
        <v>8325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60" x14ac:dyDescent="0.25">
      <c r="A925" s="23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5">
        <f t="shared" si="71"/>
        <v>55</v>
      </c>
      <c r="Q925" s="11" t="s">
        <v>8322</v>
      </c>
      <c r="R925" s="11" t="s">
        <v>8325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60" x14ac:dyDescent="0.25">
      <c r="A926" s="23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5">
        <f t="shared" si="71"/>
        <v>21.8</v>
      </c>
      <c r="Q926" s="11" t="s">
        <v>8322</v>
      </c>
      <c r="R926" s="11" t="s">
        <v>8325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 s="23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5">
        <f t="shared" si="71"/>
        <v>32</v>
      </c>
      <c r="Q927" s="11" t="s">
        <v>8322</v>
      </c>
      <c r="R927" s="11" t="s">
        <v>8325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 s="23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5">
        <f t="shared" si="71"/>
        <v>0</v>
      </c>
      <c r="Q928" s="11" t="s">
        <v>8322</v>
      </c>
      <c r="R928" s="11" t="s">
        <v>8325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 s="23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5">
        <f t="shared" si="71"/>
        <v>0</v>
      </c>
      <c r="Q929" s="11" t="s">
        <v>8322</v>
      </c>
      <c r="R929" s="11" t="s">
        <v>8325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 s="23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5">
        <f t="shared" si="71"/>
        <v>56.25</v>
      </c>
      <c r="Q930" s="11" t="s">
        <v>8322</v>
      </c>
      <c r="R930" s="11" t="s">
        <v>8325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 s="23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5">
        <f t="shared" si="71"/>
        <v>0</v>
      </c>
      <c r="Q931" s="11" t="s">
        <v>8322</v>
      </c>
      <c r="R931" s="11" t="s">
        <v>8325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 s="23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5">
        <f t="shared" si="71"/>
        <v>69</v>
      </c>
      <c r="Q932" s="11" t="s">
        <v>8322</v>
      </c>
      <c r="R932" s="11" t="s">
        <v>8325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 s="2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5">
        <f t="shared" si="71"/>
        <v>18.71</v>
      </c>
      <c r="Q933" s="11" t="s">
        <v>8322</v>
      </c>
      <c r="R933" s="11" t="s">
        <v>8325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45" x14ac:dyDescent="0.25">
      <c r="A934" s="23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5">
        <f t="shared" si="71"/>
        <v>46.03</v>
      </c>
      <c r="Q934" s="11" t="s">
        <v>8322</v>
      </c>
      <c r="R934" s="11" t="s">
        <v>8325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60" x14ac:dyDescent="0.25">
      <c r="A935" s="23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5">
        <f t="shared" si="71"/>
        <v>60</v>
      </c>
      <c r="Q935" s="11" t="s">
        <v>8322</v>
      </c>
      <c r="R935" s="11" t="s">
        <v>8325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60" x14ac:dyDescent="0.25">
      <c r="A936" s="23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5">
        <f t="shared" si="71"/>
        <v>50.67</v>
      </c>
      <c r="Q936" s="11" t="s">
        <v>8322</v>
      </c>
      <c r="R936" s="11" t="s">
        <v>8325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60" x14ac:dyDescent="0.25">
      <c r="A937" s="23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5">
        <f t="shared" si="71"/>
        <v>25</v>
      </c>
      <c r="Q937" s="11" t="s">
        <v>8322</v>
      </c>
      <c r="R937" s="11" t="s">
        <v>8325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 s="23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5">
        <f t="shared" si="71"/>
        <v>0</v>
      </c>
      <c r="Q938" s="11" t="s">
        <v>8322</v>
      </c>
      <c r="R938" s="11" t="s">
        <v>8325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 s="23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5">
        <f t="shared" si="71"/>
        <v>20</v>
      </c>
      <c r="Q939" s="11" t="s">
        <v>8322</v>
      </c>
      <c r="R939" s="11" t="s">
        <v>8325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 s="23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5">
        <f t="shared" si="71"/>
        <v>25</v>
      </c>
      <c r="Q940" s="11" t="s">
        <v>8322</v>
      </c>
      <c r="R940" s="11" t="s">
        <v>8325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60" x14ac:dyDescent="0.25">
      <c r="A941" s="23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5">
        <f t="shared" si="71"/>
        <v>20</v>
      </c>
      <c r="Q941" s="11" t="s">
        <v>8322</v>
      </c>
      <c r="R941" s="11" t="s">
        <v>8325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 s="23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5">
        <f t="shared" si="71"/>
        <v>110.29</v>
      </c>
      <c r="Q942" s="11" t="s">
        <v>8316</v>
      </c>
      <c r="R942" s="11" t="s">
        <v>8318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 s="2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5">
        <f t="shared" si="71"/>
        <v>37.450000000000003</v>
      </c>
      <c r="Q943" s="11" t="s">
        <v>8316</v>
      </c>
      <c r="R943" s="11" t="s">
        <v>8318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 s="23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5">
        <f t="shared" si="71"/>
        <v>41.75</v>
      </c>
      <c r="Q944" s="11" t="s">
        <v>8316</v>
      </c>
      <c r="R944" s="11" t="s">
        <v>8318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 s="23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5">
        <f t="shared" si="71"/>
        <v>24.08</v>
      </c>
      <c r="Q945" s="11" t="s">
        <v>8316</v>
      </c>
      <c r="R945" s="11" t="s">
        <v>8318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 s="23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5">
        <f t="shared" si="71"/>
        <v>69.41</v>
      </c>
      <c r="Q946" s="11" t="s">
        <v>8316</v>
      </c>
      <c r="R946" s="11" t="s">
        <v>8318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 s="23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5">
        <f t="shared" si="71"/>
        <v>155.25</v>
      </c>
      <c r="Q947" s="11" t="s">
        <v>8316</v>
      </c>
      <c r="R947" s="11" t="s">
        <v>8318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 s="23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5">
        <f t="shared" si="71"/>
        <v>57.2</v>
      </c>
      <c r="Q948" s="11" t="s">
        <v>8316</v>
      </c>
      <c r="R948" s="11" t="s">
        <v>8318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 s="23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5">
        <f t="shared" si="71"/>
        <v>0</v>
      </c>
      <c r="Q949" s="11" t="s">
        <v>8316</v>
      </c>
      <c r="R949" s="11" t="s">
        <v>8318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 s="23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5">
        <f t="shared" si="71"/>
        <v>60</v>
      </c>
      <c r="Q950" s="11" t="s">
        <v>8316</v>
      </c>
      <c r="R950" s="11" t="s">
        <v>8318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 s="23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5">
        <f t="shared" si="71"/>
        <v>39</v>
      </c>
      <c r="Q951" s="11" t="s">
        <v>8316</v>
      </c>
      <c r="R951" s="11" t="s">
        <v>8318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 s="23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5">
        <f t="shared" si="71"/>
        <v>58.42</v>
      </c>
      <c r="Q952" s="11" t="s">
        <v>8316</v>
      </c>
      <c r="R952" s="11" t="s">
        <v>8318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 s="2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5">
        <f t="shared" si="71"/>
        <v>158.63999999999999</v>
      </c>
      <c r="Q953" s="11" t="s">
        <v>8316</v>
      </c>
      <c r="R953" s="11" t="s">
        <v>8318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 s="23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5">
        <f t="shared" si="71"/>
        <v>99.86</v>
      </c>
      <c r="Q954" s="11" t="s">
        <v>8316</v>
      </c>
      <c r="R954" s="11" t="s">
        <v>8318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 s="23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5">
        <f t="shared" si="71"/>
        <v>25.2</v>
      </c>
      <c r="Q955" s="11" t="s">
        <v>8316</v>
      </c>
      <c r="R955" s="11" t="s">
        <v>8318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 s="23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5">
        <f t="shared" si="71"/>
        <v>89.19</v>
      </c>
      <c r="Q956" s="11" t="s">
        <v>8316</v>
      </c>
      <c r="R956" s="11" t="s">
        <v>8318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 s="23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5">
        <f t="shared" si="71"/>
        <v>182.62</v>
      </c>
      <c r="Q957" s="11" t="s">
        <v>8316</v>
      </c>
      <c r="R957" s="11" t="s">
        <v>8318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 s="23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5">
        <f t="shared" si="71"/>
        <v>50.65</v>
      </c>
      <c r="Q958" s="11" t="s">
        <v>8316</v>
      </c>
      <c r="R958" s="11" t="s">
        <v>8318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 s="23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5">
        <f t="shared" si="71"/>
        <v>33.29</v>
      </c>
      <c r="Q959" s="11" t="s">
        <v>8316</v>
      </c>
      <c r="R959" s="11" t="s">
        <v>8318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 s="23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5">
        <f t="shared" si="71"/>
        <v>51.82</v>
      </c>
      <c r="Q960" s="11" t="s">
        <v>8316</v>
      </c>
      <c r="R960" s="11" t="s">
        <v>8318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60" x14ac:dyDescent="0.25">
      <c r="A961" s="23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5">
        <f t="shared" si="71"/>
        <v>113.63</v>
      </c>
      <c r="Q961" s="11" t="s">
        <v>8316</v>
      </c>
      <c r="R961" s="11" t="s">
        <v>8318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 s="23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5">
        <f t="shared" ref="P962:P1025" si="76">IFERROR(ROUND(E962/L962,2),0)</f>
        <v>136.46</v>
      </c>
      <c r="Q962" s="11" t="s">
        <v>8316</v>
      </c>
      <c r="R962" s="11" t="s">
        <v>8318</v>
      </c>
      <c r="S962" s="16">
        <f t="shared" ref="S962:S1025" si="77">(((J962/60)/60)/24)+DATE(1970,1,1)</f>
        <v>42766.626793981486</v>
      </c>
      <c r="T962" s="16">
        <f t="shared" ref="T962:T1025" si="78">(((I962/60)/60)/24)+DATE(1970,1,1)</f>
        <v>42808.585127314815</v>
      </c>
      <c r="U962">
        <f t="shared" si="74"/>
        <v>2017</v>
      </c>
    </row>
    <row r="963" spans="1:21" ht="45" x14ac:dyDescent="0.25">
      <c r="A963" s="2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5">
        <f t="shared" si="76"/>
        <v>364.35</v>
      </c>
      <c r="Q963" s="11" t="s">
        <v>8316</v>
      </c>
      <c r="R963" s="11" t="s">
        <v>8318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60" x14ac:dyDescent="0.25">
      <c r="A964" s="23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5">
        <f t="shared" si="76"/>
        <v>19.239999999999998</v>
      </c>
      <c r="Q964" s="11" t="s">
        <v>8316</v>
      </c>
      <c r="R964" s="11" t="s">
        <v>8318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 s="23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5">
        <f t="shared" si="76"/>
        <v>41.89</v>
      </c>
      <c r="Q965" s="11" t="s">
        <v>8316</v>
      </c>
      <c r="R965" s="11" t="s">
        <v>8318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 s="23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5">
        <f t="shared" si="76"/>
        <v>30.31</v>
      </c>
      <c r="Q966" s="11" t="s">
        <v>8316</v>
      </c>
      <c r="R966" s="11" t="s">
        <v>8318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60" x14ac:dyDescent="0.25">
      <c r="A967" s="23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5">
        <f t="shared" si="76"/>
        <v>49.67</v>
      </c>
      <c r="Q967" s="11" t="s">
        <v>8316</v>
      </c>
      <c r="R967" s="11" t="s">
        <v>8318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 s="23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5">
        <f t="shared" si="76"/>
        <v>59.2</v>
      </c>
      <c r="Q968" s="11" t="s">
        <v>8316</v>
      </c>
      <c r="R968" s="11" t="s">
        <v>8318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 s="23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5">
        <f t="shared" si="76"/>
        <v>43.98</v>
      </c>
      <c r="Q969" s="11" t="s">
        <v>8316</v>
      </c>
      <c r="R969" s="11" t="s">
        <v>8318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60" x14ac:dyDescent="0.25">
      <c r="A970" s="23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5">
        <f t="shared" si="76"/>
        <v>26.5</v>
      </c>
      <c r="Q970" s="11" t="s">
        <v>8316</v>
      </c>
      <c r="R970" s="11" t="s">
        <v>8318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 s="23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5">
        <f t="shared" si="76"/>
        <v>1272.73</v>
      </c>
      <c r="Q971" s="11" t="s">
        <v>8316</v>
      </c>
      <c r="R971" s="11" t="s">
        <v>8318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 s="23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5">
        <f t="shared" si="76"/>
        <v>164</v>
      </c>
      <c r="Q972" s="11" t="s">
        <v>8316</v>
      </c>
      <c r="R972" s="11" t="s">
        <v>8318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60" x14ac:dyDescent="0.25">
      <c r="A973" s="2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5">
        <f t="shared" si="76"/>
        <v>45.2</v>
      </c>
      <c r="Q973" s="11" t="s">
        <v>8316</v>
      </c>
      <c r="R973" s="11" t="s">
        <v>8318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 s="23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5">
        <f t="shared" si="76"/>
        <v>153.88999999999999</v>
      </c>
      <c r="Q974" s="11" t="s">
        <v>8316</v>
      </c>
      <c r="R974" s="11" t="s">
        <v>8318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 s="23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5">
        <f t="shared" si="76"/>
        <v>51.38</v>
      </c>
      <c r="Q975" s="11" t="s">
        <v>8316</v>
      </c>
      <c r="R975" s="11" t="s">
        <v>8318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 s="23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5">
        <f t="shared" si="76"/>
        <v>93.33</v>
      </c>
      <c r="Q976" s="11" t="s">
        <v>8316</v>
      </c>
      <c r="R976" s="11" t="s">
        <v>8318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60" x14ac:dyDescent="0.25">
      <c r="A977" s="23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5">
        <f t="shared" si="76"/>
        <v>108.63</v>
      </c>
      <c r="Q977" s="11" t="s">
        <v>8316</v>
      </c>
      <c r="R977" s="11" t="s">
        <v>8318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60" x14ac:dyDescent="0.25">
      <c r="A978" s="23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5">
        <f t="shared" si="76"/>
        <v>160.5</v>
      </c>
      <c r="Q978" s="11" t="s">
        <v>8316</v>
      </c>
      <c r="R978" s="11" t="s">
        <v>8318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60" x14ac:dyDescent="0.25">
      <c r="A979" s="23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5">
        <f t="shared" si="76"/>
        <v>75.75</v>
      </c>
      <c r="Q979" s="11" t="s">
        <v>8316</v>
      </c>
      <c r="R979" s="11" t="s">
        <v>8318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 s="23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5">
        <f t="shared" si="76"/>
        <v>790.84</v>
      </c>
      <c r="Q980" s="11" t="s">
        <v>8316</v>
      </c>
      <c r="R980" s="11" t="s">
        <v>8318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 s="23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5">
        <f t="shared" si="76"/>
        <v>301.94</v>
      </c>
      <c r="Q981" s="11" t="s">
        <v>8316</v>
      </c>
      <c r="R981" s="11" t="s">
        <v>8318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 s="23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5">
        <f t="shared" si="76"/>
        <v>47.94</v>
      </c>
      <c r="Q982" s="11" t="s">
        <v>8316</v>
      </c>
      <c r="R982" s="11" t="s">
        <v>8318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 s="2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5">
        <f t="shared" si="76"/>
        <v>2.75</v>
      </c>
      <c r="Q983" s="11" t="s">
        <v>8316</v>
      </c>
      <c r="R983" s="11" t="s">
        <v>8318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45" x14ac:dyDescent="0.25">
      <c r="A984" s="23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5">
        <f t="shared" si="76"/>
        <v>1</v>
      </c>
      <c r="Q984" s="11" t="s">
        <v>8316</v>
      </c>
      <c r="R984" s="11" t="s">
        <v>8318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 s="23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5">
        <f t="shared" si="76"/>
        <v>171.79</v>
      </c>
      <c r="Q985" s="11" t="s">
        <v>8316</v>
      </c>
      <c r="R985" s="11" t="s">
        <v>8318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90" x14ac:dyDescent="0.25">
      <c r="A986" s="23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5">
        <f t="shared" si="76"/>
        <v>35.33</v>
      </c>
      <c r="Q986" s="11" t="s">
        <v>8316</v>
      </c>
      <c r="R986" s="11" t="s">
        <v>8318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60" x14ac:dyDescent="0.25">
      <c r="A987" s="23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5">
        <f t="shared" si="76"/>
        <v>82.09</v>
      </c>
      <c r="Q987" s="11" t="s">
        <v>8316</v>
      </c>
      <c r="R987" s="11" t="s">
        <v>8318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 s="23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5">
        <f t="shared" si="76"/>
        <v>110.87</v>
      </c>
      <c r="Q988" s="11" t="s">
        <v>8316</v>
      </c>
      <c r="R988" s="11" t="s">
        <v>8318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 s="23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5">
        <f t="shared" si="76"/>
        <v>161.22</v>
      </c>
      <c r="Q989" s="11" t="s">
        <v>8316</v>
      </c>
      <c r="R989" s="11" t="s">
        <v>8318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 s="23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5">
        <f t="shared" si="76"/>
        <v>0</v>
      </c>
      <c r="Q990" s="11" t="s">
        <v>8316</v>
      </c>
      <c r="R990" s="11" t="s">
        <v>8318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 s="23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5">
        <f t="shared" si="76"/>
        <v>52.41</v>
      </c>
      <c r="Q991" s="11" t="s">
        <v>8316</v>
      </c>
      <c r="R991" s="11" t="s">
        <v>8318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60" x14ac:dyDescent="0.25">
      <c r="A992" s="23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5">
        <f t="shared" si="76"/>
        <v>13</v>
      </c>
      <c r="Q992" s="11" t="s">
        <v>8316</v>
      </c>
      <c r="R992" s="11" t="s">
        <v>8318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 s="2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5">
        <f t="shared" si="76"/>
        <v>30.29</v>
      </c>
      <c r="Q993" s="11" t="s">
        <v>8316</v>
      </c>
      <c r="R993" s="11" t="s">
        <v>8318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 s="23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5">
        <f t="shared" si="76"/>
        <v>116.75</v>
      </c>
      <c r="Q994" s="11" t="s">
        <v>8316</v>
      </c>
      <c r="R994" s="11" t="s">
        <v>8318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 s="23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5">
        <f t="shared" si="76"/>
        <v>89.6</v>
      </c>
      <c r="Q995" s="11" t="s">
        <v>8316</v>
      </c>
      <c r="R995" s="11" t="s">
        <v>8318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 s="23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5">
        <f t="shared" si="76"/>
        <v>424.45</v>
      </c>
      <c r="Q996" s="11" t="s">
        <v>8316</v>
      </c>
      <c r="R996" s="11" t="s">
        <v>8318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60" x14ac:dyDescent="0.25">
      <c r="A997" s="23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5">
        <f t="shared" si="76"/>
        <v>80.67</v>
      </c>
      <c r="Q997" s="11" t="s">
        <v>8316</v>
      </c>
      <c r="R997" s="11" t="s">
        <v>8318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 s="23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5">
        <f t="shared" si="76"/>
        <v>13</v>
      </c>
      <c r="Q998" s="11" t="s">
        <v>8316</v>
      </c>
      <c r="R998" s="11" t="s">
        <v>8318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 s="23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5">
        <f t="shared" si="76"/>
        <v>8.1300000000000008</v>
      </c>
      <c r="Q999" s="11" t="s">
        <v>8316</v>
      </c>
      <c r="R999" s="11" t="s">
        <v>8318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 s="23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5">
        <f t="shared" si="76"/>
        <v>153.43</v>
      </c>
      <c r="Q1000" s="11" t="s">
        <v>8316</v>
      </c>
      <c r="R1000" s="11" t="s">
        <v>8318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 s="23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5">
        <f t="shared" si="76"/>
        <v>292.08</v>
      </c>
      <c r="Q1001" s="11" t="s">
        <v>8316</v>
      </c>
      <c r="R1001" s="11" t="s">
        <v>8318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 s="23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5">
        <f t="shared" si="76"/>
        <v>3304</v>
      </c>
      <c r="Q1002" s="11" t="s">
        <v>8316</v>
      </c>
      <c r="R1002" s="11" t="s">
        <v>8318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 s="2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5">
        <f t="shared" si="76"/>
        <v>1300</v>
      </c>
      <c r="Q1003" s="11" t="s">
        <v>8316</v>
      </c>
      <c r="R1003" s="11" t="s">
        <v>8318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60" x14ac:dyDescent="0.25">
      <c r="A1004" s="23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5">
        <f t="shared" si="76"/>
        <v>134.55000000000001</v>
      </c>
      <c r="Q1004" s="11" t="s">
        <v>8316</v>
      </c>
      <c r="R1004" s="11" t="s">
        <v>8318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 s="23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5">
        <f t="shared" si="76"/>
        <v>214.07</v>
      </c>
      <c r="Q1005" s="11" t="s">
        <v>8316</v>
      </c>
      <c r="R1005" s="11" t="s">
        <v>8318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45" x14ac:dyDescent="0.25">
      <c r="A1006" s="23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5">
        <f t="shared" si="76"/>
        <v>216.34</v>
      </c>
      <c r="Q1006" s="11" t="s">
        <v>8316</v>
      </c>
      <c r="R1006" s="11" t="s">
        <v>8318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 s="23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5">
        <f t="shared" si="76"/>
        <v>932.31</v>
      </c>
      <c r="Q1007" s="11" t="s">
        <v>8316</v>
      </c>
      <c r="R1007" s="11" t="s">
        <v>8318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 s="23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5">
        <f t="shared" si="76"/>
        <v>29.25</v>
      </c>
      <c r="Q1008" s="11" t="s">
        <v>8316</v>
      </c>
      <c r="R1008" s="11" t="s">
        <v>8318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 s="23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5">
        <f t="shared" si="76"/>
        <v>174.95</v>
      </c>
      <c r="Q1009" s="11" t="s">
        <v>8316</v>
      </c>
      <c r="R1009" s="11" t="s">
        <v>8318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60" x14ac:dyDescent="0.25">
      <c r="A1010" s="23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5">
        <f t="shared" si="76"/>
        <v>250</v>
      </c>
      <c r="Q1010" s="11" t="s">
        <v>8316</v>
      </c>
      <c r="R1010" s="11" t="s">
        <v>8318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 s="23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5">
        <f t="shared" si="76"/>
        <v>65</v>
      </c>
      <c r="Q1011" s="11" t="s">
        <v>8316</v>
      </c>
      <c r="R1011" s="11" t="s">
        <v>8318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60" x14ac:dyDescent="0.25">
      <c r="A1012" s="23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5">
        <f t="shared" si="76"/>
        <v>55</v>
      </c>
      <c r="Q1012" s="11" t="s">
        <v>8316</v>
      </c>
      <c r="R1012" s="11" t="s">
        <v>8318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 s="2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5">
        <f t="shared" si="76"/>
        <v>75</v>
      </c>
      <c r="Q1013" s="11" t="s">
        <v>8316</v>
      </c>
      <c r="R1013" s="11" t="s">
        <v>8318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 s="23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5">
        <f t="shared" si="76"/>
        <v>1389.36</v>
      </c>
      <c r="Q1014" s="11" t="s">
        <v>8316</v>
      </c>
      <c r="R1014" s="11" t="s">
        <v>8318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60" x14ac:dyDescent="0.25">
      <c r="A1015" s="23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5">
        <f t="shared" si="76"/>
        <v>95.91</v>
      </c>
      <c r="Q1015" s="11" t="s">
        <v>8316</v>
      </c>
      <c r="R1015" s="11" t="s">
        <v>8318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 s="23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5">
        <f t="shared" si="76"/>
        <v>191.25</v>
      </c>
      <c r="Q1016" s="11" t="s">
        <v>8316</v>
      </c>
      <c r="R1016" s="11" t="s">
        <v>8318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45" x14ac:dyDescent="0.25">
      <c r="A1017" s="23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5">
        <f t="shared" si="76"/>
        <v>40</v>
      </c>
      <c r="Q1017" s="11" t="s">
        <v>8316</v>
      </c>
      <c r="R1017" s="11" t="s">
        <v>8318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 s="23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5">
        <f t="shared" si="76"/>
        <v>74.790000000000006</v>
      </c>
      <c r="Q1018" s="11" t="s">
        <v>8316</v>
      </c>
      <c r="R1018" s="11" t="s">
        <v>8318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 s="23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5">
        <f t="shared" si="76"/>
        <v>161.12</v>
      </c>
      <c r="Q1019" s="11" t="s">
        <v>8316</v>
      </c>
      <c r="R1019" s="11" t="s">
        <v>8318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 s="23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5">
        <f t="shared" si="76"/>
        <v>88.71</v>
      </c>
      <c r="Q1020" s="11" t="s">
        <v>8316</v>
      </c>
      <c r="R1020" s="11" t="s">
        <v>8318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 s="23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5">
        <f t="shared" si="76"/>
        <v>53.25</v>
      </c>
      <c r="Q1021" s="11" t="s">
        <v>8316</v>
      </c>
      <c r="R1021" s="11" t="s">
        <v>8318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60" x14ac:dyDescent="0.25">
      <c r="A1022" s="23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5">
        <f t="shared" si="76"/>
        <v>106.2</v>
      </c>
      <c r="Q1022" s="11" t="s">
        <v>8322</v>
      </c>
      <c r="R1022" s="11" t="s">
        <v>8327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 s="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5">
        <f t="shared" si="76"/>
        <v>22.08</v>
      </c>
      <c r="Q1023" s="11" t="s">
        <v>8322</v>
      </c>
      <c r="R1023" s="11" t="s">
        <v>8327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 s="23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5">
        <f t="shared" si="76"/>
        <v>31.05</v>
      </c>
      <c r="Q1024" s="11" t="s">
        <v>8322</v>
      </c>
      <c r="R1024" s="11" t="s">
        <v>8327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 s="23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5">
        <f t="shared" si="76"/>
        <v>36.21</v>
      </c>
      <c r="Q1025" s="11" t="s">
        <v>8322</v>
      </c>
      <c r="R1025" s="11" t="s">
        <v>8327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 s="23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5">
        <f t="shared" ref="P1026:P1089" si="81">IFERROR(ROUND(E1026/L1026,2),0)</f>
        <v>388.98</v>
      </c>
      <c r="Q1026" s="11" t="s">
        <v>8322</v>
      </c>
      <c r="R1026" s="11" t="s">
        <v>8327</v>
      </c>
      <c r="S1026" s="16">
        <f t="shared" ref="S1026:S1089" si="82">(((J1026/60)/60)/24)+DATE(1970,1,1)</f>
        <v>42370.580590277779</v>
      </c>
      <c r="T1026" s="16">
        <f t="shared" ref="T1026:T1089" si="83">(((I1026/60)/60)/24)+DATE(1970,1,1)</f>
        <v>42400.580590277779</v>
      </c>
      <c r="U1026">
        <f t="shared" si="79"/>
        <v>2016</v>
      </c>
    </row>
    <row r="1027" spans="1:21" ht="45" x14ac:dyDescent="0.25">
      <c r="A1027" s="23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5">
        <f t="shared" si="81"/>
        <v>71.849999999999994</v>
      </c>
      <c r="Q1027" s="11" t="s">
        <v>8322</v>
      </c>
      <c r="R1027" s="11" t="s">
        <v>8327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 s="23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5">
        <f t="shared" si="81"/>
        <v>57.38</v>
      </c>
      <c r="Q1028" s="11" t="s">
        <v>8322</v>
      </c>
      <c r="R1028" s="11" t="s">
        <v>8327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60" x14ac:dyDescent="0.25">
      <c r="A1029" s="23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5">
        <f t="shared" si="81"/>
        <v>69.67</v>
      </c>
      <c r="Q1029" s="11" t="s">
        <v>8322</v>
      </c>
      <c r="R1029" s="11" t="s">
        <v>8327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 s="23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5">
        <f t="shared" si="81"/>
        <v>45.99</v>
      </c>
      <c r="Q1030" s="11" t="s">
        <v>8322</v>
      </c>
      <c r="R1030" s="11" t="s">
        <v>8327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 s="23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5">
        <f t="shared" si="81"/>
        <v>79.260000000000005</v>
      </c>
      <c r="Q1031" s="11" t="s">
        <v>8322</v>
      </c>
      <c r="R1031" s="11" t="s">
        <v>8327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 s="23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5">
        <f t="shared" si="81"/>
        <v>43.03</v>
      </c>
      <c r="Q1032" s="11" t="s">
        <v>8322</v>
      </c>
      <c r="R1032" s="11" t="s">
        <v>8327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 s="2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5">
        <f t="shared" si="81"/>
        <v>108.48</v>
      </c>
      <c r="Q1033" s="11" t="s">
        <v>8322</v>
      </c>
      <c r="R1033" s="11" t="s">
        <v>8327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x14ac:dyDescent="0.25">
      <c r="A1034" s="23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5">
        <f t="shared" si="81"/>
        <v>61.03</v>
      </c>
      <c r="Q1034" s="11" t="s">
        <v>8322</v>
      </c>
      <c r="R1034" s="11" t="s">
        <v>8327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60" x14ac:dyDescent="0.25">
      <c r="A1035" s="23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5">
        <f t="shared" si="81"/>
        <v>50.59</v>
      </c>
      <c r="Q1035" s="11" t="s">
        <v>8322</v>
      </c>
      <c r="R1035" s="11" t="s">
        <v>8327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 s="23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5">
        <f t="shared" si="81"/>
        <v>39.159999999999997</v>
      </c>
      <c r="Q1036" s="11" t="s">
        <v>8322</v>
      </c>
      <c r="R1036" s="11" t="s">
        <v>8327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60" x14ac:dyDescent="0.25">
      <c r="A1037" s="23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5">
        <f t="shared" si="81"/>
        <v>65.16</v>
      </c>
      <c r="Q1037" s="11" t="s">
        <v>8322</v>
      </c>
      <c r="R1037" s="11" t="s">
        <v>8327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 s="23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5">
        <f t="shared" si="81"/>
        <v>23.96</v>
      </c>
      <c r="Q1038" s="11" t="s">
        <v>8322</v>
      </c>
      <c r="R1038" s="11" t="s">
        <v>8327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 s="23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5">
        <f t="shared" si="81"/>
        <v>48.62</v>
      </c>
      <c r="Q1039" s="11" t="s">
        <v>8322</v>
      </c>
      <c r="R1039" s="11" t="s">
        <v>8327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 s="23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5">
        <f t="shared" si="81"/>
        <v>35.74</v>
      </c>
      <c r="Q1040" s="11" t="s">
        <v>8322</v>
      </c>
      <c r="R1040" s="11" t="s">
        <v>8327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 s="23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5">
        <f t="shared" si="81"/>
        <v>21.37</v>
      </c>
      <c r="Q1041" s="11" t="s">
        <v>8322</v>
      </c>
      <c r="R1041" s="11" t="s">
        <v>8327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60" x14ac:dyDescent="0.25">
      <c r="A1042" s="23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5">
        <f t="shared" si="81"/>
        <v>250</v>
      </c>
      <c r="Q1042" s="11" t="s">
        <v>8328</v>
      </c>
      <c r="R1042" s="11" t="s">
        <v>8329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 s="2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5">
        <f t="shared" si="81"/>
        <v>0</v>
      </c>
      <c r="Q1043" s="11" t="s">
        <v>8328</v>
      </c>
      <c r="R1043" s="11" t="s">
        <v>8329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60" x14ac:dyDescent="0.25">
      <c r="A1044" s="23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5">
        <f t="shared" si="81"/>
        <v>10</v>
      </c>
      <c r="Q1044" s="11" t="s">
        <v>8328</v>
      </c>
      <c r="R1044" s="11" t="s">
        <v>8329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 s="23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5">
        <f t="shared" si="81"/>
        <v>29.24</v>
      </c>
      <c r="Q1045" s="11" t="s">
        <v>8328</v>
      </c>
      <c r="R1045" s="11" t="s">
        <v>8329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60" x14ac:dyDescent="0.25">
      <c r="A1046" s="23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5">
        <f t="shared" si="81"/>
        <v>3</v>
      </c>
      <c r="Q1046" s="11" t="s">
        <v>8328</v>
      </c>
      <c r="R1046" s="11" t="s">
        <v>8329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 s="23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5">
        <f t="shared" si="81"/>
        <v>33.25</v>
      </c>
      <c r="Q1047" s="11" t="s">
        <v>8328</v>
      </c>
      <c r="R1047" s="11" t="s">
        <v>8329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60" x14ac:dyDescent="0.25">
      <c r="A1048" s="23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5">
        <f t="shared" si="81"/>
        <v>0</v>
      </c>
      <c r="Q1048" s="11" t="s">
        <v>8328</v>
      </c>
      <c r="R1048" s="11" t="s">
        <v>8329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 s="23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5">
        <f t="shared" si="81"/>
        <v>1</v>
      </c>
      <c r="Q1049" s="11" t="s">
        <v>8328</v>
      </c>
      <c r="R1049" s="11" t="s">
        <v>8329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60" x14ac:dyDescent="0.25">
      <c r="A1050" s="23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5">
        <f t="shared" si="81"/>
        <v>53</v>
      </c>
      <c r="Q1050" s="11" t="s">
        <v>8328</v>
      </c>
      <c r="R1050" s="11" t="s">
        <v>8329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 s="23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5">
        <f t="shared" si="81"/>
        <v>0</v>
      </c>
      <c r="Q1051" s="11" t="s">
        <v>8328</v>
      </c>
      <c r="R1051" s="11" t="s">
        <v>8329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 s="23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5">
        <f t="shared" si="81"/>
        <v>0</v>
      </c>
      <c r="Q1052" s="11" t="s">
        <v>8328</v>
      </c>
      <c r="R1052" s="11" t="s">
        <v>8329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60" x14ac:dyDescent="0.25">
      <c r="A1053" s="2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5">
        <f t="shared" si="81"/>
        <v>0</v>
      </c>
      <c r="Q1053" s="11" t="s">
        <v>8328</v>
      </c>
      <c r="R1053" s="11" t="s">
        <v>8329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75" x14ac:dyDescent="0.25">
      <c r="A1054" s="23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5">
        <f t="shared" si="81"/>
        <v>0</v>
      </c>
      <c r="Q1054" s="11" t="s">
        <v>8328</v>
      </c>
      <c r="R1054" s="11" t="s">
        <v>8329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60" x14ac:dyDescent="0.25">
      <c r="A1055" s="23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5">
        <f t="shared" si="81"/>
        <v>15</v>
      </c>
      <c r="Q1055" s="11" t="s">
        <v>8328</v>
      </c>
      <c r="R1055" s="11" t="s">
        <v>8329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 s="23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5">
        <f t="shared" si="81"/>
        <v>0</v>
      </c>
      <c r="Q1056" s="11" t="s">
        <v>8328</v>
      </c>
      <c r="R1056" s="11" t="s">
        <v>8329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60" x14ac:dyDescent="0.25">
      <c r="A1057" s="23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5">
        <f t="shared" si="81"/>
        <v>0</v>
      </c>
      <c r="Q1057" s="11" t="s">
        <v>8328</v>
      </c>
      <c r="R1057" s="11" t="s">
        <v>8329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 s="23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5">
        <f t="shared" si="81"/>
        <v>0</v>
      </c>
      <c r="Q1058" s="11" t="s">
        <v>8328</v>
      </c>
      <c r="R1058" s="11" t="s">
        <v>8329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 s="23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5">
        <f t="shared" si="81"/>
        <v>0</v>
      </c>
      <c r="Q1059" s="11" t="s">
        <v>8328</v>
      </c>
      <c r="R1059" s="11" t="s">
        <v>8329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60" x14ac:dyDescent="0.25">
      <c r="A1060" s="23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5">
        <f t="shared" si="81"/>
        <v>0</v>
      </c>
      <c r="Q1060" s="11" t="s">
        <v>8328</v>
      </c>
      <c r="R1060" s="11" t="s">
        <v>8329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 s="23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5">
        <f t="shared" si="81"/>
        <v>0</v>
      </c>
      <c r="Q1061" s="11" t="s">
        <v>8328</v>
      </c>
      <c r="R1061" s="11" t="s">
        <v>8329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60" x14ac:dyDescent="0.25">
      <c r="A1062" s="23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5">
        <f t="shared" si="81"/>
        <v>50</v>
      </c>
      <c r="Q1062" s="11" t="s">
        <v>8328</v>
      </c>
      <c r="R1062" s="11" t="s">
        <v>8329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45" x14ac:dyDescent="0.25">
      <c r="A1063" s="2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5">
        <f t="shared" si="81"/>
        <v>0</v>
      </c>
      <c r="Q1063" s="11" t="s">
        <v>8328</v>
      </c>
      <c r="R1063" s="11" t="s">
        <v>8329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ht="30" x14ac:dyDescent="0.25">
      <c r="A1064" s="23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5">
        <f t="shared" si="81"/>
        <v>47.5</v>
      </c>
      <c r="Q1064" s="11" t="s">
        <v>8328</v>
      </c>
      <c r="R1064" s="11" t="s">
        <v>8329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60" x14ac:dyDescent="0.25">
      <c r="A1065" s="23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5">
        <f t="shared" si="81"/>
        <v>0</v>
      </c>
      <c r="Q1065" s="11" t="s">
        <v>8328</v>
      </c>
      <c r="R1065" s="11" t="s">
        <v>8329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60" x14ac:dyDescent="0.25">
      <c r="A1066" s="23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5">
        <f t="shared" si="81"/>
        <v>65.67</v>
      </c>
      <c r="Q1066" s="11" t="s">
        <v>8330</v>
      </c>
      <c r="R1066" s="11" t="s">
        <v>8331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60" x14ac:dyDescent="0.25">
      <c r="A1067" s="23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5">
        <f t="shared" si="81"/>
        <v>16.2</v>
      </c>
      <c r="Q1067" s="11" t="s">
        <v>8330</v>
      </c>
      <c r="R1067" s="11" t="s">
        <v>8331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 s="23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5">
        <f t="shared" si="81"/>
        <v>34.130000000000003</v>
      </c>
      <c r="Q1068" s="11" t="s">
        <v>8330</v>
      </c>
      <c r="R1068" s="11" t="s">
        <v>8331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60" x14ac:dyDescent="0.25">
      <c r="A1069" s="23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5">
        <f t="shared" si="81"/>
        <v>13</v>
      </c>
      <c r="Q1069" s="11" t="s">
        <v>8330</v>
      </c>
      <c r="R1069" s="11" t="s">
        <v>8331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 s="23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5">
        <f t="shared" si="81"/>
        <v>11.25</v>
      </c>
      <c r="Q1070" s="11" t="s">
        <v>8330</v>
      </c>
      <c r="R1070" s="11" t="s">
        <v>8331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 s="23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5">
        <f t="shared" si="81"/>
        <v>40.479999999999997</v>
      </c>
      <c r="Q1071" s="11" t="s">
        <v>8330</v>
      </c>
      <c r="R1071" s="11" t="s">
        <v>8331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 s="23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5">
        <f t="shared" si="81"/>
        <v>35</v>
      </c>
      <c r="Q1072" s="11" t="s">
        <v>8330</v>
      </c>
      <c r="R1072" s="11" t="s">
        <v>8331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60" x14ac:dyDescent="0.25">
      <c r="A1073" s="2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5">
        <f t="shared" si="81"/>
        <v>0</v>
      </c>
      <c r="Q1073" s="11" t="s">
        <v>8330</v>
      </c>
      <c r="R1073" s="11" t="s">
        <v>8331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 s="23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5">
        <f t="shared" si="81"/>
        <v>12.75</v>
      </c>
      <c r="Q1074" s="11" t="s">
        <v>8330</v>
      </c>
      <c r="R1074" s="11" t="s">
        <v>8331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45" x14ac:dyDescent="0.25">
      <c r="A1075" s="23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5">
        <f t="shared" si="81"/>
        <v>10</v>
      </c>
      <c r="Q1075" s="11" t="s">
        <v>8330</v>
      </c>
      <c r="R1075" s="11" t="s">
        <v>8331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 s="23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5">
        <f t="shared" si="81"/>
        <v>113.57</v>
      </c>
      <c r="Q1076" s="11" t="s">
        <v>8330</v>
      </c>
      <c r="R1076" s="11" t="s">
        <v>8331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45" x14ac:dyDescent="0.25">
      <c r="A1077" s="23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5">
        <f t="shared" si="81"/>
        <v>15</v>
      </c>
      <c r="Q1077" s="11" t="s">
        <v>8330</v>
      </c>
      <c r="R1077" s="11" t="s">
        <v>8331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 s="23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5">
        <f t="shared" si="81"/>
        <v>48.28</v>
      </c>
      <c r="Q1078" s="11" t="s">
        <v>8330</v>
      </c>
      <c r="R1078" s="11" t="s">
        <v>8331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 s="23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5">
        <f t="shared" si="81"/>
        <v>43.98</v>
      </c>
      <c r="Q1079" s="11" t="s">
        <v>8330</v>
      </c>
      <c r="R1079" s="11" t="s">
        <v>8331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 s="23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5">
        <f t="shared" si="81"/>
        <v>9</v>
      </c>
      <c r="Q1080" s="11" t="s">
        <v>8330</v>
      </c>
      <c r="R1080" s="11" t="s">
        <v>8331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60" x14ac:dyDescent="0.25">
      <c r="A1081" s="23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5">
        <f t="shared" si="81"/>
        <v>37.67</v>
      </c>
      <c r="Q1081" s="11" t="s">
        <v>8330</v>
      </c>
      <c r="R1081" s="11" t="s">
        <v>8331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 s="23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5">
        <f t="shared" si="81"/>
        <v>18.579999999999998</v>
      </c>
      <c r="Q1082" s="11" t="s">
        <v>8330</v>
      </c>
      <c r="R1082" s="11" t="s">
        <v>8331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 s="2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5">
        <f t="shared" si="81"/>
        <v>3</v>
      </c>
      <c r="Q1083" s="11" t="s">
        <v>8330</v>
      </c>
      <c r="R1083" s="11" t="s">
        <v>8331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 s="23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5">
        <f t="shared" si="81"/>
        <v>18.670000000000002</v>
      </c>
      <c r="Q1084" s="11" t="s">
        <v>8330</v>
      </c>
      <c r="R1084" s="11" t="s">
        <v>8331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 s="23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5">
        <f t="shared" si="81"/>
        <v>410</v>
      </c>
      <c r="Q1085" s="11" t="s">
        <v>8330</v>
      </c>
      <c r="R1085" s="11" t="s">
        <v>8331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 s="23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5">
        <f t="shared" si="81"/>
        <v>0</v>
      </c>
      <c r="Q1086" s="11" t="s">
        <v>8330</v>
      </c>
      <c r="R1086" s="11" t="s">
        <v>8331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 s="23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5">
        <f t="shared" si="81"/>
        <v>114</v>
      </c>
      <c r="Q1087" s="11" t="s">
        <v>8330</v>
      </c>
      <c r="R1087" s="11" t="s">
        <v>8331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 s="23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5">
        <f t="shared" si="81"/>
        <v>7.5</v>
      </c>
      <c r="Q1088" s="11" t="s">
        <v>8330</v>
      </c>
      <c r="R1088" s="11" t="s">
        <v>8331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60" x14ac:dyDescent="0.25">
      <c r="A1089" s="23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5">
        <f t="shared" si="81"/>
        <v>0</v>
      </c>
      <c r="Q1089" s="11" t="s">
        <v>8330</v>
      </c>
      <c r="R1089" s="11" t="s">
        <v>8331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45" x14ac:dyDescent="0.25">
      <c r="A1090" s="23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5">
        <f t="shared" ref="P1090:P1153" si="86">IFERROR(ROUND(E1090/L1090,2),0)</f>
        <v>43.42</v>
      </c>
      <c r="Q1090" s="11" t="s">
        <v>8330</v>
      </c>
      <c r="R1090" s="11" t="s">
        <v>8331</v>
      </c>
      <c r="S1090" s="16">
        <f t="shared" ref="S1090:S1153" si="87">(((J1090/60)/60)/24)+DATE(1970,1,1)</f>
        <v>41723.799386574072</v>
      </c>
      <c r="T1090" s="16">
        <f t="shared" ref="T1090:T1153" si="88">(((I1090/60)/60)/24)+DATE(1970,1,1)</f>
        <v>41753.799386574072</v>
      </c>
      <c r="U1090">
        <f t="shared" si="84"/>
        <v>2014</v>
      </c>
    </row>
    <row r="1091" spans="1:21" ht="30" x14ac:dyDescent="0.25">
      <c r="A1091" s="23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5">
        <f t="shared" si="86"/>
        <v>23.96</v>
      </c>
      <c r="Q1091" s="11" t="s">
        <v>8330</v>
      </c>
      <c r="R1091" s="11" t="s">
        <v>8331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60" x14ac:dyDescent="0.25">
      <c r="A1092" s="23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5">
        <f t="shared" si="86"/>
        <v>5</v>
      </c>
      <c r="Q1092" s="11" t="s">
        <v>8330</v>
      </c>
      <c r="R1092" s="11" t="s">
        <v>8331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60" x14ac:dyDescent="0.25">
      <c r="A1093" s="2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5">
        <f t="shared" si="86"/>
        <v>12.5</v>
      </c>
      <c r="Q1093" s="11" t="s">
        <v>8330</v>
      </c>
      <c r="R1093" s="11" t="s">
        <v>8331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 s="23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5">
        <f t="shared" si="86"/>
        <v>3</v>
      </c>
      <c r="Q1094" s="11" t="s">
        <v>8330</v>
      </c>
      <c r="R1094" s="11" t="s">
        <v>8331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 s="23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5">
        <f t="shared" si="86"/>
        <v>10.56</v>
      </c>
      <c r="Q1095" s="11" t="s">
        <v>8330</v>
      </c>
      <c r="R1095" s="11" t="s">
        <v>8331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60" x14ac:dyDescent="0.25">
      <c r="A1096" s="23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5">
        <f t="shared" si="86"/>
        <v>122</v>
      </c>
      <c r="Q1096" s="11" t="s">
        <v>8330</v>
      </c>
      <c r="R1096" s="11" t="s">
        <v>8331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60" x14ac:dyDescent="0.25">
      <c r="A1097" s="23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5">
        <f t="shared" si="86"/>
        <v>267.81</v>
      </c>
      <c r="Q1097" s="11" t="s">
        <v>8330</v>
      </c>
      <c r="R1097" s="11" t="s">
        <v>8331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60" x14ac:dyDescent="0.25">
      <c r="A1098" s="23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5">
        <f t="shared" si="86"/>
        <v>74.209999999999994</v>
      </c>
      <c r="Q1098" s="11" t="s">
        <v>8330</v>
      </c>
      <c r="R1098" s="11" t="s">
        <v>8331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 s="23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5">
        <f t="shared" si="86"/>
        <v>6.71</v>
      </c>
      <c r="Q1099" s="11" t="s">
        <v>8330</v>
      </c>
      <c r="R1099" s="11" t="s">
        <v>8331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 s="23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5">
        <f t="shared" si="86"/>
        <v>81.95</v>
      </c>
      <c r="Q1100" s="11" t="s">
        <v>8330</v>
      </c>
      <c r="R1100" s="11" t="s">
        <v>8331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 s="23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5">
        <f t="shared" si="86"/>
        <v>25</v>
      </c>
      <c r="Q1101" s="11" t="s">
        <v>8330</v>
      </c>
      <c r="R1101" s="11" t="s">
        <v>8331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 s="23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5">
        <f t="shared" si="86"/>
        <v>10</v>
      </c>
      <c r="Q1102" s="11" t="s">
        <v>8330</v>
      </c>
      <c r="R1102" s="11" t="s">
        <v>8331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45" x14ac:dyDescent="0.25">
      <c r="A1103" s="2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5">
        <f t="shared" si="86"/>
        <v>6.83</v>
      </c>
      <c r="Q1103" s="11" t="s">
        <v>8330</v>
      </c>
      <c r="R1103" s="11" t="s">
        <v>8331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 s="23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5">
        <f t="shared" si="86"/>
        <v>17.71</v>
      </c>
      <c r="Q1104" s="11" t="s">
        <v>8330</v>
      </c>
      <c r="R1104" s="11" t="s">
        <v>8331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 s="23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5">
        <f t="shared" si="86"/>
        <v>16.2</v>
      </c>
      <c r="Q1105" s="11" t="s">
        <v>8330</v>
      </c>
      <c r="R1105" s="11" t="s">
        <v>8331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60" x14ac:dyDescent="0.25">
      <c r="A1106" s="23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5">
        <f t="shared" si="86"/>
        <v>80.3</v>
      </c>
      <c r="Q1106" s="11" t="s">
        <v>8330</v>
      </c>
      <c r="R1106" s="11" t="s">
        <v>8331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 s="23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5">
        <f t="shared" si="86"/>
        <v>71.55</v>
      </c>
      <c r="Q1107" s="11" t="s">
        <v>8330</v>
      </c>
      <c r="R1107" s="11" t="s">
        <v>8331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 s="23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5">
        <f t="shared" si="86"/>
        <v>23.57</v>
      </c>
      <c r="Q1108" s="11" t="s">
        <v>8330</v>
      </c>
      <c r="R1108" s="11" t="s">
        <v>8331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 s="23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5">
        <f t="shared" si="86"/>
        <v>0</v>
      </c>
      <c r="Q1109" s="11" t="s">
        <v>8330</v>
      </c>
      <c r="R1109" s="11" t="s">
        <v>8331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 s="23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5">
        <f t="shared" si="86"/>
        <v>34.880000000000003</v>
      </c>
      <c r="Q1110" s="11" t="s">
        <v>8330</v>
      </c>
      <c r="R1110" s="11" t="s">
        <v>8331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60" x14ac:dyDescent="0.25">
      <c r="A1111" s="23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5">
        <f t="shared" si="86"/>
        <v>15</v>
      </c>
      <c r="Q1111" s="11" t="s">
        <v>8330</v>
      </c>
      <c r="R1111" s="11" t="s">
        <v>8331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60" x14ac:dyDescent="0.25">
      <c r="A1112" s="23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5">
        <f t="shared" si="86"/>
        <v>23.18</v>
      </c>
      <c r="Q1112" s="11" t="s">
        <v>8330</v>
      </c>
      <c r="R1112" s="11" t="s">
        <v>8331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60" x14ac:dyDescent="0.25">
      <c r="A1113" s="2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5">
        <f t="shared" si="86"/>
        <v>1</v>
      </c>
      <c r="Q1113" s="11" t="s">
        <v>8330</v>
      </c>
      <c r="R1113" s="11" t="s">
        <v>8331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 s="23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5">
        <f t="shared" si="86"/>
        <v>100.23</v>
      </c>
      <c r="Q1114" s="11" t="s">
        <v>8330</v>
      </c>
      <c r="R1114" s="11" t="s">
        <v>8331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60" x14ac:dyDescent="0.25">
      <c r="A1115" s="23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5">
        <f t="shared" si="86"/>
        <v>5</v>
      </c>
      <c r="Q1115" s="11" t="s">
        <v>8330</v>
      </c>
      <c r="R1115" s="11" t="s">
        <v>8331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60" x14ac:dyDescent="0.25">
      <c r="A1116" s="23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5">
        <f t="shared" si="86"/>
        <v>3.33</v>
      </c>
      <c r="Q1116" s="11" t="s">
        <v>8330</v>
      </c>
      <c r="R1116" s="11" t="s">
        <v>8331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60" x14ac:dyDescent="0.25">
      <c r="A1117" s="23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5">
        <f t="shared" si="86"/>
        <v>13.25</v>
      </c>
      <c r="Q1117" s="11" t="s">
        <v>8330</v>
      </c>
      <c r="R1117" s="11" t="s">
        <v>8331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 s="23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5">
        <f t="shared" si="86"/>
        <v>17.850000000000001</v>
      </c>
      <c r="Q1118" s="11" t="s">
        <v>8330</v>
      </c>
      <c r="R1118" s="11" t="s">
        <v>8331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 s="23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5">
        <f t="shared" si="86"/>
        <v>10.38</v>
      </c>
      <c r="Q1119" s="11" t="s">
        <v>8330</v>
      </c>
      <c r="R1119" s="11" t="s">
        <v>8331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60" x14ac:dyDescent="0.25">
      <c r="A1120" s="23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5">
        <f t="shared" si="86"/>
        <v>36.33</v>
      </c>
      <c r="Q1120" s="11" t="s">
        <v>8330</v>
      </c>
      <c r="R1120" s="11" t="s">
        <v>8331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 s="23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5">
        <f t="shared" si="86"/>
        <v>5</v>
      </c>
      <c r="Q1121" s="11" t="s">
        <v>8330</v>
      </c>
      <c r="R1121" s="11" t="s">
        <v>8331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 s="23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5">
        <f t="shared" si="86"/>
        <v>0</v>
      </c>
      <c r="Q1122" s="11" t="s">
        <v>8330</v>
      </c>
      <c r="R1122" s="11" t="s">
        <v>8331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 s="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5">
        <f t="shared" si="86"/>
        <v>5.8</v>
      </c>
      <c r="Q1123" s="11" t="s">
        <v>8330</v>
      </c>
      <c r="R1123" s="11" t="s">
        <v>8331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 s="23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5">
        <f t="shared" si="86"/>
        <v>0</v>
      </c>
      <c r="Q1124" s="11" t="s">
        <v>8330</v>
      </c>
      <c r="R1124" s="11" t="s">
        <v>8331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60" x14ac:dyDescent="0.25">
      <c r="A1125" s="23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5">
        <f t="shared" si="86"/>
        <v>3.67</v>
      </c>
      <c r="Q1125" s="11" t="s">
        <v>8330</v>
      </c>
      <c r="R1125" s="11" t="s">
        <v>8331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60" x14ac:dyDescent="0.25">
      <c r="A1126" s="23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5">
        <f t="shared" si="86"/>
        <v>60.71</v>
      </c>
      <c r="Q1126" s="11" t="s">
        <v>8330</v>
      </c>
      <c r="R1126" s="11" t="s">
        <v>8332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 s="23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5">
        <f t="shared" si="86"/>
        <v>0</v>
      </c>
      <c r="Q1127" s="11" t="s">
        <v>8330</v>
      </c>
      <c r="R1127" s="11" t="s">
        <v>8332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 s="23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5">
        <f t="shared" si="86"/>
        <v>5</v>
      </c>
      <c r="Q1128" s="11" t="s">
        <v>8330</v>
      </c>
      <c r="R1128" s="11" t="s">
        <v>8332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 s="23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5">
        <f t="shared" si="86"/>
        <v>25.43</v>
      </c>
      <c r="Q1129" s="11" t="s">
        <v>8330</v>
      </c>
      <c r="R1129" s="11" t="s">
        <v>8332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 s="23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5">
        <f t="shared" si="86"/>
        <v>1</v>
      </c>
      <c r="Q1130" s="11" t="s">
        <v>8330</v>
      </c>
      <c r="R1130" s="11" t="s">
        <v>8332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 s="23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5">
        <f t="shared" si="86"/>
        <v>10.5</v>
      </c>
      <c r="Q1131" s="11" t="s">
        <v>8330</v>
      </c>
      <c r="R1131" s="11" t="s">
        <v>8332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60" x14ac:dyDescent="0.25">
      <c r="A1132" s="23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5">
        <f t="shared" si="86"/>
        <v>3.67</v>
      </c>
      <c r="Q1132" s="11" t="s">
        <v>8330</v>
      </c>
      <c r="R1132" s="11" t="s">
        <v>8332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60" x14ac:dyDescent="0.25">
      <c r="A1133" s="2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5">
        <f t="shared" si="86"/>
        <v>0</v>
      </c>
      <c r="Q1133" s="11" t="s">
        <v>8330</v>
      </c>
      <c r="R1133" s="11" t="s">
        <v>8332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 s="23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5">
        <f t="shared" si="86"/>
        <v>110.62</v>
      </c>
      <c r="Q1134" s="11" t="s">
        <v>8330</v>
      </c>
      <c r="R1134" s="11" t="s">
        <v>8332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60" x14ac:dyDescent="0.25">
      <c r="A1135" s="23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5">
        <f t="shared" si="86"/>
        <v>20</v>
      </c>
      <c r="Q1135" s="11" t="s">
        <v>8330</v>
      </c>
      <c r="R1135" s="11" t="s">
        <v>8332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 s="23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5">
        <f t="shared" si="86"/>
        <v>1</v>
      </c>
      <c r="Q1136" s="11" t="s">
        <v>8330</v>
      </c>
      <c r="R1136" s="11" t="s">
        <v>8332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 s="23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5">
        <f t="shared" si="86"/>
        <v>50</v>
      </c>
      <c r="Q1137" s="11" t="s">
        <v>8330</v>
      </c>
      <c r="R1137" s="11" t="s">
        <v>8332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 s="23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5">
        <f t="shared" si="86"/>
        <v>45</v>
      </c>
      <c r="Q1138" s="11" t="s">
        <v>8330</v>
      </c>
      <c r="R1138" s="11" t="s">
        <v>8332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60" x14ac:dyDescent="0.25">
      <c r="A1139" s="23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5">
        <f t="shared" si="86"/>
        <v>253.21</v>
      </c>
      <c r="Q1139" s="11" t="s">
        <v>8330</v>
      </c>
      <c r="R1139" s="11" t="s">
        <v>8332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60" x14ac:dyDescent="0.25">
      <c r="A1140" s="23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5">
        <f t="shared" si="86"/>
        <v>31.25</v>
      </c>
      <c r="Q1140" s="11" t="s">
        <v>8330</v>
      </c>
      <c r="R1140" s="11" t="s">
        <v>8332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60" x14ac:dyDescent="0.25">
      <c r="A1141" s="23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5">
        <f t="shared" si="86"/>
        <v>5</v>
      </c>
      <c r="Q1141" s="11" t="s">
        <v>8330</v>
      </c>
      <c r="R1141" s="11" t="s">
        <v>8332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 s="23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5">
        <f t="shared" si="86"/>
        <v>0</v>
      </c>
      <c r="Q1142" s="11" t="s">
        <v>8330</v>
      </c>
      <c r="R1142" s="11" t="s">
        <v>8332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 s="2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5">
        <f t="shared" si="86"/>
        <v>0</v>
      </c>
      <c r="Q1143" s="11" t="s">
        <v>8330</v>
      </c>
      <c r="R1143" s="11" t="s">
        <v>8332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 s="23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5">
        <f t="shared" si="86"/>
        <v>0</v>
      </c>
      <c r="Q1144" s="11" t="s">
        <v>8330</v>
      </c>
      <c r="R1144" s="11" t="s">
        <v>8332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60" x14ac:dyDescent="0.25">
      <c r="A1145" s="23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5">
        <f t="shared" si="86"/>
        <v>23.25</v>
      </c>
      <c r="Q1145" s="11" t="s">
        <v>8330</v>
      </c>
      <c r="R1145" s="11" t="s">
        <v>8332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 s="23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5">
        <f t="shared" si="86"/>
        <v>0</v>
      </c>
      <c r="Q1146" s="11" t="s">
        <v>8333</v>
      </c>
      <c r="R1146" s="11" t="s">
        <v>8334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 s="23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5">
        <f t="shared" si="86"/>
        <v>100</v>
      </c>
      <c r="Q1147" s="11" t="s">
        <v>8333</v>
      </c>
      <c r="R1147" s="11" t="s">
        <v>8334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 s="23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5">
        <f t="shared" si="86"/>
        <v>44.17</v>
      </c>
      <c r="Q1148" s="11" t="s">
        <v>8333</v>
      </c>
      <c r="R1148" s="11" t="s">
        <v>8334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60" x14ac:dyDescent="0.25">
      <c r="A1149" s="23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5">
        <f t="shared" si="86"/>
        <v>0</v>
      </c>
      <c r="Q1149" s="11" t="s">
        <v>8333</v>
      </c>
      <c r="R1149" s="11" t="s">
        <v>8334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 s="23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5">
        <f t="shared" si="86"/>
        <v>24.33</v>
      </c>
      <c r="Q1150" s="11" t="s">
        <v>8333</v>
      </c>
      <c r="R1150" s="11" t="s">
        <v>8334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 s="23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5">
        <f t="shared" si="86"/>
        <v>37.5</v>
      </c>
      <c r="Q1151" s="11" t="s">
        <v>8333</v>
      </c>
      <c r="R1151" s="11" t="s">
        <v>8334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 s="23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5">
        <f t="shared" si="86"/>
        <v>42</v>
      </c>
      <c r="Q1152" s="11" t="s">
        <v>8333</v>
      </c>
      <c r="R1152" s="11" t="s">
        <v>8334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 s="2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5">
        <f t="shared" si="86"/>
        <v>0</v>
      </c>
      <c r="Q1153" s="11" t="s">
        <v>8333</v>
      </c>
      <c r="R1153" s="11" t="s">
        <v>8334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 s="23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5">
        <f t="shared" ref="P1154:P1217" si="91">IFERROR(ROUND(E1154/L1154,2),0)</f>
        <v>60.73</v>
      </c>
      <c r="Q1154" s="11" t="s">
        <v>8333</v>
      </c>
      <c r="R1154" s="11" t="s">
        <v>8334</v>
      </c>
      <c r="S1154" s="16">
        <f t="shared" ref="S1154:S1217" si="92">(((J1154/60)/60)/24)+DATE(1970,1,1)</f>
        <v>42109.709629629629</v>
      </c>
      <c r="T1154" s="16">
        <f t="shared" ref="T1154:T1217" si="93">(((I1154/60)/60)/24)+DATE(1970,1,1)</f>
        <v>42139.709629629629</v>
      </c>
      <c r="U1154">
        <f t="shared" si="89"/>
        <v>2015</v>
      </c>
    </row>
    <row r="1155" spans="1:21" ht="30" x14ac:dyDescent="0.25">
      <c r="A1155" s="23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5">
        <f t="shared" si="91"/>
        <v>50</v>
      </c>
      <c r="Q1155" s="11" t="s">
        <v>8333</v>
      </c>
      <c r="R1155" s="11" t="s">
        <v>8334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 s="23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5">
        <f t="shared" si="91"/>
        <v>108.33</v>
      </c>
      <c r="Q1156" s="11" t="s">
        <v>8333</v>
      </c>
      <c r="R1156" s="11" t="s">
        <v>8334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60" x14ac:dyDescent="0.25">
      <c r="A1157" s="23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5">
        <f t="shared" si="91"/>
        <v>23.5</v>
      </c>
      <c r="Q1157" s="11" t="s">
        <v>8333</v>
      </c>
      <c r="R1157" s="11" t="s">
        <v>8334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 s="23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5">
        <f t="shared" si="91"/>
        <v>0</v>
      </c>
      <c r="Q1158" s="11" t="s">
        <v>8333</v>
      </c>
      <c r="R1158" s="11" t="s">
        <v>8334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60" x14ac:dyDescent="0.25">
      <c r="A1159" s="23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5">
        <f t="shared" si="91"/>
        <v>50.33</v>
      </c>
      <c r="Q1159" s="11" t="s">
        <v>8333</v>
      </c>
      <c r="R1159" s="11" t="s">
        <v>8334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60" x14ac:dyDescent="0.25">
      <c r="A1160" s="23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5">
        <f t="shared" si="91"/>
        <v>11.67</v>
      </c>
      <c r="Q1160" s="11" t="s">
        <v>8333</v>
      </c>
      <c r="R1160" s="11" t="s">
        <v>8334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60" x14ac:dyDescent="0.25">
      <c r="A1161" s="23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5">
        <f t="shared" si="91"/>
        <v>0</v>
      </c>
      <c r="Q1161" s="11" t="s">
        <v>8333</v>
      </c>
      <c r="R1161" s="11" t="s">
        <v>8334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 s="23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5">
        <f t="shared" si="91"/>
        <v>60.79</v>
      </c>
      <c r="Q1162" s="11" t="s">
        <v>8333</v>
      </c>
      <c r="R1162" s="11" t="s">
        <v>8334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60" x14ac:dyDescent="0.25">
      <c r="A1163" s="2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5">
        <f t="shared" si="91"/>
        <v>0</v>
      </c>
      <c r="Q1163" s="11" t="s">
        <v>8333</v>
      </c>
      <c r="R1163" s="11" t="s">
        <v>8334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 s="23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5">
        <f t="shared" si="91"/>
        <v>17.5</v>
      </c>
      <c r="Q1164" s="11" t="s">
        <v>8333</v>
      </c>
      <c r="R1164" s="11" t="s">
        <v>8334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60" x14ac:dyDescent="0.25">
      <c r="A1165" s="23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5">
        <f t="shared" si="91"/>
        <v>0</v>
      </c>
      <c r="Q1165" s="11" t="s">
        <v>8333</v>
      </c>
      <c r="R1165" s="11" t="s">
        <v>8334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 s="23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5">
        <f t="shared" si="91"/>
        <v>0</v>
      </c>
      <c r="Q1166" s="11" t="s">
        <v>8333</v>
      </c>
      <c r="R1166" s="11" t="s">
        <v>8334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60" x14ac:dyDescent="0.25">
      <c r="A1167" s="23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5">
        <f t="shared" si="91"/>
        <v>82.82</v>
      </c>
      <c r="Q1167" s="11" t="s">
        <v>8333</v>
      </c>
      <c r="R1167" s="11" t="s">
        <v>8334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60" x14ac:dyDescent="0.25">
      <c r="A1168" s="23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5">
        <f t="shared" si="91"/>
        <v>358.88</v>
      </c>
      <c r="Q1168" s="11" t="s">
        <v>8333</v>
      </c>
      <c r="R1168" s="11" t="s">
        <v>8334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 s="23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5">
        <f t="shared" si="91"/>
        <v>61.19</v>
      </c>
      <c r="Q1169" s="11" t="s">
        <v>8333</v>
      </c>
      <c r="R1169" s="11" t="s">
        <v>8334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 s="23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5">
        <f t="shared" si="91"/>
        <v>340</v>
      </c>
      <c r="Q1170" s="11" t="s">
        <v>8333</v>
      </c>
      <c r="R1170" s="11" t="s">
        <v>8334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 s="23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5">
        <f t="shared" si="91"/>
        <v>5.67</v>
      </c>
      <c r="Q1171" s="11" t="s">
        <v>8333</v>
      </c>
      <c r="R1171" s="11" t="s">
        <v>8334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 s="23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5">
        <f t="shared" si="91"/>
        <v>50</v>
      </c>
      <c r="Q1172" s="11" t="s">
        <v>8333</v>
      </c>
      <c r="R1172" s="11" t="s">
        <v>8334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 s="2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5">
        <f t="shared" si="91"/>
        <v>25</v>
      </c>
      <c r="Q1173" s="11" t="s">
        <v>8333</v>
      </c>
      <c r="R1173" s="11" t="s">
        <v>8334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 s="23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5">
        <f t="shared" si="91"/>
        <v>0</v>
      </c>
      <c r="Q1174" s="11" t="s">
        <v>8333</v>
      </c>
      <c r="R1174" s="11" t="s">
        <v>8334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60" x14ac:dyDescent="0.25">
      <c r="A1175" s="23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5">
        <f t="shared" si="91"/>
        <v>30</v>
      </c>
      <c r="Q1175" s="11" t="s">
        <v>8333</v>
      </c>
      <c r="R1175" s="11" t="s">
        <v>8334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 s="23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5">
        <f t="shared" si="91"/>
        <v>46.63</v>
      </c>
      <c r="Q1176" s="11" t="s">
        <v>8333</v>
      </c>
      <c r="R1176" s="11" t="s">
        <v>8334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 s="23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5">
        <f t="shared" si="91"/>
        <v>65</v>
      </c>
      <c r="Q1177" s="11" t="s">
        <v>8333</v>
      </c>
      <c r="R1177" s="11" t="s">
        <v>8334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 s="23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5">
        <f t="shared" si="91"/>
        <v>10</v>
      </c>
      <c r="Q1178" s="11" t="s">
        <v>8333</v>
      </c>
      <c r="R1178" s="11" t="s">
        <v>8334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60" x14ac:dyDescent="0.25">
      <c r="A1179" s="23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5">
        <f t="shared" si="91"/>
        <v>0</v>
      </c>
      <c r="Q1179" s="11" t="s">
        <v>8333</v>
      </c>
      <c r="R1179" s="11" t="s">
        <v>8334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 s="23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5">
        <f t="shared" si="91"/>
        <v>5</v>
      </c>
      <c r="Q1180" s="11" t="s">
        <v>8333</v>
      </c>
      <c r="R1180" s="11" t="s">
        <v>8334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 s="23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5">
        <f t="shared" si="91"/>
        <v>640</v>
      </c>
      <c r="Q1181" s="11" t="s">
        <v>8333</v>
      </c>
      <c r="R1181" s="11" t="s">
        <v>8334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 s="23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5">
        <f t="shared" si="91"/>
        <v>69.12</v>
      </c>
      <c r="Q1182" s="11" t="s">
        <v>8333</v>
      </c>
      <c r="R1182" s="11" t="s">
        <v>8334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 s="2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5">
        <f t="shared" si="91"/>
        <v>1.33</v>
      </c>
      <c r="Q1183" s="11" t="s">
        <v>8333</v>
      </c>
      <c r="R1183" s="11" t="s">
        <v>8334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 s="23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5">
        <f t="shared" si="91"/>
        <v>10.5</v>
      </c>
      <c r="Q1184" s="11" t="s">
        <v>8333</v>
      </c>
      <c r="R1184" s="11" t="s">
        <v>8334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60" x14ac:dyDescent="0.25">
      <c r="A1185" s="23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5">
        <f t="shared" si="91"/>
        <v>33.33</v>
      </c>
      <c r="Q1185" s="11" t="s">
        <v>8333</v>
      </c>
      <c r="R1185" s="11" t="s">
        <v>8334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60" x14ac:dyDescent="0.25">
      <c r="A1186" s="23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5">
        <f t="shared" si="91"/>
        <v>61.56</v>
      </c>
      <c r="Q1186" s="11" t="s">
        <v>8335</v>
      </c>
      <c r="R1186" s="11" t="s">
        <v>8336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 s="23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5">
        <f t="shared" si="91"/>
        <v>118.74</v>
      </c>
      <c r="Q1187" s="11" t="s">
        <v>8335</v>
      </c>
      <c r="R1187" s="11" t="s">
        <v>8336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60" x14ac:dyDescent="0.25">
      <c r="A1188" s="23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5">
        <f t="shared" si="91"/>
        <v>65.08</v>
      </c>
      <c r="Q1188" s="11" t="s">
        <v>8335</v>
      </c>
      <c r="R1188" s="11" t="s">
        <v>8336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 s="23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5">
        <f t="shared" si="91"/>
        <v>130.16</v>
      </c>
      <c r="Q1189" s="11" t="s">
        <v>8335</v>
      </c>
      <c r="R1189" s="11" t="s">
        <v>8336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 s="23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5">
        <f t="shared" si="91"/>
        <v>37.78</v>
      </c>
      <c r="Q1190" s="11" t="s">
        <v>8335</v>
      </c>
      <c r="R1190" s="11" t="s">
        <v>8336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60" x14ac:dyDescent="0.25">
      <c r="A1191" s="23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5">
        <f t="shared" si="91"/>
        <v>112.79</v>
      </c>
      <c r="Q1191" s="11" t="s">
        <v>8335</v>
      </c>
      <c r="R1191" s="11" t="s">
        <v>8336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 s="23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5">
        <f t="shared" si="91"/>
        <v>51.92</v>
      </c>
      <c r="Q1192" s="11" t="s">
        <v>8335</v>
      </c>
      <c r="R1192" s="11" t="s">
        <v>8336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60" x14ac:dyDescent="0.25">
      <c r="A1193" s="2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5">
        <f t="shared" si="91"/>
        <v>89.24</v>
      </c>
      <c r="Q1193" s="11" t="s">
        <v>8335</v>
      </c>
      <c r="R1193" s="11" t="s">
        <v>8336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 s="23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5">
        <f t="shared" si="91"/>
        <v>19.329999999999998</v>
      </c>
      <c r="Q1194" s="11" t="s">
        <v>8335</v>
      </c>
      <c r="R1194" s="11" t="s">
        <v>8336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 s="23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5">
        <f t="shared" si="91"/>
        <v>79.97</v>
      </c>
      <c r="Q1195" s="11" t="s">
        <v>8335</v>
      </c>
      <c r="R1195" s="11" t="s">
        <v>8336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60" x14ac:dyDescent="0.25">
      <c r="A1196" s="23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5">
        <f t="shared" si="91"/>
        <v>56.41</v>
      </c>
      <c r="Q1196" s="11" t="s">
        <v>8335</v>
      </c>
      <c r="R1196" s="11" t="s">
        <v>8336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 s="23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5">
        <f t="shared" si="91"/>
        <v>79.41</v>
      </c>
      <c r="Q1197" s="11" t="s">
        <v>8335</v>
      </c>
      <c r="R1197" s="11" t="s">
        <v>8336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 s="23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5">
        <f t="shared" si="91"/>
        <v>76.44</v>
      </c>
      <c r="Q1198" s="11" t="s">
        <v>8335</v>
      </c>
      <c r="R1198" s="11" t="s">
        <v>8336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 s="23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5">
        <f t="shared" si="91"/>
        <v>121</v>
      </c>
      <c r="Q1199" s="11" t="s">
        <v>8335</v>
      </c>
      <c r="R1199" s="11" t="s">
        <v>8336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60" x14ac:dyDescent="0.25">
      <c r="A1200" s="23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5">
        <f t="shared" si="91"/>
        <v>54.62</v>
      </c>
      <c r="Q1200" s="11" t="s">
        <v>8335</v>
      </c>
      <c r="R1200" s="11" t="s">
        <v>8336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60" x14ac:dyDescent="0.25">
      <c r="A1201" s="23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5">
        <f t="shared" si="91"/>
        <v>299.22000000000003</v>
      </c>
      <c r="Q1201" s="11" t="s">
        <v>8335</v>
      </c>
      <c r="R1201" s="11" t="s">
        <v>8336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60" x14ac:dyDescent="0.25">
      <c r="A1202" s="23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5">
        <f t="shared" si="91"/>
        <v>58.53</v>
      </c>
      <c r="Q1202" s="11" t="s">
        <v>8335</v>
      </c>
      <c r="R1202" s="11" t="s">
        <v>8336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60" x14ac:dyDescent="0.25">
      <c r="A1203" s="2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5">
        <f t="shared" si="91"/>
        <v>55.37</v>
      </c>
      <c r="Q1203" s="11" t="s">
        <v>8335</v>
      </c>
      <c r="R1203" s="11" t="s">
        <v>8336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 s="23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5">
        <f t="shared" si="91"/>
        <v>183.8</v>
      </c>
      <c r="Q1204" s="11" t="s">
        <v>8335</v>
      </c>
      <c r="R1204" s="11" t="s">
        <v>8336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 s="23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5">
        <f t="shared" si="91"/>
        <v>165.35</v>
      </c>
      <c r="Q1205" s="11" t="s">
        <v>8335</v>
      </c>
      <c r="R1205" s="11" t="s">
        <v>8336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 s="23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5">
        <f t="shared" si="91"/>
        <v>234.79</v>
      </c>
      <c r="Q1206" s="11" t="s">
        <v>8335</v>
      </c>
      <c r="R1206" s="11" t="s">
        <v>8336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60" x14ac:dyDescent="0.25">
      <c r="A1207" s="23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5">
        <f t="shared" si="91"/>
        <v>211.48</v>
      </c>
      <c r="Q1207" s="11" t="s">
        <v>8335</v>
      </c>
      <c r="R1207" s="11" t="s">
        <v>8336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 s="23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5">
        <f t="shared" si="91"/>
        <v>32.340000000000003</v>
      </c>
      <c r="Q1208" s="11" t="s">
        <v>8335</v>
      </c>
      <c r="R1208" s="11" t="s">
        <v>8336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 s="23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5">
        <f t="shared" si="91"/>
        <v>123.38</v>
      </c>
      <c r="Q1209" s="11" t="s">
        <v>8335</v>
      </c>
      <c r="R1209" s="11" t="s">
        <v>8336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 s="23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5">
        <f t="shared" si="91"/>
        <v>207.07</v>
      </c>
      <c r="Q1210" s="11" t="s">
        <v>8335</v>
      </c>
      <c r="R1210" s="11" t="s">
        <v>8336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60" x14ac:dyDescent="0.25">
      <c r="A1211" s="23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5">
        <f t="shared" si="91"/>
        <v>138.26</v>
      </c>
      <c r="Q1211" s="11" t="s">
        <v>8335</v>
      </c>
      <c r="R1211" s="11" t="s">
        <v>8336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 s="23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5">
        <f t="shared" si="91"/>
        <v>493.82</v>
      </c>
      <c r="Q1212" s="11" t="s">
        <v>8335</v>
      </c>
      <c r="R1212" s="11" t="s">
        <v>8336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60" x14ac:dyDescent="0.25">
      <c r="A1213" s="2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5">
        <f t="shared" si="91"/>
        <v>168.5</v>
      </c>
      <c r="Q1213" s="11" t="s">
        <v>8335</v>
      </c>
      <c r="R1213" s="11" t="s">
        <v>8336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 s="23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5">
        <f t="shared" si="91"/>
        <v>38.869999999999997</v>
      </c>
      <c r="Q1214" s="11" t="s">
        <v>8335</v>
      </c>
      <c r="R1214" s="11" t="s">
        <v>8336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 s="23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5">
        <f t="shared" si="91"/>
        <v>61.53</v>
      </c>
      <c r="Q1215" s="11" t="s">
        <v>8335</v>
      </c>
      <c r="R1215" s="11" t="s">
        <v>8336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 s="23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5">
        <f t="shared" si="91"/>
        <v>105.44</v>
      </c>
      <c r="Q1216" s="11" t="s">
        <v>8335</v>
      </c>
      <c r="R1216" s="11" t="s">
        <v>8336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60" x14ac:dyDescent="0.25">
      <c r="A1217" s="23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5">
        <f t="shared" si="91"/>
        <v>71.59</v>
      </c>
      <c r="Q1217" s="11" t="s">
        <v>8335</v>
      </c>
      <c r="R1217" s="11" t="s">
        <v>8336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 s="23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5">
        <f t="shared" ref="P1218:P1281" si="96">IFERROR(ROUND(E1218/L1218,2),0)</f>
        <v>91.88</v>
      </c>
      <c r="Q1218" s="11" t="s">
        <v>8335</v>
      </c>
      <c r="R1218" s="11" t="s">
        <v>8336</v>
      </c>
      <c r="S1218" s="16">
        <f t="shared" ref="S1218:S1281" si="97">(((J1218/60)/60)/24)+DATE(1970,1,1)</f>
        <v>42247.616400462968</v>
      </c>
      <c r="T1218" s="16">
        <f t="shared" ref="T1218:T1281" si="98">(((I1218/60)/60)/24)+DATE(1970,1,1)</f>
        <v>42279.960416666669</v>
      </c>
      <c r="U1218">
        <f t="shared" si="94"/>
        <v>2015</v>
      </c>
    </row>
    <row r="1219" spans="1:21" ht="45" x14ac:dyDescent="0.25">
      <c r="A1219" s="23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5">
        <f t="shared" si="96"/>
        <v>148.57</v>
      </c>
      <c r="Q1219" s="11" t="s">
        <v>8335</v>
      </c>
      <c r="R1219" s="11" t="s">
        <v>8336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 s="23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5">
        <f t="shared" si="96"/>
        <v>174.21</v>
      </c>
      <c r="Q1220" s="11" t="s">
        <v>8335</v>
      </c>
      <c r="R1220" s="11" t="s">
        <v>8336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45" x14ac:dyDescent="0.25">
      <c r="A1221" s="23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5">
        <f t="shared" si="96"/>
        <v>102.86</v>
      </c>
      <c r="Q1221" s="11" t="s">
        <v>8335</v>
      </c>
      <c r="R1221" s="11" t="s">
        <v>8336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 s="23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5">
        <f t="shared" si="96"/>
        <v>111.18</v>
      </c>
      <c r="Q1222" s="11" t="s">
        <v>8335</v>
      </c>
      <c r="R1222" s="11" t="s">
        <v>8336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60" x14ac:dyDescent="0.25">
      <c r="A1223" s="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5">
        <f t="shared" si="96"/>
        <v>23.8</v>
      </c>
      <c r="Q1223" s="11" t="s">
        <v>8335</v>
      </c>
      <c r="R1223" s="11" t="s">
        <v>8336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 s="23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5">
        <f t="shared" si="96"/>
        <v>81.27</v>
      </c>
      <c r="Q1224" s="11" t="s">
        <v>8335</v>
      </c>
      <c r="R1224" s="11" t="s">
        <v>8336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 s="23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5">
        <f t="shared" si="96"/>
        <v>116.21</v>
      </c>
      <c r="Q1225" s="11" t="s">
        <v>8335</v>
      </c>
      <c r="R1225" s="11" t="s">
        <v>8336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 s="23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5">
        <f t="shared" si="96"/>
        <v>58.89</v>
      </c>
      <c r="Q1226" s="11" t="s">
        <v>8322</v>
      </c>
      <c r="R1226" s="11" t="s">
        <v>8337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60" x14ac:dyDescent="0.25">
      <c r="A1227" s="23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5">
        <f t="shared" si="96"/>
        <v>44</v>
      </c>
      <c r="Q1227" s="11" t="s">
        <v>8322</v>
      </c>
      <c r="R1227" s="11" t="s">
        <v>8337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 s="23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5">
        <f t="shared" si="96"/>
        <v>48.43</v>
      </c>
      <c r="Q1228" s="11" t="s">
        <v>8322</v>
      </c>
      <c r="R1228" s="11" t="s">
        <v>8337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60" x14ac:dyDescent="0.25">
      <c r="A1229" s="23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5">
        <f t="shared" si="96"/>
        <v>0</v>
      </c>
      <c r="Q1229" s="11" t="s">
        <v>8322</v>
      </c>
      <c r="R1229" s="11" t="s">
        <v>8337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 s="23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5">
        <f t="shared" si="96"/>
        <v>61.04</v>
      </c>
      <c r="Q1230" s="11" t="s">
        <v>8322</v>
      </c>
      <c r="R1230" s="11" t="s">
        <v>8337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 s="23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5">
        <f t="shared" si="96"/>
        <v>25</v>
      </c>
      <c r="Q1231" s="11" t="s">
        <v>8322</v>
      </c>
      <c r="R1231" s="11" t="s">
        <v>8337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 s="23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5">
        <f t="shared" si="96"/>
        <v>0</v>
      </c>
      <c r="Q1232" s="11" t="s">
        <v>8322</v>
      </c>
      <c r="R1232" s="11" t="s">
        <v>8337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 s="2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5">
        <f t="shared" si="96"/>
        <v>0</v>
      </c>
      <c r="Q1233" s="11" t="s">
        <v>8322</v>
      </c>
      <c r="R1233" s="11" t="s">
        <v>8337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60" x14ac:dyDescent="0.25">
      <c r="A1234" s="23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5">
        <f t="shared" si="96"/>
        <v>40</v>
      </c>
      <c r="Q1234" s="11" t="s">
        <v>8322</v>
      </c>
      <c r="R1234" s="11" t="s">
        <v>8337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60" x14ac:dyDescent="0.25">
      <c r="A1235" s="23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5">
        <f t="shared" si="96"/>
        <v>19.329999999999998</v>
      </c>
      <c r="Q1235" s="11" t="s">
        <v>8322</v>
      </c>
      <c r="R1235" s="11" t="s">
        <v>8337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 s="23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5">
        <f t="shared" si="96"/>
        <v>0</v>
      </c>
      <c r="Q1236" s="11" t="s">
        <v>8322</v>
      </c>
      <c r="R1236" s="11" t="s">
        <v>8337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60" x14ac:dyDescent="0.25">
      <c r="A1237" s="23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5">
        <f t="shared" si="96"/>
        <v>35</v>
      </c>
      <c r="Q1237" s="11" t="s">
        <v>8322</v>
      </c>
      <c r="R1237" s="11" t="s">
        <v>8337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ht="30" x14ac:dyDescent="0.25">
      <c r="A1238" s="23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5">
        <f t="shared" si="96"/>
        <v>0</v>
      </c>
      <c r="Q1238" s="11" t="s">
        <v>8322</v>
      </c>
      <c r="R1238" s="11" t="s">
        <v>8337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 s="23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5">
        <f t="shared" si="96"/>
        <v>0</v>
      </c>
      <c r="Q1239" s="11" t="s">
        <v>8322</v>
      </c>
      <c r="R1239" s="11" t="s">
        <v>8337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 s="23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5">
        <f t="shared" si="96"/>
        <v>59.33</v>
      </c>
      <c r="Q1240" s="11" t="s">
        <v>8322</v>
      </c>
      <c r="R1240" s="11" t="s">
        <v>8337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 s="23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5">
        <f t="shared" si="96"/>
        <v>0</v>
      </c>
      <c r="Q1241" s="11" t="s">
        <v>8322</v>
      </c>
      <c r="R1241" s="11" t="s">
        <v>8337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 s="23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5">
        <f t="shared" si="96"/>
        <v>30.13</v>
      </c>
      <c r="Q1242" s="11" t="s">
        <v>8322</v>
      </c>
      <c r="R1242" s="11" t="s">
        <v>8337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 s="2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5">
        <f t="shared" si="96"/>
        <v>74.62</v>
      </c>
      <c r="Q1243" s="11" t="s">
        <v>8322</v>
      </c>
      <c r="R1243" s="11" t="s">
        <v>8337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60" x14ac:dyDescent="0.25">
      <c r="A1244" s="23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5">
        <f t="shared" si="96"/>
        <v>5</v>
      </c>
      <c r="Q1244" s="11" t="s">
        <v>8322</v>
      </c>
      <c r="R1244" s="11" t="s">
        <v>8337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 s="23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5">
        <f t="shared" si="96"/>
        <v>44.5</v>
      </c>
      <c r="Q1245" s="11" t="s">
        <v>8322</v>
      </c>
      <c r="R1245" s="11" t="s">
        <v>8337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 s="23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5">
        <f t="shared" si="96"/>
        <v>46.13</v>
      </c>
      <c r="Q1246" s="11" t="s">
        <v>8322</v>
      </c>
      <c r="R1246" s="11" t="s">
        <v>8323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 s="23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5">
        <f t="shared" si="96"/>
        <v>141.47</v>
      </c>
      <c r="Q1247" s="11" t="s">
        <v>8322</v>
      </c>
      <c r="R1247" s="11" t="s">
        <v>8323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60" x14ac:dyDescent="0.25">
      <c r="A1248" s="23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5">
        <f t="shared" si="96"/>
        <v>75.48</v>
      </c>
      <c r="Q1248" s="11" t="s">
        <v>8322</v>
      </c>
      <c r="R1248" s="11" t="s">
        <v>8323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 s="23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5">
        <f t="shared" si="96"/>
        <v>85.5</v>
      </c>
      <c r="Q1249" s="11" t="s">
        <v>8322</v>
      </c>
      <c r="R1249" s="11" t="s">
        <v>8323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 s="23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5">
        <f t="shared" si="96"/>
        <v>64.25</v>
      </c>
      <c r="Q1250" s="11" t="s">
        <v>8322</v>
      </c>
      <c r="R1250" s="11" t="s">
        <v>8323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 s="23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5">
        <f t="shared" si="96"/>
        <v>64.47</v>
      </c>
      <c r="Q1251" s="11" t="s">
        <v>8322</v>
      </c>
      <c r="R1251" s="11" t="s">
        <v>8323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 s="23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5">
        <f t="shared" si="96"/>
        <v>118.2</v>
      </c>
      <c r="Q1252" s="11" t="s">
        <v>8322</v>
      </c>
      <c r="R1252" s="11" t="s">
        <v>8323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45" x14ac:dyDescent="0.25">
      <c r="A1253" s="2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5">
        <f t="shared" si="96"/>
        <v>82.54</v>
      </c>
      <c r="Q1253" s="11" t="s">
        <v>8322</v>
      </c>
      <c r="R1253" s="11" t="s">
        <v>8323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 s="23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5">
        <f t="shared" si="96"/>
        <v>34.17</v>
      </c>
      <c r="Q1254" s="11" t="s">
        <v>8322</v>
      </c>
      <c r="R1254" s="11" t="s">
        <v>8323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 s="23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5">
        <f t="shared" si="96"/>
        <v>42.73</v>
      </c>
      <c r="Q1255" s="11" t="s">
        <v>8322</v>
      </c>
      <c r="R1255" s="11" t="s">
        <v>8323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60" x14ac:dyDescent="0.25">
      <c r="A1256" s="23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5">
        <f t="shared" si="96"/>
        <v>94.49</v>
      </c>
      <c r="Q1256" s="11" t="s">
        <v>8322</v>
      </c>
      <c r="R1256" s="11" t="s">
        <v>8323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 s="23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5">
        <f t="shared" si="96"/>
        <v>55.7</v>
      </c>
      <c r="Q1257" s="11" t="s">
        <v>8322</v>
      </c>
      <c r="R1257" s="11" t="s">
        <v>8323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60" x14ac:dyDescent="0.25">
      <c r="A1258" s="23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5">
        <f t="shared" si="96"/>
        <v>98.03</v>
      </c>
      <c r="Q1258" s="11" t="s">
        <v>8322</v>
      </c>
      <c r="R1258" s="11" t="s">
        <v>8323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60" x14ac:dyDescent="0.25">
      <c r="A1259" s="23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5">
        <f t="shared" si="96"/>
        <v>92.1</v>
      </c>
      <c r="Q1259" s="11" t="s">
        <v>8322</v>
      </c>
      <c r="R1259" s="11" t="s">
        <v>8323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 s="23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5">
        <f t="shared" si="96"/>
        <v>38.18</v>
      </c>
      <c r="Q1260" s="11" t="s">
        <v>8322</v>
      </c>
      <c r="R1260" s="11" t="s">
        <v>8323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 s="23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5">
        <f t="shared" si="96"/>
        <v>27.15</v>
      </c>
      <c r="Q1261" s="11" t="s">
        <v>8322</v>
      </c>
      <c r="R1261" s="11" t="s">
        <v>8323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 s="23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5">
        <f t="shared" si="96"/>
        <v>50.69</v>
      </c>
      <c r="Q1262" s="11" t="s">
        <v>8322</v>
      </c>
      <c r="R1262" s="11" t="s">
        <v>8323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 s="2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5">
        <f t="shared" si="96"/>
        <v>38.94</v>
      </c>
      <c r="Q1263" s="11" t="s">
        <v>8322</v>
      </c>
      <c r="R1263" s="11" t="s">
        <v>8323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60" x14ac:dyDescent="0.25">
      <c r="A1264" s="23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5">
        <f t="shared" si="96"/>
        <v>77.64</v>
      </c>
      <c r="Q1264" s="11" t="s">
        <v>8322</v>
      </c>
      <c r="R1264" s="11" t="s">
        <v>8323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 s="23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5">
        <f t="shared" si="96"/>
        <v>43.54</v>
      </c>
      <c r="Q1265" s="11" t="s">
        <v>8322</v>
      </c>
      <c r="R1265" s="11" t="s">
        <v>8323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60" x14ac:dyDescent="0.25">
      <c r="A1266" s="23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5">
        <f t="shared" si="96"/>
        <v>31.82</v>
      </c>
      <c r="Q1266" s="11" t="s">
        <v>8322</v>
      </c>
      <c r="R1266" s="11" t="s">
        <v>8323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 s="23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5">
        <f t="shared" si="96"/>
        <v>63.18</v>
      </c>
      <c r="Q1267" s="11" t="s">
        <v>8322</v>
      </c>
      <c r="R1267" s="11" t="s">
        <v>8323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45" x14ac:dyDescent="0.25">
      <c r="A1268" s="23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5">
        <f t="shared" si="96"/>
        <v>190.9</v>
      </c>
      <c r="Q1268" s="11" t="s">
        <v>8322</v>
      </c>
      <c r="R1268" s="11" t="s">
        <v>8323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60" x14ac:dyDescent="0.25">
      <c r="A1269" s="23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5">
        <f t="shared" si="96"/>
        <v>140.86000000000001</v>
      </c>
      <c r="Q1269" s="11" t="s">
        <v>8322</v>
      </c>
      <c r="R1269" s="11" t="s">
        <v>8323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 s="23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5">
        <f t="shared" si="96"/>
        <v>76.92</v>
      </c>
      <c r="Q1270" s="11" t="s">
        <v>8322</v>
      </c>
      <c r="R1270" s="11" t="s">
        <v>8323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 s="23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5">
        <f t="shared" si="96"/>
        <v>99.16</v>
      </c>
      <c r="Q1271" s="11" t="s">
        <v>8322</v>
      </c>
      <c r="R1271" s="11" t="s">
        <v>8323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45" x14ac:dyDescent="0.25">
      <c r="A1272" s="23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5">
        <f t="shared" si="96"/>
        <v>67.88</v>
      </c>
      <c r="Q1272" s="11" t="s">
        <v>8322</v>
      </c>
      <c r="R1272" s="11" t="s">
        <v>8323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60" x14ac:dyDescent="0.25">
      <c r="A1273" s="2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5">
        <f t="shared" si="96"/>
        <v>246.29</v>
      </c>
      <c r="Q1273" s="11" t="s">
        <v>8322</v>
      </c>
      <c r="R1273" s="11" t="s">
        <v>8323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 s="23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5">
        <f t="shared" si="96"/>
        <v>189.29</v>
      </c>
      <c r="Q1274" s="11" t="s">
        <v>8322</v>
      </c>
      <c r="R1274" s="11" t="s">
        <v>8323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 s="23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5">
        <f t="shared" si="96"/>
        <v>76.67</v>
      </c>
      <c r="Q1275" s="11" t="s">
        <v>8322</v>
      </c>
      <c r="R1275" s="11" t="s">
        <v>8323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 s="23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5">
        <f t="shared" si="96"/>
        <v>82.96</v>
      </c>
      <c r="Q1276" s="11" t="s">
        <v>8322</v>
      </c>
      <c r="R1276" s="11" t="s">
        <v>8323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 s="23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5">
        <f t="shared" si="96"/>
        <v>62.52</v>
      </c>
      <c r="Q1277" s="11" t="s">
        <v>8322</v>
      </c>
      <c r="R1277" s="11" t="s">
        <v>8323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 s="23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5">
        <f t="shared" si="96"/>
        <v>46.07</v>
      </c>
      <c r="Q1278" s="11" t="s">
        <v>8322</v>
      </c>
      <c r="R1278" s="11" t="s">
        <v>8323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60" x14ac:dyDescent="0.25">
      <c r="A1279" s="23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5">
        <f t="shared" si="96"/>
        <v>38.54</v>
      </c>
      <c r="Q1279" s="11" t="s">
        <v>8322</v>
      </c>
      <c r="R1279" s="11" t="s">
        <v>8323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60" x14ac:dyDescent="0.25">
      <c r="A1280" s="23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5">
        <f t="shared" si="96"/>
        <v>53.01</v>
      </c>
      <c r="Q1280" s="11" t="s">
        <v>8322</v>
      </c>
      <c r="R1280" s="11" t="s">
        <v>8323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60" x14ac:dyDescent="0.25">
      <c r="A1281" s="23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5">
        <f t="shared" si="96"/>
        <v>73.36</v>
      </c>
      <c r="Q1281" s="11" t="s">
        <v>8322</v>
      </c>
      <c r="R1281" s="11" t="s">
        <v>8323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 s="23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5">
        <f t="shared" ref="P1282:P1345" si="101">IFERROR(ROUND(E1282/L1282,2),0)</f>
        <v>127.98</v>
      </c>
      <c r="Q1282" s="11" t="s">
        <v>8322</v>
      </c>
      <c r="R1282" s="11" t="s">
        <v>8323</v>
      </c>
      <c r="S1282" s="16">
        <f t="shared" ref="S1282:S1345" si="102">(((J1282/60)/60)/24)+DATE(1970,1,1)</f>
        <v>40513.757569444446</v>
      </c>
      <c r="T1282" s="16">
        <f t="shared" ref="T1282:T1345" si="103">(((I1282/60)/60)/24)+DATE(1970,1,1)</f>
        <v>40603.757569444446</v>
      </c>
      <c r="U1282">
        <f t="shared" si="99"/>
        <v>2010</v>
      </c>
    </row>
    <row r="1283" spans="1:21" ht="60" x14ac:dyDescent="0.25">
      <c r="A1283" s="2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5">
        <f t="shared" si="101"/>
        <v>104.73</v>
      </c>
      <c r="Q1283" s="11" t="s">
        <v>8322</v>
      </c>
      <c r="R1283" s="11" t="s">
        <v>8323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 s="23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5">
        <f t="shared" si="101"/>
        <v>67.67</v>
      </c>
      <c r="Q1284" s="11" t="s">
        <v>8322</v>
      </c>
      <c r="R1284" s="11" t="s">
        <v>8323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 s="23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5">
        <f t="shared" si="101"/>
        <v>95.93</v>
      </c>
      <c r="Q1285" s="11" t="s">
        <v>8322</v>
      </c>
      <c r="R1285" s="11" t="s">
        <v>8323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60" x14ac:dyDescent="0.25">
      <c r="A1286" s="23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5">
        <f t="shared" si="101"/>
        <v>65.16</v>
      </c>
      <c r="Q1286" s="11" t="s">
        <v>8314</v>
      </c>
      <c r="R1286" s="11" t="s">
        <v>8315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60" x14ac:dyDescent="0.25">
      <c r="A1287" s="23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5">
        <f t="shared" si="101"/>
        <v>32.270000000000003</v>
      </c>
      <c r="Q1287" s="11" t="s">
        <v>8314</v>
      </c>
      <c r="R1287" s="11" t="s">
        <v>8315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 s="23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5">
        <f t="shared" si="101"/>
        <v>81.25</v>
      </c>
      <c r="Q1288" s="11" t="s">
        <v>8314</v>
      </c>
      <c r="R1288" s="11" t="s">
        <v>8315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90" x14ac:dyDescent="0.25">
      <c r="A1289" s="23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5">
        <f t="shared" si="101"/>
        <v>24.2</v>
      </c>
      <c r="Q1289" s="11" t="s">
        <v>8314</v>
      </c>
      <c r="R1289" s="11" t="s">
        <v>8315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 s="23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5">
        <f t="shared" si="101"/>
        <v>65.87</v>
      </c>
      <c r="Q1290" s="11" t="s">
        <v>8314</v>
      </c>
      <c r="R1290" s="11" t="s">
        <v>8315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 s="23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5">
        <f t="shared" si="101"/>
        <v>36.08</v>
      </c>
      <c r="Q1291" s="11" t="s">
        <v>8314</v>
      </c>
      <c r="R1291" s="11" t="s">
        <v>8315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 s="23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5">
        <f t="shared" si="101"/>
        <v>44.19</v>
      </c>
      <c r="Q1292" s="11" t="s">
        <v>8314</v>
      </c>
      <c r="R1292" s="11" t="s">
        <v>8315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60" x14ac:dyDescent="0.25">
      <c r="A1293" s="2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5">
        <f t="shared" si="101"/>
        <v>104.07</v>
      </c>
      <c r="Q1293" s="11" t="s">
        <v>8314</v>
      </c>
      <c r="R1293" s="11" t="s">
        <v>8315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 s="23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5">
        <f t="shared" si="101"/>
        <v>35.96</v>
      </c>
      <c r="Q1294" s="11" t="s">
        <v>8314</v>
      </c>
      <c r="R1294" s="11" t="s">
        <v>8315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 s="23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5">
        <f t="shared" si="101"/>
        <v>127.79</v>
      </c>
      <c r="Q1295" s="11" t="s">
        <v>8314</v>
      </c>
      <c r="R1295" s="11" t="s">
        <v>8315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60" x14ac:dyDescent="0.25">
      <c r="A1296" s="23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5">
        <f t="shared" si="101"/>
        <v>27.73</v>
      </c>
      <c r="Q1296" s="11" t="s">
        <v>8314</v>
      </c>
      <c r="R1296" s="11" t="s">
        <v>8315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60" x14ac:dyDescent="0.25">
      <c r="A1297" s="23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5">
        <f t="shared" si="101"/>
        <v>39.83</v>
      </c>
      <c r="Q1297" s="11" t="s">
        <v>8314</v>
      </c>
      <c r="R1297" s="11" t="s">
        <v>8315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 s="23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5">
        <f t="shared" si="101"/>
        <v>52.17</v>
      </c>
      <c r="Q1298" s="11" t="s">
        <v>8314</v>
      </c>
      <c r="R1298" s="11" t="s">
        <v>8315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60" x14ac:dyDescent="0.25">
      <c r="A1299" s="23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5">
        <f t="shared" si="101"/>
        <v>92.04</v>
      </c>
      <c r="Q1299" s="11" t="s">
        <v>8314</v>
      </c>
      <c r="R1299" s="11" t="s">
        <v>8315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60" x14ac:dyDescent="0.25">
      <c r="A1300" s="23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5">
        <f t="shared" si="101"/>
        <v>63.42</v>
      </c>
      <c r="Q1300" s="11" t="s">
        <v>8314</v>
      </c>
      <c r="R1300" s="11" t="s">
        <v>8315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 s="23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5">
        <f t="shared" si="101"/>
        <v>135.63</v>
      </c>
      <c r="Q1301" s="11" t="s">
        <v>8314</v>
      </c>
      <c r="R1301" s="11" t="s">
        <v>8315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60" x14ac:dyDescent="0.25">
      <c r="A1302" s="23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5">
        <f t="shared" si="101"/>
        <v>168.75</v>
      </c>
      <c r="Q1302" s="11" t="s">
        <v>8314</v>
      </c>
      <c r="R1302" s="11" t="s">
        <v>8315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60" x14ac:dyDescent="0.25">
      <c r="A1303" s="2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5">
        <f t="shared" si="101"/>
        <v>70.86</v>
      </c>
      <c r="Q1303" s="11" t="s">
        <v>8314</v>
      </c>
      <c r="R1303" s="11" t="s">
        <v>8315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 s="23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5">
        <f t="shared" si="101"/>
        <v>50</v>
      </c>
      <c r="Q1304" s="11" t="s">
        <v>8314</v>
      </c>
      <c r="R1304" s="11" t="s">
        <v>8315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 s="23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5">
        <f t="shared" si="101"/>
        <v>42.21</v>
      </c>
      <c r="Q1305" s="11" t="s">
        <v>8314</v>
      </c>
      <c r="R1305" s="11" t="s">
        <v>8315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 s="23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5">
        <f t="shared" si="101"/>
        <v>152.41</v>
      </c>
      <c r="Q1306" s="11" t="s">
        <v>8316</v>
      </c>
      <c r="R1306" s="11" t="s">
        <v>8318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60" x14ac:dyDescent="0.25">
      <c r="A1307" s="23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5">
        <f t="shared" si="101"/>
        <v>90.62</v>
      </c>
      <c r="Q1307" s="11" t="s">
        <v>8316</v>
      </c>
      <c r="R1307" s="11" t="s">
        <v>8318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 s="23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5">
        <f t="shared" si="101"/>
        <v>201.6</v>
      </c>
      <c r="Q1308" s="11" t="s">
        <v>8316</v>
      </c>
      <c r="R1308" s="11" t="s">
        <v>8318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 s="23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5">
        <f t="shared" si="101"/>
        <v>127.93</v>
      </c>
      <c r="Q1309" s="11" t="s">
        <v>8316</v>
      </c>
      <c r="R1309" s="11" t="s">
        <v>8318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 s="23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5">
        <f t="shared" si="101"/>
        <v>29.89</v>
      </c>
      <c r="Q1310" s="11" t="s">
        <v>8316</v>
      </c>
      <c r="R1310" s="11" t="s">
        <v>8318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 s="23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5">
        <f t="shared" si="101"/>
        <v>367.97</v>
      </c>
      <c r="Q1311" s="11" t="s">
        <v>8316</v>
      </c>
      <c r="R1311" s="11" t="s">
        <v>8318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 s="23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5">
        <f t="shared" si="101"/>
        <v>129.16999999999999</v>
      </c>
      <c r="Q1312" s="11" t="s">
        <v>8316</v>
      </c>
      <c r="R1312" s="11" t="s">
        <v>8318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 s="2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5">
        <f t="shared" si="101"/>
        <v>800.7</v>
      </c>
      <c r="Q1313" s="11" t="s">
        <v>8316</v>
      </c>
      <c r="R1313" s="11" t="s">
        <v>8318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 s="23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5">
        <f t="shared" si="101"/>
        <v>28</v>
      </c>
      <c r="Q1314" s="11" t="s">
        <v>8316</v>
      </c>
      <c r="R1314" s="11" t="s">
        <v>8318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60" x14ac:dyDescent="0.25">
      <c r="A1315" s="23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5">
        <f t="shared" si="101"/>
        <v>102.02</v>
      </c>
      <c r="Q1315" s="11" t="s">
        <v>8316</v>
      </c>
      <c r="R1315" s="11" t="s">
        <v>8318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 s="23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5">
        <f t="shared" si="101"/>
        <v>184.36</v>
      </c>
      <c r="Q1316" s="11" t="s">
        <v>8316</v>
      </c>
      <c r="R1316" s="11" t="s">
        <v>8318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 s="23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5">
        <f t="shared" si="101"/>
        <v>162.91999999999999</v>
      </c>
      <c r="Q1317" s="11" t="s">
        <v>8316</v>
      </c>
      <c r="R1317" s="11" t="s">
        <v>8318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 s="23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5">
        <f t="shared" si="101"/>
        <v>1</v>
      </c>
      <c r="Q1318" s="11" t="s">
        <v>8316</v>
      </c>
      <c r="R1318" s="11" t="s">
        <v>8318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 s="23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5">
        <f t="shared" si="101"/>
        <v>603.53</v>
      </c>
      <c r="Q1319" s="11" t="s">
        <v>8316</v>
      </c>
      <c r="R1319" s="11" t="s">
        <v>8318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 s="23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5">
        <f t="shared" si="101"/>
        <v>45.41</v>
      </c>
      <c r="Q1320" s="11" t="s">
        <v>8316</v>
      </c>
      <c r="R1320" s="11" t="s">
        <v>8318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60" x14ac:dyDescent="0.25">
      <c r="A1321" s="23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5">
        <f t="shared" si="101"/>
        <v>97.33</v>
      </c>
      <c r="Q1321" s="11" t="s">
        <v>8316</v>
      </c>
      <c r="R1321" s="11" t="s">
        <v>8318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60" x14ac:dyDescent="0.25">
      <c r="A1322" s="23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5">
        <f t="shared" si="101"/>
        <v>167.67</v>
      </c>
      <c r="Q1322" s="11" t="s">
        <v>8316</v>
      </c>
      <c r="R1322" s="11" t="s">
        <v>8318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 s="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5">
        <f t="shared" si="101"/>
        <v>859.86</v>
      </c>
      <c r="Q1323" s="11" t="s">
        <v>8316</v>
      </c>
      <c r="R1323" s="11" t="s">
        <v>8318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60" x14ac:dyDescent="0.25">
      <c r="A1324" s="23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5">
        <f t="shared" si="101"/>
        <v>26.5</v>
      </c>
      <c r="Q1324" s="11" t="s">
        <v>8316</v>
      </c>
      <c r="R1324" s="11" t="s">
        <v>8318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60" x14ac:dyDescent="0.25">
      <c r="A1325" s="23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5">
        <f t="shared" si="101"/>
        <v>30.27</v>
      </c>
      <c r="Q1325" s="11" t="s">
        <v>8316</v>
      </c>
      <c r="R1325" s="11" t="s">
        <v>8318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60" x14ac:dyDescent="0.25">
      <c r="A1326" s="23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5">
        <f t="shared" si="101"/>
        <v>54.67</v>
      </c>
      <c r="Q1326" s="11" t="s">
        <v>8316</v>
      </c>
      <c r="R1326" s="11" t="s">
        <v>8318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60" x14ac:dyDescent="0.25">
      <c r="A1327" s="23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5">
        <f t="shared" si="101"/>
        <v>60.75</v>
      </c>
      <c r="Q1327" s="11" t="s">
        <v>8316</v>
      </c>
      <c r="R1327" s="11" t="s">
        <v>8318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60" x14ac:dyDescent="0.25">
      <c r="A1328" s="23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5">
        <f t="shared" si="101"/>
        <v>102.73</v>
      </c>
      <c r="Q1328" s="11" t="s">
        <v>8316</v>
      </c>
      <c r="R1328" s="11" t="s">
        <v>8318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 s="23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5">
        <f t="shared" si="101"/>
        <v>41.59</v>
      </c>
      <c r="Q1329" s="11" t="s">
        <v>8316</v>
      </c>
      <c r="R1329" s="11" t="s">
        <v>8318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 s="23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5">
        <f t="shared" si="101"/>
        <v>116.53</v>
      </c>
      <c r="Q1330" s="11" t="s">
        <v>8316</v>
      </c>
      <c r="R1330" s="11" t="s">
        <v>8318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 s="23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5">
        <f t="shared" si="101"/>
        <v>45.33</v>
      </c>
      <c r="Q1331" s="11" t="s">
        <v>8316</v>
      </c>
      <c r="R1331" s="11" t="s">
        <v>8318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 s="23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5">
        <f t="shared" si="101"/>
        <v>157.46</v>
      </c>
      <c r="Q1332" s="11" t="s">
        <v>8316</v>
      </c>
      <c r="R1332" s="11" t="s">
        <v>8318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 s="2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5">
        <f t="shared" si="101"/>
        <v>100.5</v>
      </c>
      <c r="Q1333" s="11" t="s">
        <v>8316</v>
      </c>
      <c r="R1333" s="11" t="s">
        <v>8318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 s="23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5">
        <f t="shared" si="101"/>
        <v>0</v>
      </c>
      <c r="Q1334" s="11" t="s">
        <v>8316</v>
      </c>
      <c r="R1334" s="11" t="s">
        <v>8318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60" x14ac:dyDescent="0.25">
      <c r="A1335" s="23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5">
        <f t="shared" si="101"/>
        <v>0</v>
      </c>
      <c r="Q1335" s="11" t="s">
        <v>8316</v>
      </c>
      <c r="R1335" s="11" t="s">
        <v>8318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 s="23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5">
        <f t="shared" si="101"/>
        <v>51.82</v>
      </c>
      <c r="Q1336" s="11" t="s">
        <v>8316</v>
      </c>
      <c r="R1336" s="11" t="s">
        <v>8318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 s="23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5">
        <f t="shared" si="101"/>
        <v>308.75</v>
      </c>
      <c r="Q1337" s="11" t="s">
        <v>8316</v>
      </c>
      <c r="R1337" s="11" t="s">
        <v>8318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60" x14ac:dyDescent="0.25">
      <c r="A1338" s="23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5">
        <f t="shared" si="101"/>
        <v>379.23</v>
      </c>
      <c r="Q1338" s="11" t="s">
        <v>8316</v>
      </c>
      <c r="R1338" s="11" t="s">
        <v>8318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 s="23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5">
        <f t="shared" si="101"/>
        <v>176.36</v>
      </c>
      <c r="Q1339" s="11" t="s">
        <v>8316</v>
      </c>
      <c r="R1339" s="11" t="s">
        <v>8318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 s="23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5">
        <f t="shared" si="101"/>
        <v>66.069999999999993</v>
      </c>
      <c r="Q1340" s="11" t="s">
        <v>8316</v>
      </c>
      <c r="R1340" s="11" t="s">
        <v>8318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 s="23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5">
        <f t="shared" si="101"/>
        <v>89.65</v>
      </c>
      <c r="Q1341" s="11" t="s">
        <v>8316</v>
      </c>
      <c r="R1341" s="11" t="s">
        <v>8318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 s="23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5">
        <f t="shared" si="101"/>
        <v>0</v>
      </c>
      <c r="Q1342" s="11" t="s">
        <v>8316</v>
      </c>
      <c r="R1342" s="11" t="s">
        <v>8318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 s="2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5">
        <f t="shared" si="101"/>
        <v>382.39</v>
      </c>
      <c r="Q1343" s="11" t="s">
        <v>8316</v>
      </c>
      <c r="R1343" s="11" t="s">
        <v>8318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60" x14ac:dyDescent="0.25">
      <c r="A1344" s="23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5">
        <f t="shared" si="101"/>
        <v>100</v>
      </c>
      <c r="Q1344" s="11" t="s">
        <v>8316</v>
      </c>
      <c r="R1344" s="11" t="s">
        <v>8318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 s="23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5">
        <f t="shared" si="101"/>
        <v>158.36000000000001</v>
      </c>
      <c r="Q1345" s="11" t="s">
        <v>8316</v>
      </c>
      <c r="R1345" s="11" t="s">
        <v>8318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60" x14ac:dyDescent="0.25">
      <c r="A1346" s="23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5">
        <f t="shared" ref="P1346:P1409" si="106">IFERROR(ROUND(E1346/L1346,2),0)</f>
        <v>40.76</v>
      </c>
      <c r="Q1346" s="11" t="s">
        <v>8319</v>
      </c>
      <c r="R1346" s="11" t="s">
        <v>8320</v>
      </c>
      <c r="S1346" s="16">
        <f t="shared" ref="S1346:S1409" si="107">(((J1346/60)/60)/24)+DATE(1970,1,1)</f>
        <v>42522.789803240739</v>
      </c>
      <c r="T1346" s="16">
        <f t="shared" ref="T1346:T1409" si="108">(((I1346/60)/60)/24)+DATE(1970,1,1)</f>
        <v>42551.789803240739</v>
      </c>
      <c r="U1346">
        <f t="shared" si="104"/>
        <v>2016</v>
      </c>
    </row>
    <row r="1347" spans="1:21" ht="45" x14ac:dyDescent="0.25">
      <c r="A1347" s="23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5">
        <f t="shared" si="106"/>
        <v>53.57</v>
      </c>
      <c r="Q1347" s="11" t="s">
        <v>8319</v>
      </c>
      <c r="R1347" s="11" t="s">
        <v>8320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 s="23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5">
        <f t="shared" si="106"/>
        <v>48.45</v>
      </c>
      <c r="Q1348" s="11" t="s">
        <v>8319</v>
      </c>
      <c r="R1348" s="11" t="s">
        <v>8320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60" x14ac:dyDescent="0.25">
      <c r="A1349" s="23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5">
        <f t="shared" si="106"/>
        <v>82.42</v>
      </c>
      <c r="Q1349" s="11" t="s">
        <v>8319</v>
      </c>
      <c r="R1349" s="11" t="s">
        <v>8320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60" x14ac:dyDescent="0.25">
      <c r="A1350" s="23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5">
        <f t="shared" si="106"/>
        <v>230.19</v>
      </c>
      <c r="Q1350" s="11" t="s">
        <v>8319</v>
      </c>
      <c r="R1350" s="11" t="s">
        <v>8320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60" x14ac:dyDescent="0.25">
      <c r="A1351" s="23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5">
        <f t="shared" si="106"/>
        <v>59.36</v>
      </c>
      <c r="Q1351" s="11" t="s">
        <v>8319</v>
      </c>
      <c r="R1351" s="11" t="s">
        <v>8320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60" x14ac:dyDescent="0.25">
      <c r="A1352" s="23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5">
        <f t="shared" si="106"/>
        <v>66.7</v>
      </c>
      <c r="Q1352" s="11" t="s">
        <v>8319</v>
      </c>
      <c r="R1352" s="11" t="s">
        <v>8320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45" x14ac:dyDescent="0.25">
      <c r="A1353" s="2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5">
        <f t="shared" si="106"/>
        <v>168.78</v>
      </c>
      <c r="Q1353" s="11" t="s">
        <v>8319</v>
      </c>
      <c r="R1353" s="11" t="s">
        <v>8320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 s="23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5">
        <f t="shared" si="106"/>
        <v>59.97</v>
      </c>
      <c r="Q1354" s="11" t="s">
        <v>8319</v>
      </c>
      <c r="R1354" s="11" t="s">
        <v>8320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 s="23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5">
        <f t="shared" si="106"/>
        <v>31.81</v>
      </c>
      <c r="Q1355" s="11" t="s">
        <v>8319</v>
      </c>
      <c r="R1355" s="11" t="s">
        <v>8320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60" x14ac:dyDescent="0.25">
      <c r="A1356" s="23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5">
        <f t="shared" si="106"/>
        <v>24.42</v>
      </c>
      <c r="Q1356" s="11" t="s">
        <v>8319</v>
      </c>
      <c r="R1356" s="11" t="s">
        <v>8320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 s="23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5">
        <f t="shared" si="106"/>
        <v>25.35</v>
      </c>
      <c r="Q1357" s="11" t="s">
        <v>8319</v>
      </c>
      <c r="R1357" s="11" t="s">
        <v>8320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60" x14ac:dyDescent="0.25">
      <c r="A1358" s="23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5">
        <f t="shared" si="106"/>
        <v>71.44</v>
      </c>
      <c r="Q1358" s="11" t="s">
        <v>8319</v>
      </c>
      <c r="R1358" s="11" t="s">
        <v>8320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 s="23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5">
        <f t="shared" si="106"/>
        <v>38.549999999999997</v>
      </c>
      <c r="Q1359" s="11" t="s">
        <v>8319</v>
      </c>
      <c r="R1359" s="11" t="s">
        <v>8320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 s="23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5">
        <f t="shared" si="106"/>
        <v>68.37</v>
      </c>
      <c r="Q1360" s="11" t="s">
        <v>8319</v>
      </c>
      <c r="R1360" s="11" t="s">
        <v>8320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60" x14ac:dyDescent="0.25">
      <c r="A1361" s="23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5">
        <f t="shared" si="106"/>
        <v>40.21</v>
      </c>
      <c r="Q1361" s="11" t="s">
        <v>8319</v>
      </c>
      <c r="R1361" s="11" t="s">
        <v>8320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 s="23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5">
        <f t="shared" si="106"/>
        <v>32.07</v>
      </c>
      <c r="Q1362" s="11" t="s">
        <v>8319</v>
      </c>
      <c r="R1362" s="11" t="s">
        <v>8320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 s="2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5">
        <f t="shared" si="106"/>
        <v>28.63</v>
      </c>
      <c r="Q1363" s="11" t="s">
        <v>8319</v>
      </c>
      <c r="R1363" s="11" t="s">
        <v>8320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 s="23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5">
        <f t="shared" si="106"/>
        <v>43.64</v>
      </c>
      <c r="Q1364" s="11" t="s">
        <v>8319</v>
      </c>
      <c r="R1364" s="11" t="s">
        <v>8320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60" x14ac:dyDescent="0.25">
      <c r="A1365" s="23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5">
        <f t="shared" si="106"/>
        <v>40</v>
      </c>
      <c r="Q1365" s="11" t="s">
        <v>8319</v>
      </c>
      <c r="R1365" s="11" t="s">
        <v>8320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 s="23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5">
        <f t="shared" si="106"/>
        <v>346.04</v>
      </c>
      <c r="Q1366" s="11" t="s">
        <v>8322</v>
      </c>
      <c r="R1366" s="11" t="s">
        <v>8323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60" x14ac:dyDescent="0.25">
      <c r="A1367" s="23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5">
        <f t="shared" si="106"/>
        <v>81.739999999999995</v>
      </c>
      <c r="Q1367" s="11" t="s">
        <v>8322</v>
      </c>
      <c r="R1367" s="11" t="s">
        <v>8323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 s="23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5">
        <f t="shared" si="106"/>
        <v>64.540000000000006</v>
      </c>
      <c r="Q1368" s="11" t="s">
        <v>8322</v>
      </c>
      <c r="R1368" s="11" t="s">
        <v>8323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 s="23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5">
        <f t="shared" si="106"/>
        <v>63.48</v>
      </c>
      <c r="Q1369" s="11" t="s">
        <v>8322</v>
      </c>
      <c r="R1369" s="11" t="s">
        <v>8323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 s="23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5">
        <f t="shared" si="106"/>
        <v>63.62</v>
      </c>
      <c r="Q1370" s="11" t="s">
        <v>8322</v>
      </c>
      <c r="R1370" s="11" t="s">
        <v>8323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60" x14ac:dyDescent="0.25">
      <c r="A1371" s="23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5">
        <f t="shared" si="106"/>
        <v>83.97</v>
      </c>
      <c r="Q1371" s="11" t="s">
        <v>8322</v>
      </c>
      <c r="R1371" s="11" t="s">
        <v>8323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 s="23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5">
        <f t="shared" si="106"/>
        <v>77.75</v>
      </c>
      <c r="Q1372" s="11" t="s">
        <v>8322</v>
      </c>
      <c r="R1372" s="11" t="s">
        <v>8323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 s="2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5">
        <f t="shared" si="106"/>
        <v>107.07</v>
      </c>
      <c r="Q1373" s="11" t="s">
        <v>8322</v>
      </c>
      <c r="R1373" s="11" t="s">
        <v>8323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 s="23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5">
        <f t="shared" si="106"/>
        <v>38.75</v>
      </c>
      <c r="Q1374" s="11" t="s">
        <v>8322</v>
      </c>
      <c r="R1374" s="11" t="s">
        <v>8323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45" x14ac:dyDescent="0.25">
      <c r="A1375" s="23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5">
        <f t="shared" si="106"/>
        <v>201.94</v>
      </c>
      <c r="Q1375" s="11" t="s">
        <v>8322</v>
      </c>
      <c r="R1375" s="11" t="s">
        <v>8323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60" x14ac:dyDescent="0.25">
      <c r="A1376" s="23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5">
        <f t="shared" si="106"/>
        <v>43.06</v>
      </c>
      <c r="Q1376" s="11" t="s">
        <v>8322</v>
      </c>
      <c r="R1376" s="11" t="s">
        <v>8323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 s="23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5">
        <f t="shared" si="106"/>
        <v>62.87</v>
      </c>
      <c r="Q1377" s="11" t="s">
        <v>8322</v>
      </c>
      <c r="R1377" s="11" t="s">
        <v>8323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 s="23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5">
        <f t="shared" si="106"/>
        <v>55.61</v>
      </c>
      <c r="Q1378" s="11" t="s">
        <v>8322</v>
      </c>
      <c r="R1378" s="11" t="s">
        <v>8323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60" x14ac:dyDescent="0.25">
      <c r="A1379" s="23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5">
        <f t="shared" si="106"/>
        <v>48.71</v>
      </c>
      <c r="Q1379" s="11" t="s">
        <v>8322</v>
      </c>
      <c r="R1379" s="11" t="s">
        <v>8323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 s="23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5">
        <f t="shared" si="106"/>
        <v>30.58</v>
      </c>
      <c r="Q1380" s="11" t="s">
        <v>8322</v>
      </c>
      <c r="R1380" s="11" t="s">
        <v>8323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 s="23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5">
        <f t="shared" si="106"/>
        <v>73.91</v>
      </c>
      <c r="Q1381" s="11" t="s">
        <v>8322</v>
      </c>
      <c r="R1381" s="11" t="s">
        <v>8323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 s="23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5">
        <f t="shared" si="106"/>
        <v>21.2</v>
      </c>
      <c r="Q1382" s="11" t="s">
        <v>8322</v>
      </c>
      <c r="R1382" s="11" t="s">
        <v>8323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 s="2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5">
        <f t="shared" si="106"/>
        <v>73.36</v>
      </c>
      <c r="Q1383" s="11" t="s">
        <v>8322</v>
      </c>
      <c r="R1383" s="11" t="s">
        <v>8323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 s="23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5">
        <f t="shared" si="106"/>
        <v>56.41</v>
      </c>
      <c r="Q1384" s="11" t="s">
        <v>8322</v>
      </c>
      <c r="R1384" s="11" t="s">
        <v>8323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60" x14ac:dyDescent="0.25">
      <c r="A1385" s="23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5">
        <f t="shared" si="106"/>
        <v>50.25</v>
      </c>
      <c r="Q1385" s="11" t="s">
        <v>8322</v>
      </c>
      <c r="R1385" s="11" t="s">
        <v>8323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 s="23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5">
        <f t="shared" si="106"/>
        <v>68.94</v>
      </c>
      <c r="Q1386" s="11" t="s">
        <v>8322</v>
      </c>
      <c r="R1386" s="11" t="s">
        <v>8323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 s="23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5">
        <f t="shared" si="106"/>
        <v>65.91</v>
      </c>
      <c r="Q1387" s="11" t="s">
        <v>8322</v>
      </c>
      <c r="R1387" s="11" t="s">
        <v>8323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 s="23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5">
        <f t="shared" si="106"/>
        <v>62.5</v>
      </c>
      <c r="Q1388" s="11" t="s">
        <v>8322</v>
      </c>
      <c r="R1388" s="11" t="s">
        <v>8323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60" x14ac:dyDescent="0.25">
      <c r="A1389" s="23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5">
        <f t="shared" si="106"/>
        <v>70.06</v>
      </c>
      <c r="Q1389" s="11" t="s">
        <v>8322</v>
      </c>
      <c r="R1389" s="11" t="s">
        <v>8323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60" x14ac:dyDescent="0.25">
      <c r="A1390" s="23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5">
        <f t="shared" si="106"/>
        <v>60.18</v>
      </c>
      <c r="Q1390" s="11" t="s">
        <v>8322</v>
      </c>
      <c r="R1390" s="11" t="s">
        <v>8323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 s="23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5">
        <f t="shared" si="106"/>
        <v>21.38</v>
      </c>
      <c r="Q1391" s="11" t="s">
        <v>8322</v>
      </c>
      <c r="R1391" s="11" t="s">
        <v>8323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 s="23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5">
        <f t="shared" si="106"/>
        <v>160.79</v>
      </c>
      <c r="Q1392" s="11" t="s">
        <v>8322</v>
      </c>
      <c r="R1392" s="11" t="s">
        <v>8323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 s="2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5">
        <f t="shared" si="106"/>
        <v>42.38</v>
      </c>
      <c r="Q1393" s="11" t="s">
        <v>8322</v>
      </c>
      <c r="R1393" s="11" t="s">
        <v>8323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 s="23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5">
        <f t="shared" si="106"/>
        <v>27.32</v>
      </c>
      <c r="Q1394" s="11" t="s">
        <v>8322</v>
      </c>
      <c r="R1394" s="11" t="s">
        <v>8323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 s="23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5">
        <f t="shared" si="106"/>
        <v>196.83</v>
      </c>
      <c r="Q1395" s="11" t="s">
        <v>8322</v>
      </c>
      <c r="R1395" s="11" t="s">
        <v>8323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 s="23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5">
        <f t="shared" si="106"/>
        <v>53.88</v>
      </c>
      <c r="Q1396" s="11" t="s">
        <v>8322</v>
      </c>
      <c r="R1396" s="11" t="s">
        <v>8323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ht="30" x14ac:dyDescent="0.25">
      <c r="A1397" s="23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5">
        <f t="shared" si="106"/>
        <v>47.76</v>
      </c>
      <c r="Q1397" s="11" t="s">
        <v>8322</v>
      </c>
      <c r="R1397" s="11" t="s">
        <v>8323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 s="23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5">
        <f t="shared" si="106"/>
        <v>88.19</v>
      </c>
      <c r="Q1398" s="11" t="s">
        <v>8322</v>
      </c>
      <c r="R1398" s="11" t="s">
        <v>8323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 s="23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5">
        <f t="shared" si="106"/>
        <v>72.06</v>
      </c>
      <c r="Q1399" s="11" t="s">
        <v>8322</v>
      </c>
      <c r="R1399" s="11" t="s">
        <v>8323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 s="23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5">
        <f t="shared" si="106"/>
        <v>74.25</v>
      </c>
      <c r="Q1400" s="11" t="s">
        <v>8322</v>
      </c>
      <c r="R1400" s="11" t="s">
        <v>8323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 s="23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5">
        <f t="shared" si="106"/>
        <v>61.7</v>
      </c>
      <c r="Q1401" s="11" t="s">
        <v>8322</v>
      </c>
      <c r="R1401" s="11" t="s">
        <v>8323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 s="23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5">
        <f t="shared" si="106"/>
        <v>17.239999999999998</v>
      </c>
      <c r="Q1402" s="11" t="s">
        <v>8322</v>
      </c>
      <c r="R1402" s="11" t="s">
        <v>8323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 s="2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5">
        <f t="shared" si="106"/>
        <v>51.72</v>
      </c>
      <c r="Q1403" s="11" t="s">
        <v>8322</v>
      </c>
      <c r="R1403" s="11" t="s">
        <v>8323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60" x14ac:dyDescent="0.25">
      <c r="A1404" s="23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5">
        <f t="shared" si="106"/>
        <v>24.15</v>
      </c>
      <c r="Q1404" s="11" t="s">
        <v>8322</v>
      </c>
      <c r="R1404" s="11" t="s">
        <v>8323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60" x14ac:dyDescent="0.25">
      <c r="A1405" s="23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5">
        <f t="shared" si="106"/>
        <v>62.17</v>
      </c>
      <c r="Q1405" s="11" t="s">
        <v>8322</v>
      </c>
      <c r="R1405" s="11" t="s">
        <v>8323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60" x14ac:dyDescent="0.25">
      <c r="A1406" s="23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5">
        <f t="shared" si="106"/>
        <v>48.2</v>
      </c>
      <c r="Q1406" s="11" t="s">
        <v>8319</v>
      </c>
      <c r="R1406" s="11" t="s">
        <v>8338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 s="23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5">
        <f t="shared" si="106"/>
        <v>6.18</v>
      </c>
      <c r="Q1407" s="11" t="s">
        <v>8319</v>
      </c>
      <c r="R1407" s="11" t="s">
        <v>8338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ht="30" x14ac:dyDescent="0.25">
      <c r="A1408" s="23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5">
        <f t="shared" si="106"/>
        <v>5</v>
      </c>
      <c r="Q1408" s="11" t="s">
        <v>8319</v>
      </c>
      <c r="R1408" s="11" t="s">
        <v>8338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 s="23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5">
        <f t="shared" si="106"/>
        <v>7.5</v>
      </c>
      <c r="Q1409" s="11" t="s">
        <v>8319</v>
      </c>
      <c r="R1409" s="11" t="s">
        <v>8338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60" x14ac:dyDescent="0.25">
      <c r="A1410" s="23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5">
        <f t="shared" ref="P1410:P1473" si="111">IFERROR(ROUND(E1410/L1410,2),0)</f>
        <v>12</v>
      </c>
      <c r="Q1410" s="11" t="s">
        <v>8319</v>
      </c>
      <c r="R1410" s="11" t="s">
        <v>8338</v>
      </c>
      <c r="S1410" s="16">
        <f t="shared" ref="S1410:S1473" si="112">(((J1410/60)/60)/24)+DATE(1970,1,1)</f>
        <v>42291.872175925921</v>
      </c>
      <c r="T1410" s="16">
        <f t="shared" ref="T1410:T1473" si="113">(((I1410/60)/60)/24)+DATE(1970,1,1)</f>
        <v>42321.913842592592</v>
      </c>
      <c r="U1410">
        <f t="shared" si="109"/>
        <v>2015</v>
      </c>
    </row>
    <row r="1411" spans="1:21" ht="45" x14ac:dyDescent="0.25">
      <c r="A1411" s="23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5">
        <f t="shared" si="111"/>
        <v>0</v>
      </c>
      <c r="Q1411" s="11" t="s">
        <v>8319</v>
      </c>
      <c r="R1411" s="11" t="s">
        <v>8338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 s="23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5">
        <f t="shared" si="111"/>
        <v>1</v>
      </c>
      <c r="Q1412" s="11" t="s">
        <v>8319</v>
      </c>
      <c r="R1412" s="11" t="s">
        <v>8338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 s="2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5">
        <f t="shared" si="111"/>
        <v>2.33</v>
      </c>
      <c r="Q1413" s="11" t="s">
        <v>8319</v>
      </c>
      <c r="R1413" s="11" t="s">
        <v>8338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45" x14ac:dyDescent="0.25">
      <c r="A1414" s="23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5">
        <f t="shared" si="111"/>
        <v>24.62</v>
      </c>
      <c r="Q1414" s="11" t="s">
        <v>8319</v>
      </c>
      <c r="R1414" s="11" t="s">
        <v>8338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 s="23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5">
        <f t="shared" si="111"/>
        <v>100</v>
      </c>
      <c r="Q1415" s="11" t="s">
        <v>8319</v>
      </c>
      <c r="R1415" s="11" t="s">
        <v>8338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60" x14ac:dyDescent="0.25">
      <c r="A1416" s="23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5">
        <f t="shared" si="111"/>
        <v>1</v>
      </c>
      <c r="Q1416" s="11" t="s">
        <v>8319</v>
      </c>
      <c r="R1416" s="11" t="s">
        <v>8338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 s="23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5">
        <f t="shared" si="111"/>
        <v>88.89</v>
      </c>
      <c r="Q1417" s="11" t="s">
        <v>8319</v>
      </c>
      <c r="R1417" s="11" t="s">
        <v>8338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 s="23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5">
        <f t="shared" si="111"/>
        <v>0</v>
      </c>
      <c r="Q1418" s="11" t="s">
        <v>8319</v>
      </c>
      <c r="R1418" s="11" t="s">
        <v>8338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 s="23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5">
        <f t="shared" si="111"/>
        <v>27.5</v>
      </c>
      <c r="Q1419" s="11" t="s">
        <v>8319</v>
      </c>
      <c r="R1419" s="11" t="s">
        <v>8338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 s="23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5">
        <f t="shared" si="111"/>
        <v>6</v>
      </c>
      <c r="Q1420" s="11" t="s">
        <v>8319</v>
      </c>
      <c r="R1420" s="11" t="s">
        <v>8338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60" x14ac:dyDescent="0.25">
      <c r="A1421" s="23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5">
        <f t="shared" si="111"/>
        <v>44.5</v>
      </c>
      <c r="Q1421" s="11" t="s">
        <v>8319</v>
      </c>
      <c r="R1421" s="11" t="s">
        <v>8338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 s="23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5">
        <f t="shared" si="111"/>
        <v>1</v>
      </c>
      <c r="Q1422" s="11" t="s">
        <v>8319</v>
      </c>
      <c r="R1422" s="11" t="s">
        <v>8338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 s="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5">
        <f t="shared" si="111"/>
        <v>100</v>
      </c>
      <c r="Q1423" s="11" t="s">
        <v>8319</v>
      </c>
      <c r="R1423" s="11" t="s">
        <v>8338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60" x14ac:dyDescent="0.25">
      <c r="A1424" s="23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5">
        <f t="shared" si="111"/>
        <v>13</v>
      </c>
      <c r="Q1424" s="11" t="s">
        <v>8319</v>
      </c>
      <c r="R1424" s="11" t="s">
        <v>8338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60" x14ac:dyDescent="0.25">
      <c r="A1425" s="23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5">
        <f t="shared" si="111"/>
        <v>100</v>
      </c>
      <c r="Q1425" s="11" t="s">
        <v>8319</v>
      </c>
      <c r="R1425" s="11" t="s">
        <v>8338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 s="23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5">
        <f t="shared" si="111"/>
        <v>109.07</v>
      </c>
      <c r="Q1426" s="11" t="s">
        <v>8319</v>
      </c>
      <c r="R1426" s="11" t="s">
        <v>8338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60" x14ac:dyDescent="0.25">
      <c r="A1427" s="23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5">
        <f t="shared" si="111"/>
        <v>0</v>
      </c>
      <c r="Q1427" s="11" t="s">
        <v>8319</v>
      </c>
      <c r="R1427" s="11" t="s">
        <v>8338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60" x14ac:dyDescent="0.25">
      <c r="A1428" s="23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5">
        <f t="shared" si="111"/>
        <v>0</v>
      </c>
      <c r="Q1428" s="11" t="s">
        <v>8319</v>
      </c>
      <c r="R1428" s="11" t="s">
        <v>8338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 s="23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5">
        <f t="shared" si="111"/>
        <v>104.75</v>
      </c>
      <c r="Q1429" s="11" t="s">
        <v>8319</v>
      </c>
      <c r="R1429" s="11" t="s">
        <v>8338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60" x14ac:dyDescent="0.25">
      <c r="A1430" s="23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5">
        <f t="shared" si="111"/>
        <v>15</v>
      </c>
      <c r="Q1430" s="11" t="s">
        <v>8319</v>
      </c>
      <c r="R1430" s="11" t="s">
        <v>8338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 s="23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5">
        <f t="shared" si="111"/>
        <v>0</v>
      </c>
      <c r="Q1431" s="11" t="s">
        <v>8319</v>
      </c>
      <c r="R1431" s="11" t="s">
        <v>8338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 s="23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5">
        <f t="shared" si="111"/>
        <v>80.599999999999994</v>
      </c>
      <c r="Q1432" s="11" t="s">
        <v>8319</v>
      </c>
      <c r="R1432" s="11" t="s">
        <v>8338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 s="2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5">
        <f t="shared" si="111"/>
        <v>115.55</v>
      </c>
      <c r="Q1433" s="11" t="s">
        <v>8319</v>
      </c>
      <c r="R1433" s="11" t="s">
        <v>8338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60" x14ac:dyDescent="0.25">
      <c r="A1434" s="23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5">
        <f t="shared" si="111"/>
        <v>0</v>
      </c>
      <c r="Q1434" s="11" t="s">
        <v>8319</v>
      </c>
      <c r="R1434" s="11" t="s">
        <v>8338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60" x14ac:dyDescent="0.25">
      <c r="A1435" s="23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5">
        <f t="shared" si="111"/>
        <v>80.5</v>
      </c>
      <c r="Q1435" s="11" t="s">
        <v>8319</v>
      </c>
      <c r="R1435" s="11" t="s">
        <v>8338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 s="23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5">
        <f t="shared" si="111"/>
        <v>744.55</v>
      </c>
      <c r="Q1436" s="11" t="s">
        <v>8319</v>
      </c>
      <c r="R1436" s="11" t="s">
        <v>8338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 s="23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5">
        <f t="shared" si="111"/>
        <v>7.5</v>
      </c>
      <c r="Q1437" s="11" t="s">
        <v>8319</v>
      </c>
      <c r="R1437" s="11" t="s">
        <v>8338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 s="23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5">
        <f t="shared" si="111"/>
        <v>38.5</v>
      </c>
      <c r="Q1438" s="11" t="s">
        <v>8319</v>
      </c>
      <c r="R1438" s="11" t="s">
        <v>8338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 s="23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5">
        <f t="shared" si="111"/>
        <v>36.68</v>
      </c>
      <c r="Q1439" s="11" t="s">
        <v>8319</v>
      </c>
      <c r="R1439" s="11" t="s">
        <v>8338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60" x14ac:dyDescent="0.25">
      <c r="A1440" s="23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5">
        <f t="shared" si="111"/>
        <v>75</v>
      </c>
      <c r="Q1440" s="11" t="s">
        <v>8319</v>
      </c>
      <c r="R1440" s="11" t="s">
        <v>8338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 s="23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5">
        <f t="shared" si="111"/>
        <v>30</v>
      </c>
      <c r="Q1441" s="11" t="s">
        <v>8319</v>
      </c>
      <c r="R1441" s="11" t="s">
        <v>8338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60" x14ac:dyDescent="0.25">
      <c r="A1442" s="23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5">
        <f t="shared" si="111"/>
        <v>1</v>
      </c>
      <c r="Q1442" s="11" t="s">
        <v>8319</v>
      </c>
      <c r="R1442" s="11" t="s">
        <v>8338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60" x14ac:dyDescent="0.25">
      <c r="A1443" s="2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5">
        <f t="shared" si="111"/>
        <v>673.33</v>
      </c>
      <c r="Q1443" s="11" t="s">
        <v>8319</v>
      </c>
      <c r="R1443" s="11" t="s">
        <v>8338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60" x14ac:dyDescent="0.25">
      <c r="A1444" s="23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5">
        <f t="shared" si="111"/>
        <v>0</v>
      </c>
      <c r="Q1444" s="11" t="s">
        <v>8319</v>
      </c>
      <c r="R1444" s="11" t="s">
        <v>8338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60" x14ac:dyDescent="0.25">
      <c r="A1445" s="23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5">
        <f t="shared" si="111"/>
        <v>0</v>
      </c>
      <c r="Q1445" s="11" t="s">
        <v>8319</v>
      </c>
      <c r="R1445" s="11" t="s">
        <v>8338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 s="23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5">
        <f t="shared" si="111"/>
        <v>0</v>
      </c>
      <c r="Q1446" s="11" t="s">
        <v>8319</v>
      </c>
      <c r="R1446" s="11" t="s">
        <v>8338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60" x14ac:dyDescent="0.25">
      <c r="A1447" s="23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5">
        <f t="shared" si="111"/>
        <v>0</v>
      </c>
      <c r="Q1447" s="11" t="s">
        <v>8319</v>
      </c>
      <c r="R1447" s="11" t="s">
        <v>8338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60" x14ac:dyDescent="0.25">
      <c r="A1448" s="23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5">
        <f t="shared" si="111"/>
        <v>0</v>
      </c>
      <c r="Q1448" s="11" t="s">
        <v>8319</v>
      </c>
      <c r="R1448" s="11" t="s">
        <v>8338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 s="23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5">
        <f t="shared" si="111"/>
        <v>25</v>
      </c>
      <c r="Q1449" s="11" t="s">
        <v>8319</v>
      </c>
      <c r="R1449" s="11" t="s">
        <v>8338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 s="23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5">
        <f t="shared" si="111"/>
        <v>0</v>
      </c>
      <c r="Q1450" s="11" t="s">
        <v>8319</v>
      </c>
      <c r="R1450" s="11" t="s">
        <v>8338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 s="23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5">
        <f t="shared" si="111"/>
        <v>0</v>
      </c>
      <c r="Q1451" s="11" t="s">
        <v>8319</v>
      </c>
      <c r="R1451" s="11" t="s">
        <v>8338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 s="23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5">
        <f t="shared" si="111"/>
        <v>1</v>
      </c>
      <c r="Q1452" s="11" t="s">
        <v>8319</v>
      </c>
      <c r="R1452" s="11" t="s">
        <v>8338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 s="2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5">
        <f t="shared" si="111"/>
        <v>1</v>
      </c>
      <c r="Q1453" s="11" t="s">
        <v>8319</v>
      </c>
      <c r="R1453" s="11" t="s">
        <v>8338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45" x14ac:dyDescent="0.25">
      <c r="A1454" s="23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5">
        <f t="shared" si="111"/>
        <v>0</v>
      </c>
      <c r="Q1454" s="11" t="s">
        <v>8319</v>
      </c>
      <c r="R1454" s="11" t="s">
        <v>8338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60" x14ac:dyDescent="0.25">
      <c r="A1455" s="23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5">
        <f t="shared" si="111"/>
        <v>0</v>
      </c>
      <c r="Q1455" s="11" t="s">
        <v>8319</v>
      </c>
      <c r="R1455" s="11" t="s">
        <v>8338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60" x14ac:dyDescent="0.25">
      <c r="A1456" s="23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5">
        <f t="shared" si="111"/>
        <v>15</v>
      </c>
      <c r="Q1456" s="11" t="s">
        <v>8319</v>
      </c>
      <c r="R1456" s="11" t="s">
        <v>8338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 s="23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5">
        <f t="shared" si="111"/>
        <v>225</v>
      </c>
      <c r="Q1457" s="11" t="s">
        <v>8319</v>
      </c>
      <c r="R1457" s="11" t="s">
        <v>8338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 s="23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5">
        <f t="shared" si="111"/>
        <v>48.33</v>
      </c>
      <c r="Q1458" s="11" t="s">
        <v>8319</v>
      </c>
      <c r="R1458" s="11" t="s">
        <v>8338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 s="23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5">
        <f t="shared" si="111"/>
        <v>0</v>
      </c>
      <c r="Q1459" s="11" t="s">
        <v>8319</v>
      </c>
      <c r="R1459" s="11" t="s">
        <v>8338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 s="23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5">
        <f t="shared" si="111"/>
        <v>0</v>
      </c>
      <c r="Q1460" s="11" t="s">
        <v>8319</v>
      </c>
      <c r="R1460" s="11" t="s">
        <v>8338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 s="23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5">
        <f t="shared" si="111"/>
        <v>0</v>
      </c>
      <c r="Q1461" s="11" t="s">
        <v>8319</v>
      </c>
      <c r="R1461" s="11" t="s">
        <v>8338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 s="23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5">
        <f t="shared" si="111"/>
        <v>0</v>
      </c>
      <c r="Q1462" s="11" t="s">
        <v>8319</v>
      </c>
      <c r="R1462" s="11" t="s">
        <v>8338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 s="2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5">
        <f t="shared" si="111"/>
        <v>44.67</v>
      </c>
      <c r="Q1463" s="11" t="s">
        <v>8319</v>
      </c>
      <c r="R1463" s="11" t="s">
        <v>8339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 s="23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5">
        <f t="shared" si="111"/>
        <v>28.94</v>
      </c>
      <c r="Q1464" s="11" t="s">
        <v>8319</v>
      </c>
      <c r="R1464" s="11" t="s">
        <v>8339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60" x14ac:dyDescent="0.25">
      <c r="A1465" s="23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5">
        <f t="shared" si="111"/>
        <v>35.44</v>
      </c>
      <c r="Q1465" s="11" t="s">
        <v>8319</v>
      </c>
      <c r="R1465" s="11" t="s">
        <v>8339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 s="23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5">
        <f t="shared" si="111"/>
        <v>34.869999999999997</v>
      </c>
      <c r="Q1466" s="11" t="s">
        <v>8319</v>
      </c>
      <c r="R1466" s="11" t="s">
        <v>8339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60" x14ac:dyDescent="0.25">
      <c r="A1467" s="23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5">
        <f t="shared" si="111"/>
        <v>52.62</v>
      </c>
      <c r="Q1467" s="11" t="s">
        <v>8319</v>
      </c>
      <c r="R1467" s="11" t="s">
        <v>8339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60" x14ac:dyDescent="0.25">
      <c r="A1468" s="23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5">
        <f t="shared" si="111"/>
        <v>69.599999999999994</v>
      </c>
      <c r="Q1468" s="11" t="s">
        <v>8319</v>
      </c>
      <c r="R1468" s="11" t="s">
        <v>8339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 s="23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5">
        <f t="shared" si="111"/>
        <v>76.72</v>
      </c>
      <c r="Q1469" s="11" t="s">
        <v>8319</v>
      </c>
      <c r="R1469" s="11" t="s">
        <v>8339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60" x14ac:dyDescent="0.25">
      <c r="A1470" s="23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5">
        <f t="shared" si="111"/>
        <v>33.19</v>
      </c>
      <c r="Q1470" s="11" t="s">
        <v>8319</v>
      </c>
      <c r="R1470" s="11" t="s">
        <v>8339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 s="23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5">
        <f t="shared" si="111"/>
        <v>149.46</v>
      </c>
      <c r="Q1471" s="11" t="s">
        <v>8319</v>
      </c>
      <c r="R1471" s="11" t="s">
        <v>8339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 s="23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5">
        <f t="shared" si="111"/>
        <v>23.17</v>
      </c>
      <c r="Q1472" s="11" t="s">
        <v>8319</v>
      </c>
      <c r="R1472" s="11" t="s">
        <v>8339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60" x14ac:dyDescent="0.25">
      <c r="A1473" s="2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5">
        <f t="shared" si="111"/>
        <v>96.88</v>
      </c>
      <c r="Q1473" s="11" t="s">
        <v>8319</v>
      </c>
      <c r="R1473" s="11" t="s">
        <v>8339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 s="23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5">
        <f t="shared" ref="P1474:P1537" si="116">IFERROR(ROUND(E1474/L1474,2),0)</f>
        <v>103.2</v>
      </c>
      <c r="Q1474" s="11" t="s">
        <v>8319</v>
      </c>
      <c r="R1474" s="11" t="s">
        <v>8339</v>
      </c>
      <c r="S1474" s="16">
        <f t="shared" ref="S1474:S1537" si="117">(((J1474/60)/60)/24)+DATE(1970,1,1)</f>
        <v>41533.542858796296</v>
      </c>
      <c r="T1474" s="16">
        <f t="shared" ref="T1474:T1537" si="118">(((I1474/60)/60)/24)+DATE(1970,1,1)</f>
        <v>41563.542858796296</v>
      </c>
      <c r="U1474">
        <f t="shared" si="114"/>
        <v>2013</v>
      </c>
    </row>
    <row r="1475" spans="1:21" x14ac:dyDescent="0.25">
      <c r="A1475" s="23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5">
        <f t="shared" si="116"/>
        <v>38.46</v>
      </c>
      <c r="Q1475" s="11" t="s">
        <v>8319</v>
      </c>
      <c r="R1475" s="11" t="s">
        <v>8339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60" x14ac:dyDescent="0.25">
      <c r="A1476" s="23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5">
        <f t="shared" si="116"/>
        <v>44.32</v>
      </c>
      <c r="Q1476" s="11" t="s">
        <v>8319</v>
      </c>
      <c r="R1476" s="11" t="s">
        <v>8339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 s="23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5">
        <f t="shared" si="116"/>
        <v>64.17</v>
      </c>
      <c r="Q1477" s="11" t="s">
        <v>8319</v>
      </c>
      <c r="R1477" s="11" t="s">
        <v>8339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45" x14ac:dyDescent="0.25">
      <c r="A1478" s="23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5">
        <f t="shared" si="116"/>
        <v>43.33</v>
      </c>
      <c r="Q1478" s="11" t="s">
        <v>8319</v>
      </c>
      <c r="R1478" s="11" t="s">
        <v>8339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60" x14ac:dyDescent="0.25">
      <c r="A1479" s="23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5">
        <f t="shared" si="116"/>
        <v>90.5</v>
      </c>
      <c r="Q1479" s="11" t="s">
        <v>8319</v>
      </c>
      <c r="R1479" s="11" t="s">
        <v>8339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60" x14ac:dyDescent="0.25">
      <c r="A1480" s="23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5">
        <f t="shared" si="116"/>
        <v>29.19</v>
      </c>
      <c r="Q1480" s="11" t="s">
        <v>8319</v>
      </c>
      <c r="R1480" s="11" t="s">
        <v>8339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60" x14ac:dyDescent="0.25">
      <c r="A1481" s="23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5">
        <f t="shared" si="116"/>
        <v>30.96</v>
      </c>
      <c r="Q1481" s="11" t="s">
        <v>8319</v>
      </c>
      <c r="R1481" s="11" t="s">
        <v>8339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60" x14ac:dyDescent="0.25">
      <c r="A1482" s="23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5">
        <f t="shared" si="116"/>
        <v>92.16</v>
      </c>
      <c r="Q1482" s="11" t="s">
        <v>8319</v>
      </c>
      <c r="R1482" s="11" t="s">
        <v>8339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60" x14ac:dyDescent="0.25">
      <c r="A1483" s="2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5">
        <f t="shared" si="116"/>
        <v>17.5</v>
      </c>
      <c r="Q1483" s="11" t="s">
        <v>8319</v>
      </c>
      <c r="R1483" s="11" t="s">
        <v>8321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 s="23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5">
        <f t="shared" si="116"/>
        <v>5</v>
      </c>
      <c r="Q1484" s="11" t="s">
        <v>8319</v>
      </c>
      <c r="R1484" s="11" t="s">
        <v>8321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60" x14ac:dyDescent="0.25">
      <c r="A1485" s="23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5">
        <f t="shared" si="116"/>
        <v>25</v>
      </c>
      <c r="Q1485" s="11" t="s">
        <v>8319</v>
      </c>
      <c r="R1485" s="11" t="s">
        <v>8321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 s="23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5">
        <f t="shared" si="116"/>
        <v>0</v>
      </c>
      <c r="Q1486" s="11" t="s">
        <v>8319</v>
      </c>
      <c r="R1486" s="11" t="s">
        <v>8321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60" x14ac:dyDescent="0.25">
      <c r="A1487" s="23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5">
        <f t="shared" si="116"/>
        <v>50</v>
      </c>
      <c r="Q1487" s="11" t="s">
        <v>8319</v>
      </c>
      <c r="R1487" s="11" t="s">
        <v>8321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 s="23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5">
        <f t="shared" si="116"/>
        <v>16</v>
      </c>
      <c r="Q1488" s="11" t="s">
        <v>8319</v>
      </c>
      <c r="R1488" s="11" t="s">
        <v>8321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 s="23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5">
        <f t="shared" si="116"/>
        <v>0</v>
      </c>
      <c r="Q1489" s="11" t="s">
        <v>8319</v>
      </c>
      <c r="R1489" s="11" t="s">
        <v>8321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 s="23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5">
        <f t="shared" si="116"/>
        <v>60</v>
      </c>
      <c r="Q1490" s="11" t="s">
        <v>8319</v>
      </c>
      <c r="R1490" s="11" t="s">
        <v>8321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 s="23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5">
        <f t="shared" si="116"/>
        <v>0</v>
      </c>
      <c r="Q1491" s="11" t="s">
        <v>8319</v>
      </c>
      <c r="R1491" s="11" t="s">
        <v>8321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 s="23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5">
        <f t="shared" si="116"/>
        <v>47.11</v>
      </c>
      <c r="Q1492" s="11" t="s">
        <v>8319</v>
      </c>
      <c r="R1492" s="11" t="s">
        <v>8321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 s="2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5">
        <f t="shared" si="116"/>
        <v>100</v>
      </c>
      <c r="Q1493" s="11" t="s">
        <v>8319</v>
      </c>
      <c r="R1493" s="11" t="s">
        <v>8321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 s="23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5">
        <f t="shared" si="116"/>
        <v>15</v>
      </c>
      <c r="Q1494" s="11" t="s">
        <v>8319</v>
      </c>
      <c r="R1494" s="11" t="s">
        <v>8321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45" x14ac:dyDescent="0.25">
      <c r="A1495" s="23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5">
        <f t="shared" si="116"/>
        <v>0</v>
      </c>
      <c r="Q1495" s="11" t="s">
        <v>8319</v>
      </c>
      <c r="R1495" s="11" t="s">
        <v>8321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 s="23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5">
        <f t="shared" si="116"/>
        <v>40.450000000000003</v>
      </c>
      <c r="Q1496" s="11" t="s">
        <v>8319</v>
      </c>
      <c r="R1496" s="11" t="s">
        <v>8321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 s="23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5">
        <f t="shared" si="116"/>
        <v>0</v>
      </c>
      <c r="Q1497" s="11" t="s">
        <v>8319</v>
      </c>
      <c r="R1497" s="11" t="s">
        <v>8321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 s="23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5">
        <f t="shared" si="116"/>
        <v>0</v>
      </c>
      <c r="Q1498" s="11" t="s">
        <v>8319</v>
      </c>
      <c r="R1498" s="11" t="s">
        <v>8321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60" x14ac:dyDescent="0.25">
      <c r="A1499" s="23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5">
        <f t="shared" si="116"/>
        <v>1</v>
      </c>
      <c r="Q1499" s="11" t="s">
        <v>8319</v>
      </c>
      <c r="R1499" s="11" t="s">
        <v>8321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60" x14ac:dyDescent="0.25">
      <c r="A1500" s="23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5">
        <f t="shared" si="116"/>
        <v>19</v>
      </c>
      <c r="Q1500" s="11" t="s">
        <v>8319</v>
      </c>
      <c r="R1500" s="11" t="s">
        <v>8321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 s="23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5">
        <f t="shared" si="116"/>
        <v>5</v>
      </c>
      <c r="Q1501" s="11" t="s">
        <v>8319</v>
      </c>
      <c r="R1501" s="11" t="s">
        <v>8321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60" x14ac:dyDescent="0.25">
      <c r="A1502" s="23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5">
        <f t="shared" si="116"/>
        <v>46.73</v>
      </c>
      <c r="Q1502" s="11" t="s">
        <v>8319</v>
      </c>
      <c r="R1502" s="11" t="s">
        <v>8321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45" x14ac:dyDescent="0.25">
      <c r="A1503" s="2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5">
        <f t="shared" si="116"/>
        <v>97.73</v>
      </c>
      <c r="Q1503" s="11" t="s">
        <v>8335</v>
      </c>
      <c r="R1503" s="11" t="s">
        <v>8336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60" x14ac:dyDescent="0.25">
      <c r="A1504" s="23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5">
        <f t="shared" si="116"/>
        <v>67.84</v>
      </c>
      <c r="Q1504" s="11" t="s">
        <v>8335</v>
      </c>
      <c r="R1504" s="11" t="s">
        <v>8336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60" x14ac:dyDescent="0.25">
      <c r="A1505" s="23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5">
        <f t="shared" si="116"/>
        <v>56.98</v>
      </c>
      <c r="Q1505" s="11" t="s">
        <v>8335</v>
      </c>
      <c r="R1505" s="11" t="s">
        <v>8336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 s="23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5">
        <f t="shared" si="116"/>
        <v>67.16</v>
      </c>
      <c r="Q1506" s="11" t="s">
        <v>8335</v>
      </c>
      <c r="R1506" s="11" t="s">
        <v>8336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 s="23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5">
        <f t="shared" si="116"/>
        <v>48.04</v>
      </c>
      <c r="Q1507" s="11" t="s">
        <v>8335</v>
      </c>
      <c r="R1507" s="11" t="s">
        <v>8336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 s="23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5">
        <f t="shared" si="116"/>
        <v>38.86</v>
      </c>
      <c r="Q1508" s="11" t="s">
        <v>8335</v>
      </c>
      <c r="R1508" s="11" t="s">
        <v>8336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 s="23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5">
        <f t="shared" si="116"/>
        <v>78.180000000000007</v>
      </c>
      <c r="Q1509" s="11" t="s">
        <v>8335</v>
      </c>
      <c r="R1509" s="11" t="s">
        <v>8336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 s="23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5">
        <f t="shared" si="116"/>
        <v>97.11</v>
      </c>
      <c r="Q1510" s="11" t="s">
        <v>8335</v>
      </c>
      <c r="R1510" s="11" t="s">
        <v>8336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60" x14ac:dyDescent="0.25">
      <c r="A1511" s="23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5">
        <f t="shared" si="116"/>
        <v>110.39</v>
      </c>
      <c r="Q1511" s="11" t="s">
        <v>8335</v>
      </c>
      <c r="R1511" s="11" t="s">
        <v>8336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60" x14ac:dyDescent="0.25">
      <c r="A1512" s="23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5">
        <f t="shared" si="116"/>
        <v>39.92</v>
      </c>
      <c r="Q1512" s="11" t="s">
        <v>8335</v>
      </c>
      <c r="R1512" s="11" t="s">
        <v>8336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 s="2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5">
        <f t="shared" si="116"/>
        <v>75.98</v>
      </c>
      <c r="Q1513" s="11" t="s">
        <v>8335</v>
      </c>
      <c r="R1513" s="11" t="s">
        <v>8336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60" x14ac:dyDescent="0.25">
      <c r="A1514" s="23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5">
        <f t="shared" si="116"/>
        <v>58.38</v>
      </c>
      <c r="Q1514" s="11" t="s">
        <v>8335</v>
      </c>
      <c r="R1514" s="11" t="s">
        <v>8336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 s="23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5">
        <f t="shared" si="116"/>
        <v>55.82</v>
      </c>
      <c r="Q1515" s="11" t="s">
        <v>8335</v>
      </c>
      <c r="R1515" s="11" t="s">
        <v>8336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 s="23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5">
        <f t="shared" si="116"/>
        <v>151.24</v>
      </c>
      <c r="Q1516" s="11" t="s">
        <v>8335</v>
      </c>
      <c r="R1516" s="11" t="s">
        <v>8336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60" x14ac:dyDescent="0.25">
      <c r="A1517" s="23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5">
        <f t="shared" si="116"/>
        <v>849.67</v>
      </c>
      <c r="Q1517" s="11" t="s">
        <v>8335</v>
      </c>
      <c r="R1517" s="11" t="s">
        <v>8336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 s="23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5">
        <f t="shared" si="116"/>
        <v>159.24</v>
      </c>
      <c r="Q1518" s="11" t="s">
        <v>8335</v>
      </c>
      <c r="R1518" s="11" t="s">
        <v>8336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60" x14ac:dyDescent="0.25">
      <c r="A1519" s="23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5">
        <f t="shared" si="116"/>
        <v>39.51</v>
      </c>
      <c r="Q1519" s="11" t="s">
        <v>8335</v>
      </c>
      <c r="R1519" s="11" t="s">
        <v>8336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 s="23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5">
        <f t="shared" si="116"/>
        <v>130.53</v>
      </c>
      <c r="Q1520" s="11" t="s">
        <v>8335</v>
      </c>
      <c r="R1520" s="11" t="s">
        <v>8336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60" x14ac:dyDescent="0.25">
      <c r="A1521" s="23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5">
        <f t="shared" si="116"/>
        <v>64.16</v>
      </c>
      <c r="Q1521" s="11" t="s">
        <v>8335</v>
      </c>
      <c r="R1521" s="11" t="s">
        <v>8336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45" x14ac:dyDescent="0.25">
      <c r="A1522" s="23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5">
        <f t="shared" si="116"/>
        <v>111.53</v>
      </c>
      <c r="Q1522" s="11" t="s">
        <v>8335</v>
      </c>
      <c r="R1522" s="11" t="s">
        <v>8336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 s="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5">
        <f t="shared" si="116"/>
        <v>170.45</v>
      </c>
      <c r="Q1523" s="11" t="s">
        <v>8335</v>
      </c>
      <c r="R1523" s="11" t="s">
        <v>8336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 s="23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5">
        <f t="shared" si="116"/>
        <v>133.74</v>
      </c>
      <c r="Q1524" s="11" t="s">
        <v>8335</v>
      </c>
      <c r="R1524" s="11" t="s">
        <v>8336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60" x14ac:dyDescent="0.25">
      <c r="A1525" s="23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5">
        <f t="shared" si="116"/>
        <v>95.83</v>
      </c>
      <c r="Q1525" s="11" t="s">
        <v>8335</v>
      </c>
      <c r="R1525" s="11" t="s">
        <v>8336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 s="23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5">
        <f t="shared" si="116"/>
        <v>221.79</v>
      </c>
      <c r="Q1526" s="11" t="s">
        <v>8335</v>
      </c>
      <c r="R1526" s="11" t="s">
        <v>8336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60" x14ac:dyDescent="0.25">
      <c r="A1527" s="23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5">
        <f t="shared" si="116"/>
        <v>32.32</v>
      </c>
      <c r="Q1527" s="11" t="s">
        <v>8335</v>
      </c>
      <c r="R1527" s="11" t="s">
        <v>8336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60" x14ac:dyDescent="0.25">
      <c r="A1528" s="23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5">
        <f t="shared" si="116"/>
        <v>98.84</v>
      </c>
      <c r="Q1528" s="11" t="s">
        <v>8335</v>
      </c>
      <c r="R1528" s="11" t="s">
        <v>8336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 s="23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5">
        <f t="shared" si="116"/>
        <v>55.22</v>
      </c>
      <c r="Q1529" s="11" t="s">
        <v>8335</v>
      </c>
      <c r="R1529" s="11" t="s">
        <v>8336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 s="23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5">
        <f t="shared" si="116"/>
        <v>52.79</v>
      </c>
      <c r="Q1530" s="11" t="s">
        <v>8335</v>
      </c>
      <c r="R1530" s="11" t="s">
        <v>8336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 s="23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5">
        <f t="shared" si="116"/>
        <v>135.66999999999999</v>
      </c>
      <c r="Q1531" s="11" t="s">
        <v>8335</v>
      </c>
      <c r="R1531" s="11" t="s">
        <v>8336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 s="23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5">
        <f t="shared" si="116"/>
        <v>53.99</v>
      </c>
      <c r="Q1532" s="11" t="s">
        <v>8335</v>
      </c>
      <c r="R1532" s="11" t="s">
        <v>8336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 s="2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5">
        <f t="shared" si="116"/>
        <v>56.64</v>
      </c>
      <c r="Q1533" s="11" t="s">
        <v>8335</v>
      </c>
      <c r="R1533" s="11" t="s">
        <v>8336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60" x14ac:dyDescent="0.25">
      <c r="A1534" s="23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5">
        <f t="shared" si="116"/>
        <v>82.32</v>
      </c>
      <c r="Q1534" s="11" t="s">
        <v>8335</v>
      </c>
      <c r="R1534" s="11" t="s">
        <v>8336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 s="23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5">
        <f t="shared" si="116"/>
        <v>88.26</v>
      </c>
      <c r="Q1535" s="11" t="s">
        <v>8335</v>
      </c>
      <c r="R1535" s="11" t="s">
        <v>8336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60" x14ac:dyDescent="0.25">
      <c r="A1536" s="23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5">
        <f t="shared" si="116"/>
        <v>84.91</v>
      </c>
      <c r="Q1536" s="11" t="s">
        <v>8335</v>
      </c>
      <c r="R1536" s="11" t="s">
        <v>8336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60" x14ac:dyDescent="0.25">
      <c r="A1537" s="23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5">
        <f t="shared" si="116"/>
        <v>48.15</v>
      </c>
      <c r="Q1537" s="11" t="s">
        <v>8335</v>
      </c>
      <c r="R1537" s="11" t="s">
        <v>8336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 s="23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5">
        <f t="shared" ref="P1538:P1601" si="121">IFERROR(ROUND(E1538/L1538,2),0)</f>
        <v>66.02</v>
      </c>
      <c r="Q1538" s="11" t="s">
        <v>8335</v>
      </c>
      <c r="R1538" s="11" t="s">
        <v>8336</v>
      </c>
      <c r="S1538" s="16">
        <f t="shared" ref="S1538:S1601" si="122">(((J1538/60)/60)/24)+DATE(1970,1,1)</f>
        <v>42213.802199074074</v>
      </c>
      <c r="T1538" s="16">
        <f t="shared" ref="T1538:T1601" si="123">(((I1538/60)/60)/24)+DATE(1970,1,1)</f>
        <v>42243.802199074074</v>
      </c>
      <c r="U1538">
        <f t="shared" si="119"/>
        <v>2015</v>
      </c>
    </row>
    <row r="1539" spans="1:21" ht="45" x14ac:dyDescent="0.25">
      <c r="A1539" s="23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5">
        <f t="shared" si="121"/>
        <v>96.38</v>
      </c>
      <c r="Q1539" s="11" t="s">
        <v>8335</v>
      </c>
      <c r="R1539" s="11" t="s">
        <v>8336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 s="23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5">
        <f t="shared" si="121"/>
        <v>156.16999999999999</v>
      </c>
      <c r="Q1540" s="11" t="s">
        <v>8335</v>
      </c>
      <c r="R1540" s="11" t="s">
        <v>8336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60" x14ac:dyDescent="0.25">
      <c r="A1541" s="23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5">
        <f t="shared" si="121"/>
        <v>95.76</v>
      </c>
      <c r="Q1541" s="11" t="s">
        <v>8335</v>
      </c>
      <c r="R1541" s="11" t="s">
        <v>8336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60" x14ac:dyDescent="0.25">
      <c r="A1542" s="23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5">
        <f t="shared" si="121"/>
        <v>180.41</v>
      </c>
      <c r="Q1542" s="11" t="s">
        <v>8335</v>
      </c>
      <c r="R1542" s="11" t="s">
        <v>8336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 s="2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5">
        <f t="shared" si="121"/>
        <v>3</v>
      </c>
      <c r="Q1543" s="11" t="s">
        <v>8335</v>
      </c>
      <c r="R1543" s="11" t="s">
        <v>8340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 s="23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5">
        <f t="shared" si="121"/>
        <v>20</v>
      </c>
      <c r="Q1544" s="11" t="s">
        <v>8335</v>
      </c>
      <c r="R1544" s="11" t="s">
        <v>8340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 s="23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5">
        <f t="shared" si="121"/>
        <v>10</v>
      </c>
      <c r="Q1545" s="11" t="s">
        <v>8335</v>
      </c>
      <c r="R1545" s="11" t="s">
        <v>8340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 s="23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5">
        <f t="shared" si="121"/>
        <v>0</v>
      </c>
      <c r="Q1546" s="11" t="s">
        <v>8335</v>
      </c>
      <c r="R1546" s="11" t="s">
        <v>8340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 s="23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5">
        <f t="shared" si="121"/>
        <v>1</v>
      </c>
      <c r="Q1547" s="11" t="s">
        <v>8335</v>
      </c>
      <c r="R1547" s="11" t="s">
        <v>8340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60" x14ac:dyDescent="0.25">
      <c r="A1548" s="23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5">
        <f t="shared" si="121"/>
        <v>26.27</v>
      </c>
      <c r="Q1548" s="11" t="s">
        <v>8335</v>
      </c>
      <c r="R1548" s="11" t="s">
        <v>8340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 s="23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5">
        <f t="shared" si="121"/>
        <v>0</v>
      </c>
      <c r="Q1549" s="11" t="s">
        <v>8335</v>
      </c>
      <c r="R1549" s="11" t="s">
        <v>8340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 s="23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5">
        <f t="shared" si="121"/>
        <v>60</v>
      </c>
      <c r="Q1550" s="11" t="s">
        <v>8335</v>
      </c>
      <c r="R1550" s="11" t="s">
        <v>8340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 s="23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5">
        <f t="shared" si="121"/>
        <v>28.33</v>
      </c>
      <c r="Q1551" s="11" t="s">
        <v>8335</v>
      </c>
      <c r="R1551" s="11" t="s">
        <v>8340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 s="23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5">
        <f t="shared" si="121"/>
        <v>14.43</v>
      </c>
      <c r="Q1552" s="11" t="s">
        <v>8335</v>
      </c>
      <c r="R1552" s="11" t="s">
        <v>8340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60" x14ac:dyDescent="0.25">
      <c r="A1553" s="2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5">
        <f t="shared" si="121"/>
        <v>0</v>
      </c>
      <c r="Q1553" s="11" t="s">
        <v>8335</v>
      </c>
      <c r="R1553" s="11" t="s">
        <v>8340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60" x14ac:dyDescent="0.25">
      <c r="A1554" s="23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5">
        <f t="shared" si="121"/>
        <v>132.19</v>
      </c>
      <c r="Q1554" s="11" t="s">
        <v>8335</v>
      </c>
      <c r="R1554" s="11" t="s">
        <v>8340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 s="23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5">
        <f t="shared" si="121"/>
        <v>0</v>
      </c>
      <c r="Q1555" s="11" t="s">
        <v>8335</v>
      </c>
      <c r="R1555" s="11" t="s">
        <v>8340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 s="23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5">
        <f t="shared" si="121"/>
        <v>0</v>
      </c>
      <c r="Q1556" s="11" t="s">
        <v>8335</v>
      </c>
      <c r="R1556" s="11" t="s">
        <v>8340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 s="23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5">
        <f t="shared" si="121"/>
        <v>0</v>
      </c>
      <c r="Q1557" s="11" t="s">
        <v>8335</v>
      </c>
      <c r="R1557" s="11" t="s">
        <v>8340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 s="23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5">
        <f t="shared" si="121"/>
        <v>56.42</v>
      </c>
      <c r="Q1558" s="11" t="s">
        <v>8335</v>
      </c>
      <c r="R1558" s="11" t="s">
        <v>8340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 s="23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5">
        <f t="shared" si="121"/>
        <v>100</v>
      </c>
      <c r="Q1559" s="11" t="s">
        <v>8335</v>
      </c>
      <c r="R1559" s="11" t="s">
        <v>8340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 s="23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5">
        <f t="shared" si="121"/>
        <v>11.67</v>
      </c>
      <c r="Q1560" s="11" t="s">
        <v>8335</v>
      </c>
      <c r="R1560" s="11" t="s">
        <v>8340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45" x14ac:dyDescent="0.25">
      <c r="A1561" s="23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5">
        <f t="shared" si="121"/>
        <v>50</v>
      </c>
      <c r="Q1561" s="11" t="s">
        <v>8335</v>
      </c>
      <c r="R1561" s="11" t="s">
        <v>8340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60" x14ac:dyDescent="0.25">
      <c r="A1562" s="23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5">
        <f t="shared" si="121"/>
        <v>23.5</v>
      </c>
      <c r="Q1562" s="11" t="s">
        <v>8335</v>
      </c>
      <c r="R1562" s="11" t="s">
        <v>8340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 s="2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5">
        <f t="shared" si="121"/>
        <v>67</v>
      </c>
      <c r="Q1563" s="11" t="s">
        <v>8319</v>
      </c>
      <c r="R1563" s="11" t="s">
        <v>8341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 s="23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5">
        <f t="shared" si="121"/>
        <v>0</v>
      </c>
      <c r="Q1564" s="11" t="s">
        <v>8319</v>
      </c>
      <c r="R1564" s="11" t="s">
        <v>8341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 s="23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5">
        <f t="shared" si="121"/>
        <v>42.5</v>
      </c>
      <c r="Q1565" s="11" t="s">
        <v>8319</v>
      </c>
      <c r="R1565" s="11" t="s">
        <v>8341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60" x14ac:dyDescent="0.25">
      <c r="A1566" s="23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5">
        <f t="shared" si="121"/>
        <v>10</v>
      </c>
      <c r="Q1566" s="11" t="s">
        <v>8319</v>
      </c>
      <c r="R1566" s="11" t="s">
        <v>8341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60" x14ac:dyDescent="0.25">
      <c r="A1567" s="23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5">
        <f t="shared" si="121"/>
        <v>100</v>
      </c>
      <c r="Q1567" s="11" t="s">
        <v>8319</v>
      </c>
      <c r="R1567" s="11" t="s">
        <v>8341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 s="23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5">
        <f t="shared" si="121"/>
        <v>108.05</v>
      </c>
      <c r="Q1568" s="11" t="s">
        <v>8319</v>
      </c>
      <c r="R1568" s="11" t="s">
        <v>8341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60" x14ac:dyDescent="0.25">
      <c r="A1569" s="23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5">
        <f t="shared" si="121"/>
        <v>26.92</v>
      </c>
      <c r="Q1569" s="11" t="s">
        <v>8319</v>
      </c>
      <c r="R1569" s="11" t="s">
        <v>8341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 s="23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5">
        <f t="shared" si="121"/>
        <v>155</v>
      </c>
      <c r="Q1570" s="11" t="s">
        <v>8319</v>
      </c>
      <c r="R1570" s="11" t="s">
        <v>8341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 s="23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5">
        <f t="shared" si="121"/>
        <v>0</v>
      </c>
      <c r="Q1571" s="11" t="s">
        <v>8319</v>
      </c>
      <c r="R1571" s="11" t="s">
        <v>8341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 s="23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5">
        <f t="shared" si="121"/>
        <v>47.77</v>
      </c>
      <c r="Q1572" s="11" t="s">
        <v>8319</v>
      </c>
      <c r="R1572" s="11" t="s">
        <v>8341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 s="2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5">
        <f t="shared" si="121"/>
        <v>20</v>
      </c>
      <c r="Q1573" s="11" t="s">
        <v>8319</v>
      </c>
      <c r="R1573" s="11" t="s">
        <v>8341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60" x14ac:dyDescent="0.25">
      <c r="A1574" s="23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5">
        <f t="shared" si="121"/>
        <v>41.67</v>
      </c>
      <c r="Q1574" s="11" t="s">
        <v>8319</v>
      </c>
      <c r="R1574" s="11" t="s">
        <v>8341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60" x14ac:dyDescent="0.25">
      <c r="A1575" s="23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5">
        <f t="shared" si="121"/>
        <v>74.33</v>
      </c>
      <c r="Q1575" s="11" t="s">
        <v>8319</v>
      </c>
      <c r="R1575" s="11" t="s">
        <v>8341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60" x14ac:dyDescent="0.25">
      <c r="A1576" s="23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5">
        <f t="shared" si="121"/>
        <v>84.33</v>
      </c>
      <c r="Q1576" s="11" t="s">
        <v>8319</v>
      </c>
      <c r="R1576" s="11" t="s">
        <v>8341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60" x14ac:dyDescent="0.25">
      <c r="A1577" s="23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5">
        <f t="shared" si="121"/>
        <v>65.459999999999994</v>
      </c>
      <c r="Q1577" s="11" t="s">
        <v>8319</v>
      </c>
      <c r="R1577" s="11" t="s">
        <v>8341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45" x14ac:dyDescent="0.25">
      <c r="A1578" s="23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5">
        <f t="shared" si="121"/>
        <v>65</v>
      </c>
      <c r="Q1578" s="11" t="s">
        <v>8319</v>
      </c>
      <c r="R1578" s="11" t="s">
        <v>8341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60" x14ac:dyDescent="0.25">
      <c r="A1579" s="23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5">
        <f t="shared" si="121"/>
        <v>27.5</v>
      </c>
      <c r="Q1579" s="11" t="s">
        <v>8319</v>
      </c>
      <c r="R1579" s="11" t="s">
        <v>8341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 s="23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5">
        <f t="shared" si="121"/>
        <v>51.25</v>
      </c>
      <c r="Q1580" s="11" t="s">
        <v>8319</v>
      </c>
      <c r="R1580" s="11" t="s">
        <v>8341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45" x14ac:dyDescent="0.25">
      <c r="A1581" s="23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5">
        <f t="shared" si="121"/>
        <v>14</v>
      </c>
      <c r="Q1581" s="11" t="s">
        <v>8319</v>
      </c>
      <c r="R1581" s="11" t="s">
        <v>8341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 s="23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5">
        <f t="shared" si="121"/>
        <v>0</v>
      </c>
      <c r="Q1582" s="11" t="s">
        <v>8319</v>
      </c>
      <c r="R1582" s="11" t="s">
        <v>8341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60" x14ac:dyDescent="0.25">
      <c r="A1583" s="2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5">
        <f t="shared" si="121"/>
        <v>5</v>
      </c>
      <c r="Q1583" s="11" t="s">
        <v>8335</v>
      </c>
      <c r="R1583" s="11" t="s">
        <v>8342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 s="23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5">
        <f t="shared" si="121"/>
        <v>31</v>
      </c>
      <c r="Q1584" s="11" t="s">
        <v>8335</v>
      </c>
      <c r="R1584" s="11" t="s">
        <v>8342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 s="23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5">
        <f t="shared" si="121"/>
        <v>15</v>
      </c>
      <c r="Q1585" s="11" t="s">
        <v>8335</v>
      </c>
      <c r="R1585" s="11" t="s">
        <v>8342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60" x14ac:dyDescent="0.25">
      <c r="A1586" s="23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5">
        <f t="shared" si="121"/>
        <v>0</v>
      </c>
      <c r="Q1586" s="11" t="s">
        <v>8335</v>
      </c>
      <c r="R1586" s="11" t="s">
        <v>8342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 s="23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5">
        <f t="shared" si="121"/>
        <v>131.66999999999999</v>
      </c>
      <c r="Q1587" s="11" t="s">
        <v>8335</v>
      </c>
      <c r="R1587" s="11" t="s">
        <v>8342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 s="23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5">
        <f t="shared" si="121"/>
        <v>0</v>
      </c>
      <c r="Q1588" s="11" t="s">
        <v>8335</v>
      </c>
      <c r="R1588" s="11" t="s">
        <v>8342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 s="23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5">
        <f t="shared" si="121"/>
        <v>1</v>
      </c>
      <c r="Q1589" s="11" t="s">
        <v>8335</v>
      </c>
      <c r="R1589" s="11" t="s">
        <v>8342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 s="23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5">
        <f t="shared" si="121"/>
        <v>0</v>
      </c>
      <c r="Q1590" s="11" t="s">
        <v>8335</v>
      </c>
      <c r="R1590" s="11" t="s">
        <v>8342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 s="23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5">
        <f t="shared" si="121"/>
        <v>0</v>
      </c>
      <c r="Q1591" s="11" t="s">
        <v>8335</v>
      </c>
      <c r="R1591" s="11" t="s">
        <v>8342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 s="23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5">
        <f t="shared" si="121"/>
        <v>510</v>
      </c>
      <c r="Q1592" s="11" t="s">
        <v>8335</v>
      </c>
      <c r="R1592" s="11" t="s">
        <v>8342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 s="2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5">
        <f t="shared" si="121"/>
        <v>44.48</v>
      </c>
      <c r="Q1593" s="11" t="s">
        <v>8335</v>
      </c>
      <c r="R1593" s="11" t="s">
        <v>8342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 s="23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5">
        <f t="shared" si="121"/>
        <v>0</v>
      </c>
      <c r="Q1594" s="11" t="s">
        <v>8335</v>
      </c>
      <c r="R1594" s="11" t="s">
        <v>8342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45" x14ac:dyDescent="0.25">
      <c r="A1595" s="23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5">
        <f t="shared" si="121"/>
        <v>1</v>
      </c>
      <c r="Q1595" s="11" t="s">
        <v>8335</v>
      </c>
      <c r="R1595" s="11" t="s">
        <v>8342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45" x14ac:dyDescent="0.25">
      <c r="A1596" s="23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5">
        <f t="shared" si="121"/>
        <v>20.5</v>
      </c>
      <c r="Q1596" s="11" t="s">
        <v>8335</v>
      </c>
      <c r="R1596" s="11" t="s">
        <v>8342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 s="23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5">
        <f t="shared" si="121"/>
        <v>40</v>
      </c>
      <c r="Q1597" s="11" t="s">
        <v>8335</v>
      </c>
      <c r="R1597" s="11" t="s">
        <v>8342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 s="23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5">
        <f t="shared" si="121"/>
        <v>25</v>
      </c>
      <c r="Q1598" s="11" t="s">
        <v>8335</v>
      </c>
      <c r="R1598" s="11" t="s">
        <v>8342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 s="23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5">
        <f t="shared" si="121"/>
        <v>0</v>
      </c>
      <c r="Q1599" s="11" t="s">
        <v>8335</v>
      </c>
      <c r="R1599" s="11" t="s">
        <v>8342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 s="23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5">
        <f t="shared" si="121"/>
        <v>1</v>
      </c>
      <c r="Q1600" s="11" t="s">
        <v>8335</v>
      </c>
      <c r="R1600" s="11" t="s">
        <v>8342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 s="23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5">
        <f t="shared" si="121"/>
        <v>0</v>
      </c>
      <c r="Q1601" s="11" t="s">
        <v>8335</v>
      </c>
      <c r="R1601" s="11" t="s">
        <v>8342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60" x14ac:dyDescent="0.25">
      <c r="A1602" s="23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5">
        <f t="shared" ref="P1602:P1665" si="126">IFERROR(ROUND(E1602/L1602,2),0)</f>
        <v>40.78</v>
      </c>
      <c r="Q1602" s="11" t="s">
        <v>8335</v>
      </c>
      <c r="R1602" s="11" t="s">
        <v>8342</v>
      </c>
      <c r="S1602" s="16">
        <f t="shared" ref="S1602:S1665" si="127">(((J1602/60)/60)/24)+DATE(1970,1,1)</f>
        <v>41791.057314814818</v>
      </c>
      <c r="T1602" s="16">
        <f t="shared" ref="T1602:T1665" si="128">(((I1602/60)/60)/24)+DATE(1970,1,1)</f>
        <v>41835.21597222222</v>
      </c>
      <c r="U1602">
        <f t="shared" si="124"/>
        <v>2014</v>
      </c>
    </row>
    <row r="1603" spans="1:21" ht="45" x14ac:dyDescent="0.25">
      <c r="A1603" s="2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5">
        <f t="shared" si="126"/>
        <v>48.33</v>
      </c>
      <c r="Q1603" s="11" t="s">
        <v>8322</v>
      </c>
      <c r="R1603" s="11" t="s">
        <v>8323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 s="23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5">
        <f t="shared" si="126"/>
        <v>46.95</v>
      </c>
      <c r="Q1604" s="11" t="s">
        <v>8322</v>
      </c>
      <c r="R1604" s="11" t="s">
        <v>8323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45" x14ac:dyDescent="0.25">
      <c r="A1605" s="23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5">
        <f t="shared" si="126"/>
        <v>66.69</v>
      </c>
      <c r="Q1605" s="11" t="s">
        <v>8322</v>
      </c>
      <c r="R1605" s="11" t="s">
        <v>8323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60" x14ac:dyDescent="0.25">
      <c r="A1606" s="23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5">
        <f t="shared" si="126"/>
        <v>48.84</v>
      </c>
      <c r="Q1606" s="11" t="s">
        <v>8322</v>
      </c>
      <c r="R1606" s="11" t="s">
        <v>8323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60" x14ac:dyDescent="0.25">
      <c r="A1607" s="23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5">
        <f t="shared" si="126"/>
        <v>137.31</v>
      </c>
      <c r="Q1607" s="11" t="s">
        <v>8322</v>
      </c>
      <c r="R1607" s="11" t="s">
        <v>8323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 s="23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5">
        <f t="shared" si="126"/>
        <v>87.83</v>
      </c>
      <c r="Q1608" s="11" t="s">
        <v>8322</v>
      </c>
      <c r="R1608" s="11" t="s">
        <v>8323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 s="23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5">
        <f t="shared" si="126"/>
        <v>70.790000000000006</v>
      </c>
      <c r="Q1609" s="11" t="s">
        <v>8322</v>
      </c>
      <c r="R1609" s="11" t="s">
        <v>8323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45" x14ac:dyDescent="0.25">
      <c r="A1610" s="23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5">
        <f t="shared" si="126"/>
        <v>52.83</v>
      </c>
      <c r="Q1610" s="11" t="s">
        <v>8322</v>
      </c>
      <c r="R1610" s="11" t="s">
        <v>8323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 s="23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5">
        <f t="shared" si="126"/>
        <v>443.75</v>
      </c>
      <c r="Q1611" s="11" t="s">
        <v>8322</v>
      </c>
      <c r="R1611" s="11" t="s">
        <v>8323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 s="23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5">
        <f t="shared" si="126"/>
        <v>48.54</v>
      </c>
      <c r="Q1612" s="11" t="s">
        <v>8322</v>
      </c>
      <c r="R1612" s="11" t="s">
        <v>8323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 s="2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5">
        <f t="shared" si="126"/>
        <v>37.07</v>
      </c>
      <c r="Q1613" s="11" t="s">
        <v>8322</v>
      </c>
      <c r="R1613" s="11" t="s">
        <v>8323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 s="23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5">
        <f t="shared" si="126"/>
        <v>50</v>
      </c>
      <c r="Q1614" s="11" t="s">
        <v>8322</v>
      </c>
      <c r="R1614" s="11" t="s">
        <v>8323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60" x14ac:dyDescent="0.25">
      <c r="A1615" s="23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5">
        <f t="shared" si="126"/>
        <v>39.04</v>
      </c>
      <c r="Q1615" s="11" t="s">
        <v>8322</v>
      </c>
      <c r="R1615" s="11" t="s">
        <v>8323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60" x14ac:dyDescent="0.25">
      <c r="A1616" s="23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5">
        <f t="shared" si="126"/>
        <v>66.69</v>
      </c>
      <c r="Q1616" s="11" t="s">
        <v>8322</v>
      </c>
      <c r="R1616" s="11" t="s">
        <v>8323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 s="23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5">
        <f t="shared" si="126"/>
        <v>67.13</v>
      </c>
      <c r="Q1617" s="11" t="s">
        <v>8322</v>
      </c>
      <c r="R1617" s="11" t="s">
        <v>8323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 s="23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5">
        <f t="shared" si="126"/>
        <v>66.37</v>
      </c>
      <c r="Q1618" s="11" t="s">
        <v>8322</v>
      </c>
      <c r="R1618" s="11" t="s">
        <v>8323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45" x14ac:dyDescent="0.25">
      <c r="A1619" s="23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5">
        <f t="shared" si="126"/>
        <v>64.62</v>
      </c>
      <c r="Q1619" s="11" t="s">
        <v>8322</v>
      </c>
      <c r="R1619" s="11" t="s">
        <v>8323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 s="23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5">
        <f t="shared" si="126"/>
        <v>58.37</v>
      </c>
      <c r="Q1620" s="11" t="s">
        <v>8322</v>
      </c>
      <c r="R1620" s="11" t="s">
        <v>8323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60" x14ac:dyDescent="0.25">
      <c r="A1621" s="23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5">
        <f t="shared" si="126"/>
        <v>86.96</v>
      </c>
      <c r="Q1621" s="11" t="s">
        <v>8322</v>
      </c>
      <c r="R1621" s="11" t="s">
        <v>8323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 s="23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5">
        <f t="shared" si="126"/>
        <v>66.47</v>
      </c>
      <c r="Q1622" s="11" t="s">
        <v>8322</v>
      </c>
      <c r="R1622" s="11" t="s">
        <v>8323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 s="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5">
        <f t="shared" si="126"/>
        <v>163.78</v>
      </c>
      <c r="Q1623" s="11" t="s">
        <v>8322</v>
      </c>
      <c r="R1623" s="11" t="s">
        <v>8323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 s="23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5">
        <f t="shared" si="126"/>
        <v>107.98</v>
      </c>
      <c r="Q1624" s="11" t="s">
        <v>8322</v>
      </c>
      <c r="R1624" s="11" t="s">
        <v>8323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60" x14ac:dyDescent="0.25">
      <c r="A1625" s="23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5">
        <f t="shared" si="126"/>
        <v>42.11</v>
      </c>
      <c r="Q1625" s="11" t="s">
        <v>8322</v>
      </c>
      <c r="R1625" s="11" t="s">
        <v>8323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 s="23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5">
        <f t="shared" si="126"/>
        <v>47.2</v>
      </c>
      <c r="Q1626" s="11" t="s">
        <v>8322</v>
      </c>
      <c r="R1626" s="11" t="s">
        <v>8323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 s="23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5">
        <f t="shared" si="126"/>
        <v>112.02</v>
      </c>
      <c r="Q1627" s="11" t="s">
        <v>8322</v>
      </c>
      <c r="R1627" s="11" t="s">
        <v>8323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 s="23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5">
        <f t="shared" si="126"/>
        <v>74.95</v>
      </c>
      <c r="Q1628" s="11" t="s">
        <v>8322</v>
      </c>
      <c r="R1628" s="11" t="s">
        <v>8323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60" x14ac:dyDescent="0.25">
      <c r="A1629" s="23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5">
        <f t="shared" si="126"/>
        <v>61.58</v>
      </c>
      <c r="Q1629" s="11" t="s">
        <v>8322</v>
      </c>
      <c r="R1629" s="11" t="s">
        <v>8323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 s="23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5">
        <f t="shared" si="126"/>
        <v>45.88</v>
      </c>
      <c r="Q1630" s="11" t="s">
        <v>8322</v>
      </c>
      <c r="R1630" s="11" t="s">
        <v>8323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 s="23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5">
        <f t="shared" si="126"/>
        <v>75.849999999999994</v>
      </c>
      <c r="Q1631" s="11" t="s">
        <v>8322</v>
      </c>
      <c r="R1631" s="11" t="s">
        <v>8323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60" x14ac:dyDescent="0.25">
      <c r="A1632" s="23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5">
        <f t="shared" si="126"/>
        <v>84.21</v>
      </c>
      <c r="Q1632" s="11" t="s">
        <v>8322</v>
      </c>
      <c r="R1632" s="11" t="s">
        <v>8323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60" x14ac:dyDescent="0.25">
      <c r="A1633" s="2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5">
        <f t="shared" si="126"/>
        <v>117.23</v>
      </c>
      <c r="Q1633" s="11" t="s">
        <v>8322</v>
      </c>
      <c r="R1633" s="11" t="s">
        <v>8323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 s="23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5">
        <f t="shared" si="126"/>
        <v>86.49</v>
      </c>
      <c r="Q1634" s="11" t="s">
        <v>8322</v>
      </c>
      <c r="R1634" s="11" t="s">
        <v>8323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60" x14ac:dyDescent="0.25">
      <c r="A1635" s="23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5">
        <f t="shared" si="126"/>
        <v>172.41</v>
      </c>
      <c r="Q1635" s="11" t="s">
        <v>8322</v>
      </c>
      <c r="R1635" s="11" t="s">
        <v>8323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 s="23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5">
        <f t="shared" si="126"/>
        <v>62.81</v>
      </c>
      <c r="Q1636" s="11" t="s">
        <v>8322</v>
      </c>
      <c r="R1636" s="11" t="s">
        <v>8323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 s="23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5">
        <f t="shared" si="126"/>
        <v>67.73</v>
      </c>
      <c r="Q1637" s="11" t="s">
        <v>8322</v>
      </c>
      <c r="R1637" s="11" t="s">
        <v>8323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 s="23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5">
        <f t="shared" si="126"/>
        <v>53.56</v>
      </c>
      <c r="Q1638" s="11" t="s">
        <v>8322</v>
      </c>
      <c r="R1638" s="11" t="s">
        <v>8323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 s="23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5">
        <f t="shared" si="126"/>
        <v>34.6</v>
      </c>
      <c r="Q1639" s="11" t="s">
        <v>8322</v>
      </c>
      <c r="R1639" s="11" t="s">
        <v>8323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 s="23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5">
        <f t="shared" si="126"/>
        <v>38.89</v>
      </c>
      <c r="Q1640" s="11" t="s">
        <v>8322</v>
      </c>
      <c r="R1640" s="11" t="s">
        <v>8323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60" x14ac:dyDescent="0.25">
      <c r="A1641" s="23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5">
        <f t="shared" si="126"/>
        <v>94.74</v>
      </c>
      <c r="Q1641" s="11" t="s">
        <v>8322</v>
      </c>
      <c r="R1641" s="11" t="s">
        <v>8323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60" x14ac:dyDescent="0.25">
      <c r="A1642" s="23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5">
        <f t="shared" si="126"/>
        <v>39.97</v>
      </c>
      <c r="Q1642" s="11" t="s">
        <v>8322</v>
      </c>
      <c r="R1642" s="11" t="s">
        <v>8323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 s="2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5">
        <f t="shared" si="126"/>
        <v>97.5</v>
      </c>
      <c r="Q1643" s="11" t="s">
        <v>8322</v>
      </c>
      <c r="R1643" s="11" t="s">
        <v>8343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 s="23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5">
        <f t="shared" si="126"/>
        <v>42.86</v>
      </c>
      <c r="Q1644" s="11" t="s">
        <v>8322</v>
      </c>
      <c r="R1644" s="11" t="s">
        <v>8343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 s="23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5">
        <f t="shared" si="126"/>
        <v>168.51</v>
      </c>
      <c r="Q1645" s="11" t="s">
        <v>8322</v>
      </c>
      <c r="R1645" s="11" t="s">
        <v>8343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60" x14ac:dyDescent="0.25">
      <c r="A1646" s="23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5">
        <f t="shared" si="126"/>
        <v>85.55</v>
      </c>
      <c r="Q1646" s="11" t="s">
        <v>8322</v>
      </c>
      <c r="R1646" s="11" t="s">
        <v>8343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 s="23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5">
        <f t="shared" si="126"/>
        <v>554</v>
      </c>
      <c r="Q1647" s="11" t="s">
        <v>8322</v>
      </c>
      <c r="R1647" s="11" t="s">
        <v>8343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 s="23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5">
        <f t="shared" si="126"/>
        <v>26.55</v>
      </c>
      <c r="Q1648" s="11" t="s">
        <v>8322</v>
      </c>
      <c r="R1648" s="11" t="s">
        <v>8343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 s="23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5">
        <f t="shared" si="126"/>
        <v>113.83</v>
      </c>
      <c r="Q1649" s="11" t="s">
        <v>8322</v>
      </c>
      <c r="R1649" s="11" t="s">
        <v>8343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 s="23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5">
        <f t="shared" si="126"/>
        <v>32.01</v>
      </c>
      <c r="Q1650" s="11" t="s">
        <v>8322</v>
      </c>
      <c r="R1650" s="11" t="s">
        <v>8343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60" x14ac:dyDescent="0.25">
      <c r="A1651" s="23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5">
        <f t="shared" si="126"/>
        <v>47.19</v>
      </c>
      <c r="Q1651" s="11" t="s">
        <v>8322</v>
      </c>
      <c r="R1651" s="11" t="s">
        <v>8343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 s="23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5">
        <f t="shared" si="126"/>
        <v>88.47</v>
      </c>
      <c r="Q1652" s="11" t="s">
        <v>8322</v>
      </c>
      <c r="R1652" s="11" t="s">
        <v>8343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60" x14ac:dyDescent="0.25">
      <c r="A1653" s="2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5">
        <f t="shared" si="126"/>
        <v>100.75</v>
      </c>
      <c r="Q1653" s="11" t="s">
        <v>8322</v>
      </c>
      <c r="R1653" s="11" t="s">
        <v>8343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60" x14ac:dyDescent="0.25">
      <c r="A1654" s="23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5">
        <f t="shared" si="126"/>
        <v>64.709999999999994</v>
      </c>
      <c r="Q1654" s="11" t="s">
        <v>8322</v>
      </c>
      <c r="R1654" s="11" t="s">
        <v>8343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 s="23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5">
        <f t="shared" si="126"/>
        <v>51.85</v>
      </c>
      <c r="Q1655" s="11" t="s">
        <v>8322</v>
      </c>
      <c r="R1655" s="11" t="s">
        <v>8343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60" x14ac:dyDescent="0.25">
      <c r="A1656" s="23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5">
        <f t="shared" si="126"/>
        <v>38.79</v>
      </c>
      <c r="Q1656" s="11" t="s">
        <v>8322</v>
      </c>
      <c r="R1656" s="11" t="s">
        <v>8343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45" x14ac:dyDescent="0.25">
      <c r="A1657" s="23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5">
        <f t="shared" si="126"/>
        <v>44.65</v>
      </c>
      <c r="Q1657" s="11" t="s">
        <v>8322</v>
      </c>
      <c r="R1657" s="11" t="s">
        <v>8343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 s="23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5">
        <f t="shared" si="126"/>
        <v>156.77000000000001</v>
      </c>
      <c r="Q1658" s="11" t="s">
        <v>8322</v>
      </c>
      <c r="R1658" s="11" t="s">
        <v>8343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 s="23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5">
        <f t="shared" si="126"/>
        <v>118.7</v>
      </c>
      <c r="Q1659" s="11" t="s">
        <v>8322</v>
      </c>
      <c r="R1659" s="11" t="s">
        <v>8343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60" x14ac:dyDescent="0.25">
      <c r="A1660" s="23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5">
        <f t="shared" si="126"/>
        <v>74.150000000000006</v>
      </c>
      <c r="Q1660" s="11" t="s">
        <v>8322</v>
      </c>
      <c r="R1660" s="11" t="s">
        <v>8343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60" x14ac:dyDescent="0.25">
      <c r="A1661" s="23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5">
        <f t="shared" si="126"/>
        <v>12.53</v>
      </c>
      <c r="Q1661" s="11" t="s">
        <v>8322</v>
      </c>
      <c r="R1661" s="11" t="s">
        <v>8343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 s="23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5">
        <f t="shared" si="126"/>
        <v>27.86</v>
      </c>
      <c r="Q1662" s="11" t="s">
        <v>8322</v>
      </c>
      <c r="R1662" s="11" t="s">
        <v>8343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 s="2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5">
        <f t="shared" si="126"/>
        <v>80.180000000000007</v>
      </c>
      <c r="Q1663" s="11" t="s">
        <v>8322</v>
      </c>
      <c r="R1663" s="11" t="s">
        <v>8343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 s="23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5">
        <f t="shared" si="126"/>
        <v>132.44</v>
      </c>
      <c r="Q1664" s="11" t="s">
        <v>8322</v>
      </c>
      <c r="R1664" s="11" t="s">
        <v>8343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 s="23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5">
        <f t="shared" si="126"/>
        <v>33.75</v>
      </c>
      <c r="Q1665" s="11" t="s">
        <v>8322</v>
      </c>
      <c r="R1665" s="11" t="s">
        <v>8343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 s="23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5">
        <f t="shared" ref="P1666:P1729" si="131">IFERROR(ROUND(E1666/L1666,2),0)</f>
        <v>34.380000000000003</v>
      </c>
      <c r="Q1666" s="11" t="s">
        <v>8322</v>
      </c>
      <c r="R1666" s="11" t="s">
        <v>8343</v>
      </c>
      <c r="S1666" s="16">
        <f t="shared" ref="S1666:S1729" si="132">(((J1666/60)/60)/24)+DATE(1970,1,1)</f>
        <v>40939.761782407404</v>
      </c>
      <c r="T1666" s="16">
        <f t="shared" ref="T1666:T1729" si="133">(((I1666/60)/60)/24)+DATE(1970,1,1)</f>
        <v>40984.165972222225</v>
      </c>
      <c r="U1666">
        <f t="shared" si="129"/>
        <v>2012</v>
      </c>
    </row>
    <row r="1667" spans="1:21" ht="60" x14ac:dyDescent="0.25">
      <c r="A1667" s="23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5">
        <f t="shared" si="131"/>
        <v>44.96</v>
      </c>
      <c r="Q1667" s="11" t="s">
        <v>8322</v>
      </c>
      <c r="R1667" s="11" t="s">
        <v>8343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 s="23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5">
        <f t="shared" si="131"/>
        <v>41.04</v>
      </c>
      <c r="Q1668" s="11" t="s">
        <v>8322</v>
      </c>
      <c r="R1668" s="11" t="s">
        <v>8343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 s="23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5">
        <f t="shared" si="131"/>
        <v>52.6</v>
      </c>
      <c r="Q1669" s="11" t="s">
        <v>8322</v>
      </c>
      <c r="R1669" s="11" t="s">
        <v>8343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60" x14ac:dyDescent="0.25">
      <c r="A1670" s="23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5">
        <f t="shared" si="131"/>
        <v>70.78</v>
      </c>
      <c r="Q1670" s="11" t="s">
        <v>8322</v>
      </c>
      <c r="R1670" s="11" t="s">
        <v>8343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 s="23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5">
        <f t="shared" si="131"/>
        <v>53.75</v>
      </c>
      <c r="Q1671" s="11" t="s">
        <v>8322</v>
      </c>
      <c r="R1671" s="11" t="s">
        <v>8343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 s="23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5">
        <f t="shared" si="131"/>
        <v>44.61</v>
      </c>
      <c r="Q1672" s="11" t="s">
        <v>8322</v>
      </c>
      <c r="R1672" s="11" t="s">
        <v>8343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 s="2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5">
        <f t="shared" si="131"/>
        <v>26.15</v>
      </c>
      <c r="Q1673" s="11" t="s">
        <v>8322</v>
      </c>
      <c r="R1673" s="11" t="s">
        <v>8343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 s="23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5">
        <f t="shared" si="131"/>
        <v>39.18</v>
      </c>
      <c r="Q1674" s="11" t="s">
        <v>8322</v>
      </c>
      <c r="R1674" s="11" t="s">
        <v>8343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 s="23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5">
        <f t="shared" si="131"/>
        <v>45.59</v>
      </c>
      <c r="Q1675" s="11" t="s">
        <v>8322</v>
      </c>
      <c r="R1675" s="11" t="s">
        <v>8343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60" x14ac:dyDescent="0.25">
      <c r="A1676" s="23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5">
        <f t="shared" si="131"/>
        <v>89.25</v>
      </c>
      <c r="Q1676" s="11" t="s">
        <v>8322</v>
      </c>
      <c r="R1676" s="11" t="s">
        <v>8343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 s="23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5">
        <f t="shared" si="131"/>
        <v>40.42</v>
      </c>
      <c r="Q1677" s="11" t="s">
        <v>8322</v>
      </c>
      <c r="R1677" s="11" t="s">
        <v>8343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45" x14ac:dyDescent="0.25">
      <c r="A1678" s="23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5">
        <f t="shared" si="131"/>
        <v>82.38</v>
      </c>
      <c r="Q1678" s="11" t="s">
        <v>8322</v>
      </c>
      <c r="R1678" s="11" t="s">
        <v>8343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 s="23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5">
        <f t="shared" si="131"/>
        <v>159.52000000000001</v>
      </c>
      <c r="Q1679" s="11" t="s">
        <v>8322</v>
      </c>
      <c r="R1679" s="11" t="s">
        <v>8343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 s="23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5">
        <f t="shared" si="131"/>
        <v>36.24</v>
      </c>
      <c r="Q1680" s="11" t="s">
        <v>8322</v>
      </c>
      <c r="R1680" s="11" t="s">
        <v>8343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 s="23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5">
        <f t="shared" si="131"/>
        <v>62.5</v>
      </c>
      <c r="Q1681" s="11" t="s">
        <v>8322</v>
      </c>
      <c r="R1681" s="11" t="s">
        <v>8343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 s="23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5">
        <f t="shared" si="131"/>
        <v>47</v>
      </c>
      <c r="Q1682" s="11" t="s">
        <v>8322</v>
      </c>
      <c r="R1682" s="11" t="s">
        <v>8343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x14ac:dyDescent="0.25">
      <c r="A1683" s="2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5">
        <f t="shared" si="131"/>
        <v>74.58</v>
      </c>
      <c r="Q1683" s="11" t="s">
        <v>8322</v>
      </c>
      <c r="R1683" s="11" t="s">
        <v>8344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x14ac:dyDescent="0.25">
      <c r="A1684" s="23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5">
        <f t="shared" si="131"/>
        <v>0</v>
      </c>
      <c r="Q1684" s="11" t="s">
        <v>8322</v>
      </c>
      <c r="R1684" s="11" t="s">
        <v>8344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x14ac:dyDescent="0.25">
      <c r="A1685" s="23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5">
        <f t="shared" si="131"/>
        <v>76</v>
      </c>
      <c r="Q1685" s="11" t="s">
        <v>8322</v>
      </c>
      <c r="R1685" s="11" t="s">
        <v>8344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x14ac:dyDescent="0.25">
      <c r="A1686" s="23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5">
        <f t="shared" si="131"/>
        <v>86.44</v>
      </c>
      <c r="Q1686" s="11" t="s">
        <v>8322</v>
      </c>
      <c r="R1686" s="11" t="s">
        <v>8344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60" x14ac:dyDescent="0.25">
      <c r="A1687" s="23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5">
        <f t="shared" si="131"/>
        <v>24</v>
      </c>
      <c r="Q1687" s="11" t="s">
        <v>8322</v>
      </c>
      <c r="R1687" s="11" t="s">
        <v>8344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60" x14ac:dyDescent="0.25">
      <c r="A1688" s="23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5">
        <f t="shared" si="131"/>
        <v>18</v>
      </c>
      <c r="Q1688" s="11" t="s">
        <v>8322</v>
      </c>
      <c r="R1688" s="11" t="s">
        <v>8344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60" x14ac:dyDescent="0.25">
      <c r="A1689" s="23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5">
        <f t="shared" si="131"/>
        <v>80.13</v>
      </c>
      <c r="Q1689" s="11" t="s">
        <v>8322</v>
      </c>
      <c r="R1689" s="11" t="s">
        <v>8344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x14ac:dyDescent="0.25">
      <c r="A1690" s="23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5">
        <f t="shared" si="131"/>
        <v>253.14</v>
      </c>
      <c r="Q1690" s="11" t="s">
        <v>8322</v>
      </c>
      <c r="R1690" s="11" t="s">
        <v>8344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x14ac:dyDescent="0.25">
      <c r="A1691" s="23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5">
        <f t="shared" si="131"/>
        <v>171.43</v>
      </c>
      <c r="Q1691" s="11" t="s">
        <v>8322</v>
      </c>
      <c r="R1691" s="11" t="s">
        <v>8344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x14ac:dyDescent="0.25">
      <c r="A1692" s="23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5">
        <f t="shared" si="131"/>
        <v>57.73</v>
      </c>
      <c r="Q1692" s="11" t="s">
        <v>8322</v>
      </c>
      <c r="R1692" s="11" t="s">
        <v>8344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60" x14ac:dyDescent="0.25">
      <c r="A1693" s="2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5">
        <f t="shared" si="131"/>
        <v>264.26</v>
      </c>
      <c r="Q1693" s="11" t="s">
        <v>8322</v>
      </c>
      <c r="R1693" s="11" t="s">
        <v>8344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x14ac:dyDescent="0.25">
      <c r="A1694" s="23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5">
        <f t="shared" si="131"/>
        <v>159.33000000000001</v>
      </c>
      <c r="Q1694" s="11" t="s">
        <v>8322</v>
      </c>
      <c r="R1694" s="11" t="s">
        <v>8344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x14ac:dyDescent="0.25">
      <c r="A1695" s="23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5">
        <f t="shared" si="131"/>
        <v>35</v>
      </c>
      <c r="Q1695" s="11" t="s">
        <v>8322</v>
      </c>
      <c r="R1695" s="11" t="s">
        <v>8344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60" x14ac:dyDescent="0.25">
      <c r="A1696" s="23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5">
        <f t="shared" si="131"/>
        <v>5</v>
      </c>
      <c r="Q1696" s="11" t="s">
        <v>8322</v>
      </c>
      <c r="R1696" s="11" t="s">
        <v>8344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x14ac:dyDescent="0.25">
      <c r="A1697" s="23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5">
        <f t="shared" si="131"/>
        <v>61.09</v>
      </c>
      <c r="Q1697" s="11" t="s">
        <v>8322</v>
      </c>
      <c r="R1697" s="11" t="s">
        <v>8344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x14ac:dyDescent="0.25">
      <c r="A1698" s="23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5">
        <f t="shared" si="131"/>
        <v>0</v>
      </c>
      <c r="Q1698" s="11" t="s">
        <v>8322</v>
      </c>
      <c r="R1698" s="11" t="s">
        <v>8344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x14ac:dyDescent="0.25">
      <c r="A1699" s="23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5">
        <f t="shared" si="131"/>
        <v>114.82</v>
      </c>
      <c r="Q1699" s="11" t="s">
        <v>8322</v>
      </c>
      <c r="R1699" s="11" t="s">
        <v>8344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x14ac:dyDescent="0.25">
      <c r="A1700" s="23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5">
        <f t="shared" si="131"/>
        <v>0</v>
      </c>
      <c r="Q1700" s="11" t="s">
        <v>8322</v>
      </c>
      <c r="R1700" s="11" t="s">
        <v>8344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x14ac:dyDescent="0.25">
      <c r="A1701" s="23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5">
        <f t="shared" si="131"/>
        <v>54</v>
      </c>
      <c r="Q1701" s="11" t="s">
        <v>8322</v>
      </c>
      <c r="R1701" s="11" t="s">
        <v>8344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60" x14ac:dyDescent="0.25">
      <c r="A1702" s="23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5">
        <f t="shared" si="131"/>
        <v>65.97</v>
      </c>
      <c r="Q1702" s="11" t="s">
        <v>8322</v>
      </c>
      <c r="R1702" s="11" t="s">
        <v>8344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60" x14ac:dyDescent="0.25">
      <c r="A1703" s="2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5">
        <f t="shared" si="131"/>
        <v>5</v>
      </c>
      <c r="Q1703" s="11" t="s">
        <v>8322</v>
      </c>
      <c r="R1703" s="11" t="s">
        <v>8344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 s="23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5">
        <f t="shared" si="131"/>
        <v>1</v>
      </c>
      <c r="Q1704" s="11" t="s">
        <v>8322</v>
      </c>
      <c r="R1704" s="11" t="s">
        <v>8344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60" x14ac:dyDescent="0.25">
      <c r="A1705" s="23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5">
        <f t="shared" si="131"/>
        <v>25.5</v>
      </c>
      <c r="Q1705" s="11" t="s">
        <v>8322</v>
      </c>
      <c r="R1705" s="11" t="s">
        <v>8344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 s="23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5">
        <f t="shared" si="131"/>
        <v>118.36</v>
      </c>
      <c r="Q1706" s="11" t="s">
        <v>8322</v>
      </c>
      <c r="R1706" s="11" t="s">
        <v>8344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 s="23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5">
        <f t="shared" si="131"/>
        <v>0</v>
      </c>
      <c r="Q1707" s="11" t="s">
        <v>8322</v>
      </c>
      <c r="R1707" s="11" t="s">
        <v>8344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 s="23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5">
        <f t="shared" si="131"/>
        <v>0</v>
      </c>
      <c r="Q1708" s="11" t="s">
        <v>8322</v>
      </c>
      <c r="R1708" s="11" t="s">
        <v>8344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60" x14ac:dyDescent="0.25">
      <c r="A1709" s="23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5">
        <f t="shared" si="131"/>
        <v>54.11</v>
      </c>
      <c r="Q1709" s="11" t="s">
        <v>8322</v>
      </c>
      <c r="R1709" s="11" t="s">
        <v>8344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 s="23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5">
        <f t="shared" si="131"/>
        <v>0</v>
      </c>
      <c r="Q1710" s="11" t="s">
        <v>8322</v>
      </c>
      <c r="R1710" s="11" t="s">
        <v>8344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 s="23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5">
        <f t="shared" si="131"/>
        <v>21.25</v>
      </c>
      <c r="Q1711" s="11" t="s">
        <v>8322</v>
      </c>
      <c r="R1711" s="11" t="s">
        <v>8344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 s="23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5">
        <f t="shared" si="131"/>
        <v>34</v>
      </c>
      <c r="Q1712" s="11" t="s">
        <v>8322</v>
      </c>
      <c r="R1712" s="11" t="s">
        <v>8344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60" x14ac:dyDescent="0.25">
      <c r="A1713" s="2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5">
        <f t="shared" si="131"/>
        <v>525</v>
      </c>
      <c r="Q1713" s="11" t="s">
        <v>8322</v>
      </c>
      <c r="R1713" s="11" t="s">
        <v>8344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 s="23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5">
        <f t="shared" si="131"/>
        <v>0</v>
      </c>
      <c r="Q1714" s="11" t="s">
        <v>8322</v>
      </c>
      <c r="R1714" s="11" t="s">
        <v>8344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 s="23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5">
        <f t="shared" si="131"/>
        <v>50</v>
      </c>
      <c r="Q1715" s="11" t="s">
        <v>8322</v>
      </c>
      <c r="R1715" s="11" t="s">
        <v>8344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60" x14ac:dyDescent="0.25">
      <c r="A1716" s="23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5">
        <f t="shared" si="131"/>
        <v>115.71</v>
      </c>
      <c r="Q1716" s="11" t="s">
        <v>8322</v>
      </c>
      <c r="R1716" s="11" t="s">
        <v>8344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 s="23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5">
        <f t="shared" si="131"/>
        <v>5.5</v>
      </c>
      <c r="Q1717" s="11" t="s">
        <v>8322</v>
      </c>
      <c r="R1717" s="11" t="s">
        <v>8344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 s="23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5">
        <f t="shared" si="131"/>
        <v>50</v>
      </c>
      <c r="Q1718" s="11" t="s">
        <v>8322</v>
      </c>
      <c r="R1718" s="11" t="s">
        <v>8344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 s="23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5">
        <f t="shared" si="131"/>
        <v>34.020000000000003</v>
      </c>
      <c r="Q1719" s="11" t="s">
        <v>8322</v>
      </c>
      <c r="R1719" s="11" t="s">
        <v>8344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 s="23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5">
        <f t="shared" si="131"/>
        <v>37.5</v>
      </c>
      <c r="Q1720" s="11" t="s">
        <v>8322</v>
      </c>
      <c r="R1720" s="11" t="s">
        <v>8344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60" x14ac:dyDescent="0.25">
      <c r="A1721" s="23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5">
        <f t="shared" si="131"/>
        <v>11.67</v>
      </c>
      <c r="Q1721" s="11" t="s">
        <v>8322</v>
      </c>
      <c r="R1721" s="11" t="s">
        <v>8344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60" x14ac:dyDescent="0.25">
      <c r="A1722" s="23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5">
        <f t="shared" si="131"/>
        <v>28.13</v>
      </c>
      <c r="Q1722" s="11" t="s">
        <v>8322</v>
      </c>
      <c r="R1722" s="11" t="s">
        <v>8344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 s="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5">
        <f t="shared" si="131"/>
        <v>0</v>
      </c>
      <c r="Q1723" s="11" t="s">
        <v>8322</v>
      </c>
      <c r="R1723" s="11" t="s">
        <v>8344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 s="23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5">
        <f t="shared" si="131"/>
        <v>1</v>
      </c>
      <c r="Q1724" s="11" t="s">
        <v>8322</v>
      </c>
      <c r="R1724" s="11" t="s">
        <v>8344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 s="23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5">
        <f t="shared" si="131"/>
        <v>216.67</v>
      </c>
      <c r="Q1725" s="11" t="s">
        <v>8322</v>
      </c>
      <c r="R1725" s="11" t="s">
        <v>8344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60" x14ac:dyDescent="0.25">
      <c r="A1726" s="23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5">
        <f t="shared" si="131"/>
        <v>8.75</v>
      </c>
      <c r="Q1726" s="11" t="s">
        <v>8322</v>
      </c>
      <c r="R1726" s="11" t="s">
        <v>8344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60" x14ac:dyDescent="0.25">
      <c r="A1727" s="23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5">
        <f t="shared" si="131"/>
        <v>62.22</v>
      </c>
      <c r="Q1727" s="11" t="s">
        <v>8322</v>
      </c>
      <c r="R1727" s="11" t="s">
        <v>8344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 s="23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5">
        <f t="shared" si="131"/>
        <v>137.25</v>
      </c>
      <c r="Q1728" s="11" t="s">
        <v>8322</v>
      </c>
      <c r="R1728" s="11" t="s">
        <v>8344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60" x14ac:dyDescent="0.25">
      <c r="A1729" s="23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5">
        <f t="shared" si="131"/>
        <v>1</v>
      </c>
      <c r="Q1729" s="11" t="s">
        <v>8322</v>
      </c>
      <c r="R1729" s="11" t="s">
        <v>8344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 s="23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5">
        <f t="shared" ref="P1730:P1793" si="136">IFERROR(ROUND(E1730/L1730,2),0)</f>
        <v>122.14</v>
      </c>
      <c r="Q1730" s="11" t="s">
        <v>8322</v>
      </c>
      <c r="R1730" s="11" t="s">
        <v>8344</v>
      </c>
      <c r="S1730" s="16">
        <f t="shared" ref="S1730:S1793" si="137">(((J1730/60)/60)/24)+DATE(1970,1,1)</f>
        <v>42268.625856481478</v>
      </c>
      <c r="T1730" s="16">
        <f t="shared" ref="T1730:T1793" si="138">(((I1730/60)/60)/24)+DATE(1970,1,1)</f>
        <v>42298.625856481478</v>
      </c>
      <c r="U1730">
        <f t="shared" si="134"/>
        <v>2015</v>
      </c>
    </row>
    <row r="1731" spans="1:21" ht="60" x14ac:dyDescent="0.25">
      <c r="A1731" s="23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5">
        <f t="shared" si="136"/>
        <v>0</v>
      </c>
      <c r="Q1731" s="11" t="s">
        <v>8322</v>
      </c>
      <c r="R1731" s="11" t="s">
        <v>8344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 s="23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5">
        <f t="shared" si="136"/>
        <v>0</v>
      </c>
      <c r="Q1732" s="11" t="s">
        <v>8322</v>
      </c>
      <c r="R1732" s="11" t="s">
        <v>8344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 s="2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5">
        <f t="shared" si="136"/>
        <v>0</v>
      </c>
      <c r="Q1733" s="11" t="s">
        <v>8322</v>
      </c>
      <c r="R1733" s="11" t="s">
        <v>8344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60" x14ac:dyDescent="0.25">
      <c r="A1734" s="23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5">
        <f t="shared" si="136"/>
        <v>0</v>
      </c>
      <c r="Q1734" s="11" t="s">
        <v>8322</v>
      </c>
      <c r="R1734" s="11" t="s">
        <v>8344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60" x14ac:dyDescent="0.25">
      <c r="A1735" s="23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5">
        <f t="shared" si="136"/>
        <v>0</v>
      </c>
      <c r="Q1735" s="11" t="s">
        <v>8322</v>
      </c>
      <c r="R1735" s="11" t="s">
        <v>8344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 s="23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5">
        <f t="shared" si="136"/>
        <v>1</v>
      </c>
      <c r="Q1736" s="11" t="s">
        <v>8322</v>
      </c>
      <c r="R1736" s="11" t="s">
        <v>8344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 s="23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5">
        <f t="shared" si="136"/>
        <v>55</v>
      </c>
      <c r="Q1737" s="11" t="s">
        <v>8322</v>
      </c>
      <c r="R1737" s="11" t="s">
        <v>8344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45" x14ac:dyDescent="0.25">
      <c r="A1738" s="23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5">
        <f t="shared" si="136"/>
        <v>22</v>
      </c>
      <c r="Q1738" s="11" t="s">
        <v>8322</v>
      </c>
      <c r="R1738" s="11" t="s">
        <v>8344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60" x14ac:dyDescent="0.25">
      <c r="A1739" s="23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5">
        <f t="shared" si="136"/>
        <v>56.67</v>
      </c>
      <c r="Q1739" s="11" t="s">
        <v>8322</v>
      </c>
      <c r="R1739" s="11" t="s">
        <v>8344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45" x14ac:dyDescent="0.25">
      <c r="A1740" s="23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5">
        <f t="shared" si="136"/>
        <v>20</v>
      </c>
      <c r="Q1740" s="11" t="s">
        <v>8322</v>
      </c>
      <c r="R1740" s="11" t="s">
        <v>8344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 s="23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5">
        <f t="shared" si="136"/>
        <v>1</v>
      </c>
      <c r="Q1741" s="11" t="s">
        <v>8322</v>
      </c>
      <c r="R1741" s="11" t="s">
        <v>8344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 s="23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5">
        <f t="shared" si="136"/>
        <v>0</v>
      </c>
      <c r="Q1742" s="11" t="s">
        <v>8322</v>
      </c>
      <c r="R1742" s="11" t="s">
        <v>8344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45" x14ac:dyDescent="0.25">
      <c r="A1743" s="2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5">
        <f t="shared" si="136"/>
        <v>25.58</v>
      </c>
      <c r="Q1743" s="11" t="s">
        <v>8335</v>
      </c>
      <c r="R1743" s="11" t="s">
        <v>8336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60" x14ac:dyDescent="0.25">
      <c r="A1744" s="23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5">
        <f t="shared" si="136"/>
        <v>63.97</v>
      </c>
      <c r="Q1744" s="11" t="s">
        <v>8335</v>
      </c>
      <c r="R1744" s="11" t="s">
        <v>8336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 s="23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5">
        <f t="shared" si="136"/>
        <v>89.93</v>
      </c>
      <c r="Q1745" s="11" t="s">
        <v>8335</v>
      </c>
      <c r="R1745" s="11" t="s">
        <v>8336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60" x14ac:dyDescent="0.25">
      <c r="A1746" s="23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5">
        <f t="shared" si="136"/>
        <v>93.07</v>
      </c>
      <c r="Q1746" s="11" t="s">
        <v>8335</v>
      </c>
      <c r="R1746" s="11" t="s">
        <v>8336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60" x14ac:dyDescent="0.25">
      <c r="A1747" s="23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5">
        <f t="shared" si="136"/>
        <v>89.67</v>
      </c>
      <c r="Q1747" s="11" t="s">
        <v>8335</v>
      </c>
      <c r="R1747" s="11" t="s">
        <v>8336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 s="23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5">
        <f t="shared" si="136"/>
        <v>207.62</v>
      </c>
      <c r="Q1748" s="11" t="s">
        <v>8335</v>
      </c>
      <c r="R1748" s="11" t="s">
        <v>8336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60" x14ac:dyDescent="0.25">
      <c r="A1749" s="23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5">
        <f t="shared" si="136"/>
        <v>59.41</v>
      </c>
      <c r="Q1749" s="11" t="s">
        <v>8335</v>
      </c>
      <c r="R1749" s="11" t="s">
        <v>8336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 s="23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5">
        <f t="shared" si="136"/>
        <v>358.97</v>
      </c>
      <c r="Q1750" s="11" t="s">
        <v>8335</v>
      </c>
      <c r="R1750" s="11" t="s">
        <v>8336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45" x14ac:dyDescent="0.25">
      <c r="A1751" s="23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5">
        <f t="shared" si="136"/>
        <v>94.74</v>
      </c>
      <c r="Q1751" s="11" t="s">
        <v>8335</v>
      </c>
      <c r="R1751" s="11" t="s">
        <v>8336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60" x14ac:dyDescent="0.25">
      <c r="A1752" s="23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5">
        <f t="shared" si="136"/>
        <v>80.650000000000006</v>
      </c>
      <c r="Q1752" s="11" t="s">
        <v>8335</v>
      </c>
      <c r="R1752" s="11" t="s">
        <v>8336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 s="2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5">
        <f t="shared" si="136"/>
        <v>168.69</v>
      </c>
      <c r="Q1753" s="11" t="s">
        <v>8335</v>
      </c>
      <c r="R1753" s="11" t="s">
        <v>8336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45" x14ac:dyDescent="0.25">
      <c r="A1754" s="23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5">
        <f t="shared" si="136"/>
        <v>34.69</v>
      </c>
      <c r="Q1754" s="11" t="s">
        <v>8335</v>
      </c>
      <c r="R1754" s="11" t="s">
        <v>8336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 s="23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5">
        <f t="shared" si="136"/>
        <v>462.86</v>
      </c>
      <c r="Q1755" s="11" t="s">
        <v>8335</v>
      </c>
      <c r="R1755" s="11" t="s">
        <v>8336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60" x14ac:dyDescent="0.25">
      <c r="A1756" s="23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5">
        <f t="shared" si="136"/>
        <v>104.39</v>
      </c>
      <c r="Q1756" s="11" t="s">
        <v>8335</v>
      </c>
      <c r="R1756" s="11" t="s">
        <v>8336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60" x14ac:dyDescent="0.25">
      <c r="A1757" s="23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5">
        <f t="shared" si="136"/>
        <v>7.5</v>
      </c>
      <c r="Q1757" s="11" t="s">
        <v>8335</v>
      </c>
      <c r="R1757" s="11" t="s">
        <v>8336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 s="23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5">
        <f t="shared" si="136"/>
        <v>47.13</v>
      </c>
      <c r="Q1758" s="11" t="s">
        <v>8335</v>
      </c>
      <c r="R1758" s="11" t="s">
        <v>8336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 s="23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5">
        <f t="shared" si="136"/>
        <v>414.29</v>
      </c>
      <c r="Q1759" s="11" t="s">
        <v>8335</v>
      </c>
      <c r="R1759" s="11" t="s">
        <v>8336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 s="23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5">
        <f t="shared" si="136"/>
        <v>42.48</v>
      </c>
      <c r="Q1760" s="11" t="s">
        <v>8335</v>
      </c>
      <c r="R1760" s="11" t="s">
        <v>8336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 s="23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5">
        <f t="shared" si="136"/>
        <v>108.78</v>
      </c>
      <c r="Q1761" s="11" t="s">
        <v>8335</v>
      </c>
      <c r="R1761" s="11" t="s">
        <v>8336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 s="23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5">
        <f t="shared" si="136"/>
        <v>81.099999999999994</v>
      </c>
      <c r="Q1762" s="11" t="s">
        <v>8335</v>
      </c>
      <c r="R1762" s="11" t="s">
        <v>8336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 s="2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5">
        <f t="shared" si="136"/>
        <v>51.67</v>
      </c>
      <c r="Q1763" s="11" t="s">
        <v>8335</v>
      </c>
      <c r="R1763" s="11" t="s">
        <v>8336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 s="23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5">
        <f t="shared" si="136"/>
        <v>35.4</v>
      </c>
      <c r="Q1764" s="11" t="s">
        <v>8335</v>
      </c>
      <c r="R1764" s="11" t="s">
        <v>8336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 s="23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5">
        <f t="shared" si="136"/>
        <v>103.64</v>
      </c>
      <c r="Q1765" s="11" t="s">
        <v>8335</v>
      </c>
      <c r="R1765" s="11" t="s">
        <v>8336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60" x14ac:dyDescent="0.25">
      <c r="A1766" s="23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5">
        <f t="shared" si="136"/>
        <v>55.28</v>
      </c>
      <c r="Q1766" s="11" t="s">
        <v>8335</v>
      </c>
      <c r="R1766" s="11" t="s">
        <v>8336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60" x14ac:dyDescent="0.25">
      <c r="A1767" s="23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5">
        <f t="shared" si="136"/>
        <v>72.17</v>
      </c>
      <c r="Q1767" s="11" t="s">
        <v>8335</v>
      </c>
      <c r="R1767" s="11" t="s">
        <v>8336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 s="23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5">
        <f t="shared" si="136"/>
        <v>0</v>
      </c>
      <c r="Q1768" s="11" t="s">
        <v>8335</v>
      </c>
      <c r="R1768" s="11" t="s">
        <v>8336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45" x14ac:dyDescent="0.25">
      <c r="A1769" s="23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5">
        <f t="shared" si="136"/>
        <v>58.62</v>
      </c>
      <c r="Q1769" s="11" t="s">
        <v>8335</v>
      </c>
      <c r="R1769" s="11" t="s">
        <v>8336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 s="23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5">
        <f t="shared" si="136"/>
        <v>12.47</v>
      </c>
      <c r="Q1770" s="11" t="s">
        <v>8335</v>
      </c>
      <c r="R1770" s="11" t="s">
        <v>8336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 s="23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5">
        <f t="shared" si="136"/>
        <v>49.14</v>
      </c>
      <c r="Q1771" s="11" t="s">
        <v>8335</v>
      </c>
      <c r="R1771" s="11" t="s">
        <v>8336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60" x14ac:dyDescent="0.25">
      <c r="A1772" s="23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5">
        <f t="shared" si="136"/>
        <v>150.5</v>
      </c>
      <c r="Q1772" s="11" t="s">
        <v>8335</v>
      </c>
      <c r="R1772" s="11" t="s">
        <v>8336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60" x14ac:dyDescent="0.25">
      <c r="A1773" s="2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5">
        <f t="shared" si="136"/>
        <v>35.799999999999997</v>
      </c>
      <c r="Q1773" s="11" t="s">
        <v>8335</v>
      </c>
      <c r="R1773" s="11" t="s">
        <v>8336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 s="23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5">
        <f t="shared" si="136"/>
        <v>45.16</v>
      </c>
      <c r="Q1774" s="11" t="s">
        <v>8335</v>
      </c>
      <c r="R1774" s="11" t="s">
        <v>8336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 s="23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5">
        <f t="shared" si="136"/>
        <v>98.79</v>
      </c>
      <c r="Q1775" s="11" t="s">
        <v>8335</v>
      </c>
      <c r="R1775" s="11" t="s">
        <v>8336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60" x14ac:dyDescent="0.25">
      <c r="A1776" s="23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5">
        <f t="shared" si="136"/>
        <v>88.31</v>
      </c>
      <c r="Q1776" s="11" t="s">
        <v>8335</v>
      </c>
      <c r="R1776" s="11" t="s">
        <v>8336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 s="23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5">
        <f t="shared" si="136"/>
        <v>170.63</v>
      </c>
      <c r="Q1777" s="11" t="s">
        <v>8335</v>
      </c>
      <c r="R1777" s="11" t="s">
        <v>8336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 s="23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5">
        <f t="shared" si="136"/>
        <v>83.75</v>
      </c>
      <c r="Q1778" s="11" t="s">
        <v>8335</v>
      </c>
      <c r="R1778" s="11" t="s">
        <v>8336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60" x14ac:dyDescent="0.25">
      <c r="A1779" s="23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5">
        <f t="shared" si="136"/>
        <v>65.099999999999994</v>
      </c>
      <c r="Q1779" s="11" t="s">
        <v>8335</v>
      </c>
      <c r="R1779" s="11" t="s">
        <v>8336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 s="23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5">
        <f t="shared" si="136"/>
        <v>66.33</v>
      </c>
      <c r="Q1780" s="11" t="s">
        <v>8335</v>
      </c>
      <c r="R1780" s="11" t="s">
        <v>8336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60" x14ac:dyDescent="0.25">
      <c r="A1781" s="23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5">
        <f t="shared" si="136"/>
        <v>104.89</v>
      </c>
      <c r="Q1781" s="11" t="s">
        <v>8335</v>
      </c>
      <c r="R1781" s="11" t="s">
        <v>8336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60" x14ac:dyDescent="0.25">
      <c r="A1782" s="23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5">
        <f t="shared" si="136"/>
        <v>78.44</v>
      </c>
      <c r="Q1782" s="11" t="s">
        <v>8335</v>
      </c>
      <c r="R1782" s="11" t="s">
        <v>8336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60" x14ac:dyDescent="0.25">
      <c r="A1783" s="2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5">
        <f t="shared" si="136"/>
        <v>59.04</v>
      </c>
      <c r="Q1783" s="11" t="s">
        <v>8335</v>
      </c>
      <c r="R1783" s="11" t="s">
        <v>8336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 s="23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5">
        <f t="shared" si="136"/>
        <v>71.34</v>
      </c>
      <c r="Q1784" s="11" t="s">
        <v>8335</v>
      </c>
      <c r="R1784" s="11" t="s">
        <v>8336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60" x14ac:dyDescent="0.25">
      <c r="A1785" s="23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5">
        <f t="shared" si="136"/>
        <v>51.23</v>
      </c>
      <c r="Q1785" s="11" t="s">
        <v>8335</v>
      </c>
      <c r="R1785" s="11" t="s">
        <v>8336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60" x14ac:dyDescent="0.25">
      <c r="A1786" s="23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5">
        <f t="shared" si="136"/>
        <v>60.24</v>
      </c>
      <c r="Q1786" s="11" t="s">
        <v>8335</v>
      </c>
      <c r="R1786" s="11" t="s">
        <v>8336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 s="23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5">
        <f t="shared" si="136"/>
        <v>44.94</v>
      </c>
      <c r="Q1787" s="11" t="s">
        <v>8335</v>
      </c>
      <c r="R1787" s="11" t="s">
        <v>8336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60" x14ac:dyDescent="0.25">
      <c r="A1788" s="23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5">
        <f t="shared" si="136"/>
        <v>31.21</v>
      </c>
      <c r="Q1788" s="11" t="s">
        <v>8335</v>
      </c>
      <c r="R1788" s="11" t="s">
        <v>8336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 s="23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5">
        <f t="shared" si="136"/>
        <v>63.88</v>
      </c>
      <c r="Q1789" s="11" t="s">
        <v>8335</v>
      </c>
      <c r="R1789" s="11" t="s">
        <v>8336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 s="23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5">
        <f t="shared" si="136"/>
        <v>19</v>
      </c>
      <c r="Q1790" s="11" t="s">
        <v>8335</v>
      </c>
      <c r="R1790" s="11" t="s">
        <v>8336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 s="23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5">
        <f t="shared" si="136"/>
        <v>10</v>
      </c>
      <c r="Q1791" s="11" t="s">
        <v>8335</v>
      </c>
      <c r="R1791" s="11" t="s">
        <v>8336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 s="23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5">
        <f t="shared" si="136"/>
        <v>109.07</v>
      </c>
      <c r="Q1792" s="11" t="s">
        <v>8335</v>
      </c>
      <c r="R1792" s="11" t="s">
        <v>8336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45" x14ac:dyDescent="0.25">
      <c r="A1793" s="2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5">
        <f t="shared" si="136"/>
        <v>26.75</v>
      </c>
      <c r="Q1793" s="11" t="s">
        <v>8335</v>
      </c>
      <c r="R1793" s="11" t="s">
        <v>8336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45" x14ac:dyDescent="0.25">
      <c r="A1794" s="23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5">
        <f t="shared" ref="P1794:P1857" si="141">IFERROR(ROUND(E1794/L1794,2),0)</f>
        <v>109.94</v>
      </c>
      <c r="Q1794" s="11" t="s">
        <v>8335</v>
      </c>
      <c r="R1794" s="11" t="s">
        <v>8336</v>
      </c>
      <c r="S1794" s="16">
        <f t="shared" ref="S1794:S1857" si="142">(((J1794/60)/60)/24)+DATE(1970,1,1)</f>
        <v>42189.031041666662</v>
      </c>
      <c r="T1794" s="16">
        <f t="shared" ref="T1794:T1857" si="143">(((I1794/60)/60)/24)+DATE(1970,1,1)</f>
        <v>42226.290972222225</v>
      </c>
      <c r="U1794">
        <f t="shared" si="139"/>
        <v>2015</v>
      </c>
    </row>
    <row r="1795" spans="1:21" ht="45" x14ac:dyDescent="0.25">
      <c r="A1795" s="23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5">
        <f t="shared" si="141"/>
        <v>20</v>
      </c>
      <c r="Q1795" s="11" t="s">
        <v>8335</v>
      </c>
      <c r="R1795" s="11" t="s">
        <v>8336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 s="23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5">
        <f t="shared" si="141"/>
        <v>55.39</v>
      </c>
      <c r="Q1796" s="11" t="s">
        <v>8335</v>
      </c>
      <c r="R1796" s="11" t="s">
        <v>8336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 s="23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5">
        <f t="shared" si="141"/>
        <v>133.9</v>
      </c>
      <c r="Q1797" s="11" t="s">
        <v>8335</v>
      </c>
      <c r="R1797" s="11" t="s">
        <v>8336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 s="23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5">
        <f t="shared" si="141"/>
        <v>48.72</v>
      </c>
      <c r="Q1798" s="11" t="s">
        <v>8335</v>
      </c>
      <c r="R1798" s="11" t="s">
        <v>8336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 s="23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5">
        <f t="shared" si="141"/>
        <v>48.25</v>
      </c>
      <c r="Q1799" s="11" t="s">
        <v>8335</v>
      </c>
      <c r="R1799" s="11" t="s">
        <v>8336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 s="23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5">
        <f t="shared" si="141"/>
        <v>58.97</v>
      </c>
      <c r="Q1800" s="11" t="s">
        <v>8335</v>
      </c>
      <c r="R1800" s="11" t="s">
        <v>8336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 s="23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5">
        <f t="shared" si="141"/>
        <v>11.64</v>
      </c>
      <c r="Q1801" s="11" t="s">
        <v>8335</v>
      </c>
      <c r="R1801" s="11" t="s">
        <v>8336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 s="23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5">
        <f t="shared" si="141"/>
        <v>83.72</v>
      </c>
      <c r="Q1802" s="11" t="s">
        <v>8335</v>
      </c>
      <c r="R1802" s="11" t="s">
        <v>8336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 s="2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5">
        <f t="shared" si="141"/>
        <v>63.65</v>
      </c>
      <c r="Q1803" s="11" t="s">
        <v>8335</v>
      </c>
      <c r="R1803" s="11" t="s">
        <v>8336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 s="23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5">
        <f t="shared" si="141"/>
        <v>94.28</v>
      </c>
      <c r="Q1804" s="11" t="s">
        <v>8335</v>
      </c>
      <c r="R1804" s="11" t="s">
        <v>8336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 s="23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5">
        <f t="shared" si="141"/>
        <v>71.87</v>
      </c>
      <c r="Q1805" s="11" t="s">
        <v>8335</v>
      </c>
      <c r="R1805" s="11" t="s">
        <v>8336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 s="23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5">
        <f t="shared" si="141"/>
        <v>104.85</v>
      </c>
      <c r="Q1806" s="11" t="s">
        <v>8335</v>
      </c>
      <c r="R1806" s="11" t="s">
        <v>8336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60" x14ac:dyDescent="0.25">
      <c r="A1807" s="23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5">
        <f t="shared" si="141"/>
        <v>67.14</v>
      </c>
      <c r="Q1807" s="11" t="s">
        <v>8335</v>
      </c>
      <c r="R1807" s="11" t="s">
        <v>8336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60" x14ac:dyDescent="0.25">
      <c r="A1808" s="23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5">
        <f t="shared" si="141"/>
        <v>73.88</v>
      </c>
      <c r="Q1808" s="11" t="s">
        <v>8335</v>
      </c>
      <c r="R1808" s="11" t="s">
        <v>8336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 s="23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5">
        <f t="shared" si="141"/>
        <v>69.13</v>
      </c>
      <c r="Q1809" s="11" t="s">
        <v>8335</v>
      </c>
      <c r="R1809" s="11" t="s">
        <v>8336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60" x14ac:dyDescent="0.25">
      <c r="A1810" s="23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5">
        <f t="shared" si="141"/>
        <v>120.77</v>
      </c>
      <c r="Q1810" s="11" t="s">
        <v>8335</v>
      </c>
      <c r="R1810" s="11" t="s">
        <v>8336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 s="23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5">
        <f t="shared" si="141"/>
        <v>42.22</v>
      </c>
      <c r="Q1811" s="11" t="s">
        <v>8335</v>
      </c>
      <c r="R1811" s="11" t="s">
        <v>8336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 s="23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5">
        <f t="shared" si="141"/>
        <v>7.5</v>
      </c>
      <c r="Q1812" s="11" t="s">
        <v>8335</v>
      </c>
      <c r="R1812" s="11" t="s">
        <v>8336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 s="2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5">
        <f t="shared" si="141"/>
        <v>1.54</v>
      </c>
      <c r="Q1813" s="11" t="s">
        <v>8335</v>
      </c>
      <c r="R1813" s="11" t="s">
        <v>8336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 s="23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5">
        <f t="shared" si="141"/>
        <v>37.61</v>
      </c>
      <c r="Q1814" s="11" t="s">
        <v>8335</v>
      </c>
      <c r="R1814" s="11" t="s">
        <v>8336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 s="23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5">
        <f t="shared" si="141"/>
        <v>0</v>
      </c>
      <c r="Q1815" s="11" t="s">
        <v>8335</v>
      </c>
      <c r="R1815" s="11" t="s">
        <v>8336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 s="23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5">
        <f t="shared" si="141"/>
        <v>42.16</v>
      </c>
      <c r="Q1816" s="11" t="s">
        <v>8335</v>
      </c>
      <c r="R1816" s="11" t="s">
        <v>8336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 s="23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5">
        <f t="shared" si="141"/>
        <v>0</v>
      </c>
      <c r="Q1817" s="11" t="s">
        <v>8335</v>
      </c>
      <c r="R1817" s="11" t="s">
        <v>8336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 s="23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5">
        <f t="shared" si="141"/>
        <v>84.83</v>
      </c>
      <c r="Q1818" s="11" t="s">
        <v>8335</v>
      </c>
      <c r="R1818" s="11" t="s">
        <v>8336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45" x14ac:dyDescent="0.25">
      <c r="A1819" s="23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5">
        <f t="shared" si="141"/>
        <v>94.19</v>
      </c>
      <c r="Q1819" s="11" t="s">
        <v>8335</v>
      </c>
      <c r="R1819" s="11" t="s">
        <v>8336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45" x14ac:dyDescent="0.25">
      <c r="A1820" s="23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5">
        <f t="shared" si="141"/>
        <v>0</v>
      </c>
      <c r="Q1820" s="11" t="s">
        <v>8335</v>
      </c>
      <c r="R1820" s="11" t="s">
        <v>8336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60" x14ac:dyDescent="0.25">
      <c r="A1821" s="23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5">
        <f t="shared" si="141"/>
        <v>6.25</v>
      </c>
      <c r="Q1821" s="11" t="s">
        <v>8335</v>
      </c>
      <c r="R1821" s="11" t="s">
        <v>8336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 s="23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5">
        <f t="shared" si="141"/>
        <v>213.38</v>
      </c>
      <c r="Q1822" s="11" t="s">
        <v>8335</v>
      </c>
      <c r="R1822" s="11" t="s">
        <v>8336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 s="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5">
        <f t="shared" si="141"/>
        <v>59.16</v>
      </c>
      <c r="Q1823" s="11" t="s">
        <v>8322</v>
      </c>
      <c r="R1823" s="11" t="s">
        <v>8323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 s="23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5">
        <f t="shared" si="141"/>
        <v>27.27</v>
      </c>
      <c r="Q1824" s="11" t="s">
        <v>8322</v>
      </c>
      <c r="R1824" s="11" t="s">
        <v>8323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60" x14ac:dyDescent="0.25">
      <c r="A1825" s="23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5">
        <f t="shared" si="141"/>
        <v>24.58</v>
      </c>
      <c r="Q1825" s="11" t="s">
        <v>8322</v>
      </c>
      <c r="R1825" s="11" t="s">
        <v>8323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 s="23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5">
        <f t="shared" si="141"/>
        <v>75.05</v>
      </c>
      <c r="Q1826" s="11" t="s">
        <v>8322</v>
      </c>
      <c r="R1826" s="11" t="s">
        <v>8323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60" x14ac:dyDescent="0.25">
      <c r="A1827" s="23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5">
        <f t="shared" si="141"/>
        <v>42.02</v>
      </c>
      <c r="Q1827" s="11" t="s">
        <v>8322</v>
      </c>
      <c r="R1827" s="11" t="s">
        <v>8323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 s="23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5">
        <f t="shared" si="141"/>
        <v>53.16</v>
      </c>
      <c r="Q1828" s="11" t="s">
        <v>8322</v>
      </c>
      <c r="R1828" s="11" t="s">
        <v>8323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 s="23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5">
        <f t="shared" si="141"/>
        <v>83.89</v>
      </c>
      <c r="Q1829" s="11" t="s">
        <v>8322</v>
      </c>
      <c r="R1829" s="11" t="s">
        <v>8323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 s="23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5">
        <f t="shared" si="141"/>
        <v>417.33</v>
      </c>
      <c r="Q1830" s="11" t="s">
        <v>8322</v>
      </c>
      <c r="R1830" s="11" t="s">
        <v>8323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 s="23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5">
        <f t="shared" si="141"/>
        <v>75.77</v>
      </c>
      <c r="Q1831" s="11" t="s">
        <v>8322</v>
      </c>
      <c r="R1831" s="11" t="s">
        <v>8323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 s="23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5">
        <f t="shared" si="141"/>
        <v>67.39</v>
      </c>
      <c r="Q1832" s="11" t="s">
        <v>8322</v>
      </c>
      <c r="R1832" s="11" t="s">
        <v>8323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 s="2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5">
        <f t="shared" si="141"/>
        <v>73.569999999999993</v>
      </c>
      <c r="Q1833" s="11" t="s">
        <v>8322</v>
      </c>
      <c r="R1833" s="11" t="s">
        <v>8323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60" x14ac:dyDescent="0.25">
      <c r="A1834" s="23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5">
        <f t="shared" si="141"/>
        <v>25</v>
      </c>
      <c r="Q1834" s="11" t="s">
        <v>8322</v>
      </c>
      <c r="R1834" s="11" t="s">
        <v>8323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60" x14ac:dyDescent="0.25">
      <c r="A1835" s="23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5">
        <f t="shared" si="141"/>
        <v>42</v>
      </c>
      <c r="Q1835" s="11" t="s">
        <v>8322</v>
      </c>
      <c r="R1835" s="11" t="s">
        <v>8323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 s="23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5">
        <f t="shared" si="141"/>
        <v>131.16999999999999</v>
      </c>
      <c r="Q1836" s="11" t="s">
        <v>8322</v>
      </c>
      <c r="R1836" s="11" t="s">
        <v>8323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 s="23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5">
        <f t="shared" si="141"/>
        <v>47.27</v>
      </c>
      <c r="Q1837" s="11" t="s">
        <v>8322</v>
      </c>
      <c r="R1837" s="11" t="s">
        <v>8323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 s="23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5">
        <f t="shared" si="141"/>
        <v>182.13</v>
      </c>
      <c r="Q1838" s="11" t="s">
        <v>8322</v>
      </c>
      <c r="R1838" s="11" t="s">
        <v>8323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 s="23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5">
        <f t="shared" si="141"/>
        <v>61.37</v>
      </c>
      <c r="Q1839" s="11" t="s">
        <v>8322</v>
      </c>
      <c r="R1839" s="11" t="s">
        <v>8323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60" x14ac:dyDescent="0.25">
      <c r="A1840" s="23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5">
        <f t="shared" si="141"/>
        <v>35.770000000000003</v>
      </c>
      <c r="Q1840" s="11" t="s">
        <v>8322</v>
      </c>
      <c r="R1840" s="11" t="s">
        <v>8323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 s="23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5">
        <f t="shared" si="141"/>
        <v>45.62</v>
      </c>
      <c r="Q1841" s="11" t="s">
        <v>8322</v>
      </c>
      <c r="R1841" s="11" t="s">
        <v>8323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60" x14ac:dyDescent="0.25">
      <c r="A1842" s="23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5">
        <f t="shared" si="141"/>
        <v>75.38</v>
      </c>
      <c r="Q1842" s="11" t="s">
        <v>8322</v>
      </c>
      <c r="R1842" s="11" t="s">
        <v>8323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 s="2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5">
        <f t="shared" si="141"/>
        <v>50.88</v>
      </c>
      <c r="Q1843" s="11" t="s">
        <v>8322</v>
      </c>
      <c r="R1843" s="11" t="s">
        <v>8323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 s="23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5">
        <f t="shared" si="141"/>
        <v>119.29</v>
      </c>
      <c r="Q1844" s="11" t="s">
        <v>8322</v>
      </c>
      <c r="R1844" s="11" t="s">
        <v>8323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 s="23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5">
        <f t="shared" si="141"/>
        <v>92.54</v>
      </c>
      <c r="Q1845" s="11" t="s">
        <v>8322</v>
      </c>
      <c r="R1845" s="11" t="s">
        <v>8323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60" x14ac:dyDescent="0.25">
      <c r="A1846" s="23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5">
        <f t="shared" si="141"/>
        <v>76.05</v>
      </c>
      <c r="Q1846" s="11" t="s">
        <v>8322</v>
      </c>
      <c r="R1846" s="11" t="s">
        <v>8323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 s="23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5">
        <f t="shared" si="141"/>
        <v>52.63</v>
      </c>
      <c r="Q1847" s="11" t="s">
        <v>8322</v>
      </c>
      <c r="R1847" s="11" t="s">
        <v>8323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60" x14ac:dyDescent="0.25">
      <c r="A1848" s="23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5">
        <f t="shared" si="141"/>
        <v>98.99</v>
      </c>
      <c r="Q1848" s="11" t="s">
        <v>8322</v>
      </c>
      <c r="R1848" s="11" t="s">
        <v>8323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 s="23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5">
        <f t="shared" si="141"/>
        <v>79.53</v>
      </c>
      <c r="Q1849" s="11" t="s">
        <v>8322</v>
      </c>
      <c r="R1849" s="11" t="s">
        <v>8323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 s="23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5">
        <f t="shared" si="141"/>
        <v>134.21</v>
      </c>
      <c r="Q1850" s="11" t="s">
        <v>8322</v>
      </c>
      <c r="R1850" s="11" t="s">
        <v>8323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45" x14ac:dyDescent="0.25">
      <c r="A1851" s="23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5">
        <f t="shared" si="141"/>
        <v>37.630000000000003</v>
      </c>
      <c r="Q1851" s="11" t="s">
        <v>8322</v>
      </c>
      <c r="R1851" s="11" t="s">
        <v>8323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 s="23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5">
        <f t="shared" si="141"/>
        <v>51.04</v>
      </c>
      <c r="Q1852" s="11" t="s">
        <v>8322</v>
      </c>
      <c r="R1852" s="11" t="s">
        <v>8323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60" x14ac:dyDescent="0.25">
      <c r="A1853" s="2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5">
        <f t="shared" si="141"/>
        <v>50.04</v>
      </c>
      <c r="Q1853" s="11" t="s">
        <v>8322</v>
      </c>
      <c r="R1853" s="11" t="s">
        <v>8323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 s="23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5">
        <f t="shared" si="141"/>
        <v>133.93</v>
      </c>
      <c r="Q1854" s="11" t="s">
        <v>8322</v>
      </c>
      <c r="R1854" s="11" t="s">
        <v>8323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 s="23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5">
        <f t="shared" si="141"/>
        <v>58.21</v>
      </c>
      <c r="Q1855" s="11" t="s">
        <v>8322</v>
      </c>
      <c r="R1855" s="11" t="s">
        <v>8323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 s="23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5">
        <f t="shared" si="141"/>
        <v>88.04</v>
      </c>
      <c r="Q1856" s="11" t="s">
        <v>8322</v>
      </c>
      <c r="R1856" s="11" t="s">
        <v>8323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 s="23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5">
        <f t="shared" si="141"/>
        <v>70.58</v>
      </c>
      <c r="Q1857" s="11" t="s">
        <v>8322</v>
      </c>
      <c r="R1857" s="11" t="s">
        <v>8323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 s="23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5">
        <f t="shared" ref="P1858:P1921" si="146">IFERROR(ROUND(E1858/L1858,2),0)</f>
        <v>53.29</v>
      </c>
      <c r="Q1858" s="11" t="s">
        <v>8322</v>
      </c>
      <c r="R1858" s="11" t="s">
        <v>8323</v>
      </c>
      <c r="S1858" s="16">
        <f t="shared" ref="S1858:S1921" si="147">(((J1858/60)/60)/24)+DATE(1970,1,1)</f>
        <v>41817.854999999996</v>
      </c>
      <c r="T1858" s="16">
        <f t="shared" ref="T1858:T1921" si="148">(((I1858/60)/60)/24)+DATE(1970,1,1)</f>
        <v>41838.854999999996</v>
      </c>
      <c r="U1858">
        <f t="shared" si="144"/>
        <v>2014</v>
      </c>
    </row>
    <row r="1859" spans="1:21" ht="45" x14ac:dyDescent="0.25">
      <c r="A1859" s="23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5">
        <f t="shared" si="146"/>
        <v>136.36000000000001</v>
      </c>
      <c r="Q1859" s="11" t="s">
        <v>8322</v>
      </c>
      <c r="R1859" s="11" t="s">
        <v>8323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 s="23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5">
        <f t="shared" si="146"/>
        <v>40.549999999999997</v>
      </c>
      <c r="Q1860" s="11" t="s">
        <v>8322</v>
      </c>
      <c r="R1860" s="11" t="s">
        <v>8323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 s="23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5">
        <f t="shared" si="146"/>
        <v>70.63</v>
      </c>
      <c r="Q1861" s="11" t="s">
        <v>8322</v>
      </c>
      <c r="R1861" s="11" t="s">
        <v>8323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 s="23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5">
        <f t="shared" si="146"/>
        <v>52.68</v>
      </c>
      <c r="Q1862" s="11" t="s">
        <v>8322</v>
      </c>
      <c r="R1862" s="11" t="s">
        <v>8323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60" x14ac:dyDescent="0.25">
      <c r="A1863" s="2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5">
        <f t="shared" si="146"/>
        <v>0</v>
      </c>
      <c r="Q1863" s="11" t="s">
        <v>8330</v>
      </c>
      <c r="R1863" s="11" t="s">
        <v>8332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 s="23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5">
        <f t="shared" si="146"/>
        <v>90.94</v>
      </c>
      <c r="Q1864" s="11" t="s">
        <v>8330</v>
      </c>
      <c r="R1864" s="11" t="s">
        <v>8332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 s="23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5">
        <f t="shared" si="146"/>
        <v>5</v>
      </c>
      <c r="Q1865" s="11" t="s">
        <v>8330</v>
      </c>
      <c r="R1865" s="11" t="s">
        <v>8332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 s="23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5">
        <f t="shared" si="146"/>
        <v>58.08</v>
      </c>
      <c r="Q1866" s="11" t="s">
        <v>8330</v>
      </c>
      <c r="R1866" s="11" t="s">
        <v>8332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 s="23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5">
        <f t="shared" si="146"/>
        <v>2</v>
      </c>
      <c r="Q1867" s="11" t="s">
        <v>8330</v>
      </c>
      <c r="R1867" s="11" t="s">
        <v>8332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60" x14ac:dyDescent="0.25">
      <c r="A1868" s="23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5">
        <f t="shared" si="146"/>
        <v>62.5</v>
      </c>
      <c r="Q1868" s="11" t="s">
        <v>8330</v>
      </c>
      <c r="R1868" s="11" t="s">
        <v>8332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60" x14ac:dyDescent="0.25">
      <c r="A1869" s="23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5">
        <f t="shared" si="146"/>
        <v>10</v>
      </c>
      <c r="Q1869" s="11" t="s">
        <v>8330</v>
      </c>
      <c r="R1869" s="11" t="s">
        <v>8332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60" x14ac:dyDescent="0.25">
      <c r="A1870" s="23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5">
        <f t="shared" si="146"/>
        <v>71.59</v>
      </c>
      <c r="Q1870" s="11" t="s">
        <v>8330</v>
      </c>
      <c r="R1870" s="11" t="s">
        <v>8332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60" x14ac:dyDescent="0.25">
      <c r="A1871" s="23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5">
        <f t="shared" si="146"/>
        <v>0</v>
      </c>
      <c r="Q1871" s="11" t="s">
        <v>8330</v>
      </c>
      <c r="R1871" s="11" t="s">
        <v>8332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 s="23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5">
        <f t="shared" si="146"/>
        <v>32.82</v>
      </c>
      <c r="Q1872" s="11" t="s">
        <v>8330</v>
      </c>
      <c r="R1872" s="11" t="s">
        <v>8332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 s="2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5">
        <f t="shared" si="146"/>
        <v>49.12</v>
      </c>
      <c r="Q1873" s="11" t="s">
        <v>8330</v>
      </c>
      <c r="R1873" s="11" t="s">
        <v>8332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60" x14ac:dyDescent="0.25">
      <c r="A1874" s="23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5">
        <f t="shared" si="146"/>
        <v>16.309999999999999</v>
      </c>
      <c r="Q1874" s="11" t="s">
        <v>8330</v>
      </c>
      <c r="R1874" s="11" t="s">
        <v>8332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60" x14ac:dyDescent="0.25">
      <c r="A1875" s="23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5">
        <f t="shared" si="146"/>
        <v>18</v>
      </c>
      <c r="Q1875" s="11" t="s">
        <v>8330</v>
      </c>
      <c r="R1875" s="11" t="s">
        <v>8332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 s="23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5">
        <f t="shared" si="146"/>
        <v>13</v>
      </c>
      <c r="Q1876" s="11" t="s">
        <v>8330</v>
      </c>
      <c r="R1876" s="11" t="s">
        <v>8332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 s="23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5">
        <f t="shared" si="146"/>
        <v>17</v>
      </c>
      <c r="Q1877" s="11" t="s">
        <v>8330</v>
      </c>
      <c r="R1877" s="11" t="s">
        <v>8332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 s="23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5">
        <f t="shared" si="146"/>
        <v>0</v>
      </c>
      <c r="Q1878" s="11" t="s">
        <v>8330</v>
      </c>
      <c r="R1878" s="11" t="s">
        <v>8332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 s="23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5">
        <f t="shared" si="146"/>
        <v>0</v>
      </c>
      <c r="Q1879" s="11" t="s">
        <v>8330</v>
      </c>
      <c r="R1879" s="11" t="s">
        <v>8332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 s="23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5">
        <f t="shared" si="146"/>
        <v>0</v>
      </c>
      <c r="Q1880" s="11" t="s">
        <v>8330</v>
      </c>
      <c r="R1880" s="11" t="s">
        <v>8332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60" x14ac:dyDescent="0.25">
      <c r="A1881" s="23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5">
        <f t="shared" si="146"/>
        <v>3</v>
      </c>
      <c r="Q1881" s="11" t="s">
        <v>8330</v>
      </c>
      <c r="R1881" s="11" t="s">
        <v>8332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 s="23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5">
        <f t="shared" si="146"/>
        <v>41.83</v>
      </c>
      <c r="Q1882" s="11" t="s">
        <v>8330</v>
      </c>
      <c r="R1882" s="11" t="s">
        <v>8332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 s="2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5">
        <f t="shared" si="146"/>
        <v>49.34</v>
      </c>
      <c r="Q1883" s="11" t="s">
        <v>8322</v>
      </c>
      <c r="R1883" s="11" t="s">
        <v>8326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 s="23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5">
        <f t="shared" si="146"/>
        <v>41.73</v>
      </c>
      <c r="Q1884" s="11" t="s">
        <v>8322</v>
      </c>
      <c r="R1884" s="11" t="s">
        <v>8326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 s="23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5">
        <f t="shared" si="146"/>
        <v>32.72</v>
      </c>
      <c r="Q1885" s="11" t="s">
        <v>8322</v>
      </c>
      <c r="R1885" s="11" t="s">
        <v>8326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60" x14ac:dyDescent="0.25">
      <c r="A1886" s="23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5">
        <f t="shared" si="146"/>
        <v>51.96</v>
      </c>
      <c r="Q1886" s="11" t="s">
        <v>8322</v>
      </c>
      <c r="R1886" s="11" t="s">
        <v>8326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 s="23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5">
        <f t="shared" si="146"/>
        <v>50.69</v>
      </c>
      <c r="Q1887" s="11" t="s">
        <v>8322</v>
      </c>
      <c r="R1887" s="11" t="s">
        <v>8326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 s="23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5">
        <f t="shared" si="146"/>
        <v>42.24</v>
      </c>
      <c r="Q1888" s="11" t="s">
        <v>8322</v>
      </c>
      <c r="R1888" s="11" t="s">
        <v>8326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60" x14ac:dyDescent="0.25">
      <c r="A1889" s="23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5">
        <f t="shared" si="146"/>
        <v>416.88</v>
      </c>
      <c r="Q1889" s="11" t="s">
        <v>8322</v>
      </c>
      <c r="R1889" s="11" t="s">
        <v>8326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 s="23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5">
        <f t="shared" si="146"/>
        <v>46.65</v>
      </c>
      <c r="Q1890" s="11" t="s">
        <v>8322</v>
      </c>
      <c r="R1890" s="11" t="s">
        <v>8326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60" x14ac:dyDescent="0.25">
      <c r="A1891" s="23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5">
        <f t="shared" si="146"/>
        <v>48.45</v>
      </c>
      <c r="Q1891" s="11" t="s">
        <v>8322</v>
      </c>
      <c r="R1891" s="11" t="s">
        <v>8326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 s="23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5">
        <f t="shared" si="146"/>
        <v>70.53</v>
      </c>
      <c r="Q1892" s="11" t="s">
        <v>8322</v>
      </c>
      <c r="R1892" s="11" t="s">
        <v>8326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 s="2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5">
        <f t="shared" si="146"/>
        <v>87.96</v>
      </c>
      <c r="Q1893" s="11" t="s">
        <v>8322</v>
      </c>
      <c r="R1893" s="11" t="s">
        <v>8326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 s="23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5">
        <f t="shared" si="146"/>
        <v>26.27</v>
      </c>
      <c r="Q1894" s="11" t="s">
        <v>8322</v>
      </c>
      <c r="R1894" s="11" t="s">
        <v>8326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 s="23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5">
        <f t="shared" si="146"/>
        <v>57.78</v>
      </c>
      <c r="Q1895" s="11" t="s">
        <v>8322</v>
      </c>
      <c r="R1895" s="11" t="s">
        <v>8326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 s="23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5">
        <f t="shared" si="146"/>
        <v>57.25</v>
      </c>
      <c r="Q1896" s="11" t="s">
        <v>8322</v>
      </c>
      <c r="R1896" s="11" t="s">
        <v>8326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 s="23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5">
        <f t="shared" si="146"/>
        <v>196.34</v>
      </c>
      <c r="Q1897" s="11" t="s">
        <v>8322</v>
      </c>
      <c r="R1897" s="11" t="s">
        <v>8326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 s="23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5">
        <f t="shared" si="146"/>
        <v>43</v>
      </c>
      <c r="Q1898" s="11" t="s">
        <v>8322</v>
      </c>
      <c r="R1898" s="11" t="s">
        <v>8326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60" x14ac:dyDescent="0.25">
      <c r="A1899" s="23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5">
        <f t="shared" si="146"/>
        <v>35.549999999999997</v>
      </c>
      <c r="Q1899" s="11" t="s">
        <v>8322</v>
      </c>
      <c r="R1899" s="11" t="s">
        <v>8326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 s="23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5">
        <f t="shared" si="146"/>
        <v>68.81</v>
      </c>
      <c r="Q1900" s="11" t="s">
        <v>8322</v>
      </c>
      <c r="R1900" s="11" t="s">
        <v>8326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 s="23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5">
        <f t="shared" si="146"/>
        <v>28.57</v>
      </c>
      <c r="Q1901" s="11" t="s">
        <v>8322</v>
      </c>
      <c r="R1901" s="11" t="s">
        <v>8326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 s="23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5">
        <f t="shared" si="146"/>
        <v>50.63</v>
      </c>
      <c r="Q1902" s="11" t="s">
        <v>8322</v>
      </c>
      <c r="R1902" s="11" t="s">
        <v>8326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60" x14ac:dyDescent="0.25">
      <c r="A1903" s="2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5">
        <f t="shared" si="146"/>
        <v>106.8</v>
      </c>
      <c r="Q1903" s="11" t="s">
        <v>8316</v>
      </c>
      <c r="R1903" s="11" t="s">
        <v>8345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 s="23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5">
        <f t="shared" si="146"/>
        <v>4</v>
      </c>
      <c r="Q1904" s="11" t="s">
        <v>8316</v>
      </c>
      <c r="R1904" s="11" t="s">
        <v>8345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60" x14ac:dyDescent="0.25">
      <c r="A1905" s="23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5">
        <f t="shared" si="146"/>
        <v>34.1</v>
      </c>
      <c r="Q1905" s="11" t="s">
        <v>8316</v>
      </c>
      <c r="R1905" s="11" t="s">
        <v>8345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 s="23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5">
        <f t="shared" si="146"/>
        <v>25</v>
      </c>
      <c r="Q1906" s="11" t="s">
        <v>8316</v>
      </c>
      <c r="R1906" s="11" t="s">
        <v>8345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 s="23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5">
        <f t="shared" si="146"/>
        <v>10.5</v>
      </c>
      <c r="Q1907" s="11" t="s">
        <v>8316</v>
      </c>
      <c r="R1907" s="11" t="s">
        <v>8345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 s="23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5">
        <f t="shared" si="146"/>
        <v>215.96</v>
      </c>
      <c r="Q1908" s="11" t="s">
        <v>8316</v>
      </c>
      <c r="R1908" s="11" t="s">
        <v>8345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 s="23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5">
        <f t="shared" si="146"/>
        <v>21.25</v>
      </c>
      <c r="Q1909" s="11" t="s">
        <v>8316</v>
      </c>
      <c r="R1909" s="11" t="s">
        <v>8345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 s="23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5">
        <f t="shared" si="146"/>
        <v>108.25</v>
      </c>
      <c r="Q1910" s="11" t="s">
        <v>8316</v>
      </c>
      <c r="R1910" s="11" t="s">
        <v>8345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60" x14ac:dyDescent="0.25">
      <c r="A1911" s="23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5">
        <f t="shared" si="146"/>
        <v>129.97</v>
      </c>
      <c r="Q1911" s="11" t="s">
        <v>8316</v>
      </c>
      <c r="R1911" s="11" t="s">
        <v>8345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 s="23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5">
        <f t="shared" si="146"/>
        <v>117.49</v>
      </c>
      <c r="Q1912" s="11" t="s">
        <v>8316</v>
      </c>
      <c r="R1912" s="11" t="s">
        <v>8345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 s="2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5">
        <f t="shared" si="146"/>
        <v>10</v>
      </c>
      <c r="Q1913" s="11" t="s">
        <v>8316</v>
      </c>
      <c r="R1913" s="11" t="s">
        <v>8345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 s="23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5">
        <f t="shared" si="146"/>
        <v>70.599999999999994</v>
      </c>
      <c r="Q1914" s="11" t="s">
        <v>8316</v>
      </c>
      <c r="R1914" s="11" t="s">
        <v>8345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 s="23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5">
        <f t="shared" si="146"/>
        <v>24.5</v>
      </c>
      <c r="Q1915" s="11" t="s">
        <v>8316</v>
      </c>
      <c r="R1915" s="11" t="s">
        <v>8345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60" x14ac:dyDescent="0.25">
      <c r="A1916" s="23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5">
        <f t="shared" si="146"/>
        <v>30</v>
      </c>
      <c r="Q1916" s="11" t="s">
        <v>8316</v>
      </c>
      <c r="R1916" s="11" t="s">
        <v>8345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60" x14ac:dyDescent="0.25">
      <c r="A1917" s="23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5">
        <f t="shared" si="146"/>
        <v>2</v>
      </c>
      <c r="Q1917" s="11" t="s">
        <v>8316</v>
      </c>
      <c r="R1917" s="11" t="s">
        <v>8345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 s="23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5">
        <f t="shared" si="146"/>
        <v>17</v>
      </c>
      <c r="Q1918" s="11" t="s">
        <v>8316</v>
      </c>
      <c r="R1918" s="11" t="s">
        <v>8345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 s="23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5">
        <f t="shared" si="146"/>
        <v>2928.93</v>
      </c>
      <c r="Q1919" s="11" t="s">
        <v>8316</v>
      </c>
      <c r="R1919" s="11" t="s">
        <v>8345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 s="23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5">
        <f t="shared" si="146"/>
        <v>28.89</v>
      </c>
      <c r="Q1920" s="11" t="s">
        <v>8316</v>
      </c>
      <c r="R1920" s="11" t="s">
        <v>8345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 s="23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5">
        <f t="shared" si="146"/>
        <v>29.63</v>
      </c>
      <c r="Q1921" s="11" t="s">
        <v>8316</v>
      </c>
      <c r="R1921" s="11" t="s">
        <v>8345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 s="23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5">
        <f t="shared" ref="P1922:P1985" si="151">IFERROR(ROUND(E1922/L1922,2),0)</f>
        <v>40.98</v>
      </c>
      <c r="Q1922" s="11" t="s">
        <v>8316</v>
      </c>
      <c r="R1922" s="11" t="s">
        <v>8345</v>
      </c>
      <c r="S1922" s="16">
        <f t="shared" ref="S1922:S1985" si="152">(((J1922/60)/60)/24)+DATE(1970,1,1)</f>
        <v>42270.875706018516</v>
      </c>
      <c r="T1922" s="16">
        <f t="shared" ref="T1922:T1985" si="153">(((I1922/60)/60)/24)+DATE(1970,1,1)</f>
        <v>42298.958333333328</v>
      </c>
      <c r="U1922">
        <f t="shared" si="149"/>
        <v>2015</v>
      </c>
    </row>
    <row r="1923" spans="1:21" ht="30" x14ac:dyDescent="0.25">
      <c r="A1923" s="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5">
        <f t="shared" si="151"/>
        <v>54</v>
      </c>
      <c r="Q1923" s="11" t="s">
        <v>8322</v>
      </c>
      <c r="R1923" s="11" t="s">
        <v>8326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 s="23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5">
        <f t="shared" si="151"/>
        <v>36.11</v>
      </c>
      <c r="Q1924" s="11" t="s">
        <v>8322</v>
      </c>
      <c r="R1924" s="11" t="s">
        <v>8326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 s="23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5">
        <f t="shared" si="151"/>
        <v>23.15</v>
      </c>
      <c r="Q1925" s="11" t="s">
        <v>8322</v>
      </c>
      <c r="R1925" s="11" t="s">
        <v>8326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75" x14ac:dyDescent="0.25">
      <c r="A1926" s="23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5">
        <f t="shared" si="151"/>
        <v>104</v>
      </c>
      <c r="Q1926" s="11" t="s">
        <v>8322</v>
      </c>
      <c r="R1926" s="11" t="s">
        <v>8326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 s="23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5">
        <f t="shared" si="151"/>
        <v>31.83</v>
      </c>
      <c r="Q1927" s="11" t="s">
        <v>8322</v>
      </c>
      <c r="R1927" s="11" t="s">
        <v>8326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 s="23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5">
        <f t="shared" si="151"/>
        <v>27.39</v>
      </c>
      <c r="Q1928" s="11" t="s">
        <v>8322</v>
      </c>
      <c r="R1928" s="11" t="s">
        <v>8326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 s="23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5">
        <f t="shared" si="151"/>
        <v>56.36</v>
      </c>
      <c r="Q1929" s="11" t="s">
        <v>8322</v>
      </c>
      <c r="R1929" s="11" t="s">
        <v>8326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 s="23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5">
        <f t="shared" si="151"/>
        <v>77.349999999999994</v>
      </c>
      <c r="Q1930" s="11" t="s">
        <v>8322</v>
      </c>
      <c r="R1930" s="11" t="s">
        <v>8326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 s="23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5">
        <f t="shared" si="151"/>
        <v>42.8</v>
      </c>
      <c r="Q1931" s="11" t="s">
        <v>8322</v>
      </c>
      <c r="R1931" s="11" t="s">
        <v>8326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 s="23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5">
        <f t="shared" si="151"/>
        <v>48.85</v>
      </c>
      <c r="Q1932" s="11" t="s">
        <v>8322</v>
      </c>
      <c r="R1932" s="11" t="s">
        <v>8326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 s="2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5">
        <f t="shared" si="151"/>
        <v>48.24</v>
      </c>
      <c r="Q1933" s="11" t="s">
        <v>8322</v>
      </c>
      <c r="R1933" s="11" t="s">
        <v>8326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 s="23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5">
        <f t="shared" si="151"/>
        <v>70.209999999999994</v>
      </c>
      <c r="Q1934" s="11" t="s">
        <v>8322</v>
      </c>
      <c r="R1934" s="11" t="s">
        <v>8326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60" x14ac:dyDescent="0.25">
      <c r="A1935" s="23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5">
        <f t="shared" si="151"/>
        <v>94.05</v>
      </c>
      <c r="Q1935" s="11" t="s">
        <v>8322</v>
      </c>
      <c r="R1935" s="11" t="s">
        <v>8326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60" x14ac:dyDescent="0.25">
      <c r="A1936" s="23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5">
        <f t="shared" si="151"/>
        <v>80.27</v>
      </c>
      <c r="Q1936" s="11" t="s">
        <v>8322</v>
      </c>
      <c r="R1936" s="11" t="s">
        <v>8326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60" x14ac:dyDescent="0.25">
      <c r="A1937" s="23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5">
        <f t="shared" si="151"/>
        <v>54.2</v>
      </c>
      <c r="Q1937" s="11" t="s">
        <v>8322</v>
      </c>
      <c r="R1937" s="11" t="s">
        <v>8326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60" x14ac:dyDescent="0.25">
      <c r="A1938" s="23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5">
        <f t="shared" si="151"/>
        <v>60.27</v>
      </c>
      <c r="Q1938" s="11" t="s">
        <v>8322</v>
      </c>
      <c r="R1938" s="11" t="s">
        <v>8326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 s="23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5">
        <f t="shared" si="151"/>
        <v>38.74</v>
      </c>
      <c r="Q1939" s="11" t="s">
        <v>8322</v>
      </c>
      <c r="R1939" s="11" t="s">
        <v>8326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60" x14ac:dyDescent="0.25">
      <c r="A1940" s="23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5">
        <f t="shared" si="151"/>
        <v>152.54</v>
      </c>
      <c r="Q1940" s="11" t="s">
        <v>8322</v>
      </c>
      <c r="R1940" s="11" t="s">
        <v>8326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 s="23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5">
        <f t="shared" si="151"/>
        <v>115.31</v>
      </c>
      <c r="Q1941" s="11" t="s">
        <v>8322</v>
      </c>
      <c r="R1941" s="11" t="s">
        <v>8326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 s="23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5">
        <f t="shared" si="151"/>
        <v>35.840000000000003</v>
      </c>
      <c r="Q1942" s="11" t="s">
        <v>8322</v>
      </c>
      <c r="R1942" s="11" t="s">
        <v>8326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60" x14ac:dyDescent="0.25">
      <c r="A1943" s="2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5">
        <f t="shared" si="151"/>
        <v>64.569999999999993</v>
      </c>
      <c r="Q1943" s="11" t="s">
        <v>8316</v>
      </c>
      <c r="R1943" s="11" t="s">
        <v>8346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60" x14ac:dyDescent="0.25">
      <c r="A1944" s="23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5">
        <f t="shared" si="151"/>
        <v>87.44</v>
      </c>
      <c r="Q1944" s="11" t="s">
        <v>8316</v>
      </c>
      <c r="R1944" s="11" t="s">
        <v>8346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 s="23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5">
        <f t="shared" si="151"/>
        <v>68.819999999999993</v>
      </c>
      <c r="Q1945" s="11" t="s">
        <v>8316</v>
      </c>
      <c r="R1945" s="11" t="s">
        <v>8346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 s="23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5">
        <f t="shared" si="151"/>
        <v>176.2</v>
      </c>
      <c r="Q1946" s="11" t="s">
        <v>8316</v>
      </c>
      <c r="R1946" s="11" t="s">
        <v>8346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 s="23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5">
        <f t="shared" si="151"/>
        <v>511.79</v>
      </c>
      <c r="Q1947" s="11" t="s">
        <v>8316</v>
      </c>
      <c r="R1947" s="11" t="s">
        <v>8346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 s="23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5">
        <f t="shared" si="151"/>
        <v>160.44</v>
      </c>
      <c r="Q1948" s="11" t="s">
        <v>8316</v>
      </c>
      <c r="R1948" s="11" t="s">
        <v>8346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 s="23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5">
        <f t="shared" si="151"/>
        <v>35</v>
      </c>
      <c r="Q1949" s="11" t="s">
        <v>8316</v>
      </c>
      <c r="R1949" s="11" t="s">
        <v>8346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 s="23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5">
        <f t="shared" si="151"/>
        <v>188.51</v>
      </c>
      <c r="Q1950" s="11" t="s">
        <v>8316</v>
      </c>
      <c r="R1950" s="11" t="s">
        <v>8346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 s="23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5">
        <f t="shared" si="151"/>
        <v>56.2</v>
      </c>
      <c r="Q1951" s="11" t="s">
        <v>8316</v>
      </c>
      <c r="R1951" s="11" t="s">
        <v>8346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 s="23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5">
        <f t="shared" si="151"/>
        <v>51.31</v>
      </c>
      <c r="Q1952" s="11" t="s">
        <v>8316</v>
      </c>
      <c r="R1952" s="11" t="s">
        <v>8346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60" x14ac:dyDescent="0.25">
      <c r="A1953" s="2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5">
        <f t="shared" si="151"/>
        <v>127.36</v>
      </c>
      <c r="Q1953" s="11" t="s">
        <v>8316</v>
      </c>
      <c r="R1953" s="11" t="s">
        <v>8346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60" x14ac:dyDescent="0.25">
      <c r="A1954" s="23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5">
        <f t="shared" si="151"/>
        <v>101.86</v>
      </c>
      <c r="Q1954" s="11" t="s">
        <v>8316</v>
      </c>
      <c r="R1954" s="11" t="s">
        <v>8346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 s="23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5">
        <f t="shared" si="151"/>
        <v>230.56</v>
      </c>
      <c r="Q1955" s="11" t="s">
        <v>8316</v>
      </c>
      <c r="R1955" s="11" t="s">
        <v>8346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 s="23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5">
        <f t="shared" si="151"/>
        <v>842.11</v>
      </c>
      <c r="Q1956" s="11" t="s">
        <v>8316</v>
      </c>
      <c r="R1956" s="11" t="s">
        <v>8346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60" x14ac:dyDescent="0.25">
      <c r="A1957" s="23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5">
        <f t="shared" si="151"/>
        <v>577.28</v>
      </c>
      <c r="Q1957" s="11" t="s">
        <v>8316</v>
      </c>
      <c r="R1957" s="11" t="s">
        <v>8346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60" x14ac:dyDescent="0.25">
      <c r="A1958" s="23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5">
        <f t="shared" si="151"/>
        <v>483.34</v>
      </c>
      <c r="Q1958" s="11" t="s">
        <v>8316</v>
      </c>
      <c r="R1958" s="11" t="s">
        <v>8346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 s="23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5">
        <f t="shared" si="151"/>
        <v>76.14</v>
      </c>
      <c r="Q1959" s="11" t="s">
        <v>8316</v>
      </c>
      <c r="R1959" s="11" t="s">
        <v>8346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60" x14ac:dyDescent="0.25">
      <c r="A1960" s="23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5">
        <f t="shared" si="151"/>
        <v>74.11</v>
      </c>
      <c r="Q1960" s="11" t="s">
        <v>8316</v>
      </c>
      <c r="R1960" s="11" t="s">
        <v>8346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 s="23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5">
        <f t="shared" si="151"/>
        <v>36.97</v>
      </c>
      <c r="Q1961" s="11" t="s">
        <v>8316</v>
      </c>
      <c r="R1961" s="11" t="s">
        <v>8346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60" x14ac:dyDescent="0.25">
      <c r="A1962" s="23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5">
        <f t="shared" si="151"/>
        <v>2500.9699999999998</v>
      </c>
      <c r="Q1962" s="11" t="s">
        <v>8316</v>
      </c>
      <c r="R1962" s="11" t="s">
        <v>8346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 s="2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5">
        <f t="shared" si="151"/>
        <v>67.69</v>
      </c>
      <c r="Q1963" s="11" t="s">
        <v>8316</v>
      </c>
      <c r="R1963" s="11" t="s">
        <v>8346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60" x14ac:dyDescent="0.25">
      <c r="A1964" s="23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5">
        <f t="shared" si="151"/>
        <v>63.05</v>
      </c>
      <c r="Q1964" s="11" t="s">
        <v>8316</v>
      </c>
      <c r="R1964" s="11" t="s">
        <v>8346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 s="23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5">
        <f t="shared" si="151"/>
        <v>117.6</v>
      </c>
      <c r="Q1965" s="11" t="s">
        <v>8316</v>
      </c>
      <c r="R1965" s="11" t="s">
        <v>8346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 s="23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5">
        <f t="shared" si="151"/>
        <v>180.75</v>
      </c>
      <c r="Q1966" s="11" t="s">
        <v>8316</v>
      </c>
      <c r="R1966" s="11" t="s">
        <v>8346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 s="23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5">
        <f t="shared" si="151"/>
        <v>127.32</v>
      </c>
      <c r="Q1967" s="11" t="s">
        <v>8316</v>
      </c>
      <c r="R1967" s="11" t="s">
        <v>8346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 s="23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5">
        <f t="shared" si="151"/>
        <v>136.63999999999999</v>
      </c>
      <c r="Q1968" s="11" t="s">
        <v>8316</v>
      </c>
      <c r="R1968" s="11" t="s">
        <v>8346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60" x14ac:dyDescent="0.25">
      <c r="A1969" s="23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5">
        <f t="shared" si="151"/>
        <v>182.78</v>
      </c>
      <c r="Q1969" s="11" t="s">
        <v>8316</v>
      </c>
      <c r="R1969" s="11" t="s">
        <v>8346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 s="23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5">
        <f t="shared" si="151"/>
        <v>279.38</v>
      </c>
      <c r="Q1970" s="11" t="s">
        <v>8316</v>
      </c>
      <c r="R1970" s="11" t="s">
        <v>8346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60" x14ac:dyDescent="0.25">
      <c r="A1971" s="23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5">
        <f t="shared" si="151"/>
        <v>61.38</v>
      </c>
      <c r="Q1971" s="11" t="s">
        <v>8316</v>
      </c>
      <c r="R1971" s="11" t="s">
        <v>8346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 s="23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5">
        <f t="shared" si="151"/>
        <v>80.73</v>
      </c>
      <c r="Q1972" s="11" t="s">
        <v>8316</v>
      </c>
      <c r="R1972" s="11" t="s">
        <v>8346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60" x14ac:dyDescent="0.25">
      <c r="A1973" s="2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5">
        <f t="shared" si="151"/>
        <v>272.36</v>
      </c>
      <c r="Q1973" s="11" t="s">
        <v>8316</v>
      </c>
      <c r="R1973" s="11" t="s">
        <v>8346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60" x14ac:dyDescent="0.25">
      <c r="A1974" s="23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5">
        <f t="shared" si="151"/>
        <v>70.849999999999994</v>
      </c>
      <c r="Q1974" s="11" t="s">
        <v>8316</v>
      </c>
      <c r="R1974" s="11" t="s">
        <v>8346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 s="23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5">
        <f t="shared" si="151"/>
        <v>247.94</v>
      </c>
      <c r="Q1975" s="11" t="s">
        <v>8316</v>
      </c>
      <c r="R1975" s="11" t="s">
        <v>8346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60" x14ac:dyDescent="0.25">
      <c r="A1976" s="23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5">
        <f t="shared" si="151"/>
        <v>186.81</v>
      </c>
      <c r="Q1976" s="11" t="s">
        <v>8316</v>
      </c>
      <c r="R1976" s="11" t="s">
        <v>8346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 s="23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5">
        <f t="shared" si="151"/>
        <v>131.99</v>
      </c>
      <c r="Q1977" s="11" t="s">
        <v>8316</v>
      </c>
      <c r="R1977" s="11" t="s">
        <v>8346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 s="23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5">
        <f t="shared" si="151"/>
        <v>29.31</v>
      </c>
      <c r="Q1978" s="11" t="s">
        <v>8316</v>
      </c>
      <c r="R1978" s="11" t="s">
        <v>8346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 s="23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5">
        <f t="shared" si="151"/>
        <v>245.02</v>
      </c>
      <c r="Q1979" s="11" t="s">
        <v>8316</v>
      </c>
      <c r="R1979" s="11" t="s">
        <v>8346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60" x14ac:dyDescent="0.25">
      <c r="A1980" s="23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5">
        <f t="shared" si="151"/>
        <v>1323.25</v>
      </c>
      <c r="Q1980" s="11" t="s">
        <v>8316</v>
      </c>
      <c r="R1980" s="11" t="s">
        <v>8346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 s="23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5">
        <f t="shared" si="151"/>
        <v>282.66000000000003</v>
      </c>
      <c r="Q1981" s="11" t="s">
        <v>8316</v>
      </c>
      <c r="R1981" s="11" t="s">
        <v>8346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 s="23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5">
        <f t="shared" si="151"/>
        <v>91.21</v>
      </c>
      <c r="Q1982" s="11" t="s">
        <v>8316</v>
      </c>
      <c r="R1982" s="11" t="s">
        <v>8346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60" x14ac:dyDescent="0.25">
      <c r="A1983" s="2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5">
        <f t="shared" si="151"/>
        <v>31.75</v>
      </c>
      <c r="Q1983" s="11" t="s">
        <v>8335</v>
      </c>
      <c r="R1983" s="11" t="s">
        <v>8347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 s="23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5">
        <f t="shared" si="151"/>
        <v>0</v>
      </c>
      <c r="Q1984" s="11" t="s">
        <v>8335</v>
      </c>
      <c r="R1984" s="11" t="s">
        <v>8347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60" x14ac:dyDescent="0.25">
      <c r="A1985" s="23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5">
        <f t="shared" si="151"/>
        <v>88.69</v>
      </c>
      <c r="Q1985" s="11" t="s">
        <v>8335</v>
      </c>
      <c r="R1985" s="11" t="s">
        <v>8347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 s="23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5">
        <f t="shared" ref="P1986:P2049" si="156">IFERROR(ROUND(E1986/L1986,2),0)</f>
        <v>453.14</v>
      </c>
      <c r="Q1986" s="11" t="s">
        <v>8335</v>
      </c>
      <c r="R1986" s="11" t="s">
        <v>8347</v>
      </c>
      <c r="S1986" s="16">
        <f t="shared" ref="S1986:S2049" si="157">(((J1986/60)/60)/24)+DATE(1970,1,1)</f>
        <v>41913.790289351848</v>
      </c>
      <c r="T1986" s="16">
        <f t="shared" ref="T1986:T2049" si="158">(((I1986/60)/60)/24)+DATE(1970,1,1)</f>
        <v>41973.831956018519</v>
      </c>
      <c r="U1986">
        <f t="shared" si="154"/>
        <v>2014</v>
      </c>
    </row>
    <row r="1987" spans="1:21" ht="60" x14ac:dyDescent="0.25">
      <c r="A1987" s="23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5">
        <f t="shared" si="156"/>
        <v>12.75</v>
      </c>
      <c r="Q1987" s="11" t="s">
        <v>8335</v>
      </c>
      <c r="R1987" s="11" t="s">
        <v>8347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60" x14ac:dyDescent="0.25">
      <c r="A1988" s="23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5">
        <f t="shared" si="156"/>
        <v>1</v>
      </c>
      <c r="Q1988" s="11" t="s">
        <v>8335</v>
      </c>
      <c r="R1988" s="11" t="s">
        <v>8347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 s="23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5">
        <f t="shared" si="156"/>
        <v>83.43</v>
      </c>
      <c r="Q1989" s="11" t="s">
        <v>8335</v>
      </c>
      <c r="R1989" s="11" t="s">
        <v>8347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 s="23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5">
        <f t="shared" si="156"/>
        <v>25</v>
      </c>
      <c r="Q1990" s="11" t="s">
        <v>8335</v>
      </c>
      <c r="R1990" s="11" t="s">
        <v>8347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 s="23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5">
        <f t="shared" si="156"/>
        <v>50</v>
      </c>
      <c r="Q1991" s="11" t="s">
        <v>8335</v>
      </c>
      <c r="R1991" s="11" t="s">
        <v>8347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60" x14ac:dyDescent="0.25">
      <c r="A1992" s="23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5">
        <f t="shared" si="156"/>
        <v>101.8</v>
      </c>
      <c r="Q1992" s="11" t="s">
        <v>8335</v>
      </c>
      <c r="R1992" s="11" t="s">
        <v>8347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 s="2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5">
        <f t="shared" si="156"/>
        <v>46.67</v>
      </c>
      <c r="Q1993" s="11" t="s">
        <v>8335</v>
      </c>
      <c r="R1993" s="11" t="s">
        <v>8347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 s="23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5">
        <f t="shared" si="156"/>
        <v>1</v>
      </c>
      <c r="Q1994" s="11" t="s">
        <v>8335</v>
      </c>
      <c r="R1994" s="11" t="s">
        <v>8347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60" x14ac:dyDescent="0.25">
      <c r="A1995" s="23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5">
        <f t="shared" si="156"/>
        <v>0</v>
      </c>
      <c r="Q1995" s="11" t="s">
        <v>8335</v>
      </c>
      <c r="R1995" s="11" t="s">
        <v>8347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 s="23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5">
        <f t="shared" si="156"/>
        <v>0</v>
      </c>
      <c r="Q1996" s="11" t="s">
        <v>8335</v>
      </c>
      <c r="R1996" s="11" t="s">
        <v>8347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60" x14ac:dyDescent="0.25">
      <c r="A1997" s="23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5">
        <f t="shared" si="156"/>
        <v>26</v>
      </c>
      <c r="Q1997" s="11" t="s">
        <v>8335</v>
      </c>
      <c r="R1997" s="11" t="s">
        <v>8347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 s="23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5">
        <f t="shared" si="156"/>
        <v>0</v>
      </c>
      <c r="Q1998" s="11" t="s">
        <v>8335</v>
      </c>
      <c r="R1998" s="11" t="s">
        <v>8347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60" x14ac:dyDescent="0.25">
      <c r="A1999" s="23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5">
        <f t="shared" si="156"/>
        <v>0</v>
      </c>
      <c r="Q1999" s="11" t="s">
        <v>8335</v>
      </c>
      <c r="R1999" s="11" t="s">
        <v>8347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 s="23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5">
        <f t="shared" si="156"/>
        <v>218.33</v>
      </c>
      <c r="Q2000" s="11" t="s">
        <v>8335</v>
      </c>
      <c r="R2000" s="11" t="s">
        <v>8347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 s="23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5">
        <f t="shared" si="156"/>
        <v>33.71</v>
      </c>
      <c r="Q2001" s="11" t="s">
        <v>8335</v>
      </c>
      <c r="R2001" s="11" t="s">
        <v>8347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60" x14ac:dyDescent="0.25">
      <c r="A2002" s="23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5">
        <f t="shared" si="156"/>
        <v>25</v>
      </c>
      <c r="Q2002" s="11" t="s">
        <v>8335</v>
      </c>
      <c r="R2002" s="11" t="s">
        <v>8347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 s="2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5">
        <f t="shared" si="156"/>
        <v>128.38999999999999</v>
      </c>
      <c r="Q2003" s="11" t="s">
        <v>8316</v>
      </c>
      <c r="R2003" s="11" t="s">
        <v>8346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 s="23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5">
        <f t="shared" si="156"/>
        <v>78.83</v>
      </c>
      <c r="Q2004" s="11" t="s">
        <v>8316</v>
      </c>
      <c r="R2004" s="11" t="s">
        <v>8346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 s="23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5">
        <f t="shared" si="156"/>
        <v>91.76</v>
      </c>
      <c r="Q2005" s="11" t="s">
        <v>8316</v>
      </c>
      <c r="R2005" s="11" t="s">
        <v>8346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60" x14ac:dyDescent="0.25">
      <c r="A2006" s="23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5">
        <f t="shared" si="156"/>
        <v>331.1</v>
      </c>
      <c r="Q2006" s="11" t="s">
        <v>8316</v>
      </c>
      <c r="R2006" s="11" t="s">
        <v>8346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60" x14ac:dyDescent="0.25">
      <c r="A2007" s="23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5">
        <f t="shared" si="156"/>
        <v>194.26</v>
      </c>
      <c r="Q2007" s="11" t="s">
        <v>8316</v>
      </c>
      <c r="R2007" s="11" t="s">
        <v>8346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 s="23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5">
        <f t="shared" si="156"/>
        <v>408.98</v>
      </c>
      <c r="Q2008" s="11" t="s">
        <v>8316</v>
      </c>
      <c r="R2008" s="11" t="s">
        <v>8346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 s="23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5">
        <f t="shared" si="156"/>
        <v>84.46</v>
      </c>
      <c r="Q2009" s="11" t="s">
        <v>8316</v>
      </c>
      <c r="R2009" s="11" t="s">
        <v>8346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 s="23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5">
        <f t="shared" si="156"/>
        <v>44.85</v>
      </c>
      <c r="Q2010" s="11" t="s">
        <v>8316</v>
      </c>
      <c r="R2010" s="11" t="s">
        <v>8346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60" x14ac:dyDescent="0.25">
      <c r="A2011" s="23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5">
        <f t="shared" si="156"/>
        <v>383.36</v>
      </c>
      <c r="Q2011" s="11" t="s">
        <v>8316</v>
      </c>
      <c r="R2011" s="11" t="s">
        <v>8346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 s="23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5">
        <f t="shared" si="156"/>
        <v>55.28</v>
      </c>
      <c r="Q2012" s="11" t="s">
        <v>8316</v>
      </c>
      <c r="R2012" s="11" t="s">
        <v>8346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 s="2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5">
        <f t="shared" si="156"/>
        <v>422.02</v>
      </c>
      <c r="Q2013" s="11" t="s">
        <v>8316</v>
      </c>
      <c r="R2013" s="11" t="s">
        <v>8346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 s="23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5">
        <f t="shared" si="156"/>
        <v>64.180000000000007</v>
      </c>
      <c r="Q2014" s="11" t="s">
        <v>8316</v>
      </c>
      <c r="R2014" s="11" t="s">
        <v>8346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 s="23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5">
        <f t="shared" si="156"/>
        <v>173.58</v>
      </c>
      <c r="Q2015" s="11" t="s">
        <v>8316</v>
      </c>
      <c r="R2015" s="11" t="s">
        <v>8346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 s="23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5">
        <f t="shared" si="156"/>
        <v>88.6</v>
      </c>
      <c r="Q2016" s="11" t="s">
        <v>8316</v>
      </c>
      <c r="R2016" s="11" t="s">
        <v>8346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 s="23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5">
        <f t="shared" si="156"/>
        <v>50.22</v>
      </c>
      <c r="Q2017" s="11" t="s">
        <v>8316</v>
      </c>
      <c r="R2017" s="11" t="s">
        <v>8346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 s="23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5">
        <f t="shared" si="156"/>
        <v>192.39</v>
      </c>
      <c r="Q2018" s="11" t="s">
        <v>8316</v>
      </c>
      <c r="R2018" s="11" t="s">
        <v>8346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60" x14ac:dyDescent="0.25">
      <c r="A2019" s="23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5">
        <f t="shared" si="156"/>
        <v>73.42</v>
      </c>
      <c r="Q2019" s="11" t="s">
        <v>8316</v>
      </c>
      <c r="R2019" s="11" t="s">
        <v>8346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60" x14ac:dyDescent="0.25">
      <c r="A2020" s="23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5">
        <f t="shared" si="156"/>
        <v>147.68</v>
      </c>
      <c r="Q2020" s="11" t="s">
        <v>8316</v>
      </c>
      <c r="R2020" s="11" t="s">
        <v>8346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 s="23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5">
        <f t="shared" si="156"/>
        <v>108.97</v>
      </c>
      <c r="Q2021" s="11" t="s">
        <v>8316</v>
      </c>
      <c r="R2021" s="11" t="s">
        <v>8346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60" x14ac:dyDescent="0.25">
      <c r="A2022" s="23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5">
        <f t="shared" si="156"/>
        <v>23.65</v>
      </c>
      <c r="Q2022" s="11" t="s">
        <v>8316</v>
      </c>
      <c r="R2022" s="11" t="s">
        <v>8346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60" x14ac:dyDescent="0.25">
      <c r="A2023" s="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5">
        <f t="shared" si="156"/>
        <v>147.94999999999999</v>
      </c>
      <c r="Q2023" s="11" t="s">
        <v>8316</v>
      </c>
      <c r="R2023" s="11" t="s">
        <v>8346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60" x14ac:dyDescent="0.25">
      <c r="A2024" s="23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5">
        <f t="shared" si="156"/>
        <v>385.04</v>
      </c>
      <c r="Q2024" s="11" t="s">
        <v>8316</v>
      </c>
      <c r="R2024" s="11" t="s">
        <v>8346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 s="23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5">
        <f t="shared" si="156"/>
        <v>457.39</v>
      </c>
      <c r="Q2025" s="11" t="s">
        <v>8316</v>
      </c>
      <c r="R2025" s="11" t="s">
        <v>8346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60" x14ac:dyDescent="0.25">
      <c r="A2026" s="23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5">
        <f t="shared" si="156"/>
        <v>222.99</v>
      </c>
      <c r="Q2026" s="11" t="s">
        <v>8316</v>
      </c>
      <c r="R2026" s="11" t="s">
        <v>8346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60" x14ac:dyDescent="0.25">
      <c r="A2027" s="23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5">
        <f t="shared" si="156"/>
        <v>220.74</v>
      </c>
      <c r="Q2027" s="11" t="s">
        <v>8316</v>
      </c>
      <c r="R2027" s="11" t="s">
        <v>8346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 s="23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5">
        <f t="shared" si="156"/>
        <v>73.5</v>
      </c>
      <c r="Q2028" s="11" t="s">
        <v>8316</v>
      </c>
      <c r="R2028" s="11" t="s">
        <v>8346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 s="23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5">
        <f t="shared" si="156"/>
        <v>223.1</v>
      </c>
      <c r="Q2029" s="11" t="s">
        <v>8316</v>
      </c>
      <c r="R2029" s="11" t="s">
        <v>8346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 s="23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5">
        <f t="shared" si="156"/>
        <v>47.91</v>
      </c>
      <c r="Q2030" s="11" t="s">
        <v>8316</v>
      </c>
      <c r="R2030" s="11" t="s">
        <v>8346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 s="23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5">
        <f t="shared" si="156"/>
        <v>96.06</v>
      </c>
      <c r="Q2031" s="11" t="s">
        <v>8316</v>
      </c>
      <c r="R2031" s="11" t="s">
        <v>8346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 s="23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5">
        <f t="shared" si="156"/>
        <v>118.61</v>
      </c>
      <c r="Q2032" s="11" t="s">
        <v>8316</v>
      </c>
      <c r="R2032" s="11" t="s">
        <v>8346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 s="2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5">
        <f t="shared" si="156"/>
        <v>118.45</v>
      </c>
      <c r="Q2033" s="11" t="s">
        <v>8316</v>
      </c>
      <c r="R2033" s="11" t="s">
        <v>8346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60" x14ac:dyDescent="0.25">
      <c r="A2034" s="23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5">
        <f t="shared" si="156"/>
        <v>143.21</v>
      </c>
      <c r="Q2034" s="11" t="s">
        <v>8316</v>
      </c>
      <c r="R2034" s="11" t="s">
        <v>8346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 s="23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5">
        <f t="shared" si="156"/>
        <v>282.72000000000003</v>
      </c>
      <c r="Q2035" s="11" t="s">
        <v>8316</v>
      </c>
      <c r="R2035" s="11" t="s">
        <v>8346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 s="23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5">
        <f t="shared" si="156"/>
        <v>593.94000000000005</v>
      </c>
      <c r="Q2036" s="11" t="s">
        <v>8316</v>
      </c>
      <c r="R2036" s="11" t="s">
        <v>8346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 s="23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5">
        <f t="shared" si="156"/>
        <v>262.16000000000003</v>
      </c>
      <c r="Q2037" s="11" t="s">
        <v>8316</v>
      </c>
      <c r="R2037" s="11" t="s">
        <v>8346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60" x14ac:dyDescent="0.25">
      <c r="A2038" s="23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5">
        <f t="shared" si="156"/>
        <v>46.58</v>
      </c>
      <c r="Q2038" s="11" t="s">
        <v>8316</v>
      </c>
      <c r="R2038" s="11" t="s">
        <v>8346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 s="23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5">
        <f t="shared" si="156"/>
        <v>70.040000000000006</v>
      </c>
      <c r="Q2039" s="11" t="s">
        <v>8316</v>
      </c>
      <c r="R2039" s="11" t="s">
        <v>8346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60" x14ac:dyDescent="0.25">
      <c r="A2040" s="23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5">
        <f t="shared" si="156"/>
        <v>164.91</v>
      </c>
      <c r="Q2040" s="11" t="s">
        <v>8316</v>
      </c>
      <c r="R2040" s="11" t="s">
        <v>8346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 s="23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5">
        <f t="shared" si="156"/>
        <v>449.26</v>
      </c>
      <c r="Q2041" s="11" t="s">
        <v>8316</v>
      </c>
      <c r="R2041" s="11" t="s">
        <v>8346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 s="23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5">
        <f t="shared" si="156"/>
        <v>27.47</v>
      </c>
      <c r="Q2042" s="11" t="s">
        <v>8316</v>
      </c>
      <c r="R2042" s="11" t="s">
        <v>8346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60" x14ac:dyDescent="0.25">
      <c r="A2043" s="2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5">
        <f t="shared" si="156"/>
        <v>143.97999999999999</v>
      </c>
      <c r="Q2043" s="11" t="s">
        <v>8316</v>
      </c>
      <c r="R2043" s="11" t="s">
        <v>8346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 s="23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5">
        <f t="shared" si="156"/>
        <v>88.24</v>
      </c>
      <c r="Q2044" s="11" t="s">
        <v>8316</v>
      </c>
      <c r="R2044" s="11" t="s">
        <v>8346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60" x14ac:dyDescent="0.25">
      <c r="A2045" s="23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5">
        <f t="shared" si="156"/>
        <v>36.33</v>
      </c>
      <c r="Q2045" s="11" t="s">
        <v>8316</v>
      </c>
      <c r="R2045" s="11" t="s">
        <v>8346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60" x14ac:dyDescent="0.25">
      <c r="A2046" s="23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5">
        <f t="shared" si="156"/>
        <v>90.18</v>
      </c>
      <c r="Q2046" s="11" t="s">
        <v>8316</v>
      </c>
      <c r="R2046" s="11" t="s">
        <v>8346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 s="23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5">
        <f t="shared" si="156"/>
        <v>152.62</v>
      </c>
      <c r="Q2047" s="11" t="s">
        <v>8316</v>
      </c>
      <c r="R2047" s="11" t="s">
        <v>8346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60" x14ac:dyDescent="0.25">
      <c r="A2048" s="23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5">
        <f t="shared" si="156"/>
        <v>55.81</v>
      </c>
      <c r="Q2048" s="11" t="s">
        <v>8316</v>
      </c>
      <c r="R2048" s="11" t="s">
        <v>8346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60" x14ac:dyDescent="0.25">
      <c r="A2049" s="23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5">
        <f t="shared" si="156"/>
        <v>227.85</v>
      </c>
      <c r="Q2049" s="11" t="s">
        <v>8316</v>
      </c>
      <c r="R2049" s="11" t="s">
        <v>8346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60" x14ac:dyDescent="0.25">
      <c r="A2050" s="23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5">
        <f t="shared" ref="P2050:P2113" si="161">IFERROR(ROUND(E2050/L2050,2),0)</f>
        <v>91.83</v>
      </c>
      <c r="Q2050" s="11" t="s">
        <v>8316</v>
      </c>
      <c r="R2050" s="11" t="s">
        <v>8346</v>
      </c>
      <c r="S2050" s="16">
        <f t="shared" ref="S2050:S2113" si="162">(((J2050/60)/60)/24)+DATE(1970,1,1)</f>
        <v>41387.651516203703</v>
      </c>
      <c r="T2050" s="16">
        <f t="shared" ref="T2050:T2113" si="163">(((I2050/60)/60)/24)+DATE(1970,1,1)</f>
        <v>41417.651516203703</v>
      </c>
      <c r="U2050">
        <f t="shared" si="159"/>
        <v>2013</v>
      </c>
    </row>
    <row r="2051" spans="1:21" x14ac:dyDescent="0.25">
      <c r="A2051" s="23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5">
        <f t="shared" si="161"/>
        <v>80.989999999999995</v>
      </c>
      <c r="Q2051" s="11" t="s">
        <v>8316</v>
      </c>
      <c r="R2051" s="11" t="s">
        <v>8346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60" x14ac:dyDescent="0.25">
      <c r="A2052" s="23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5">
        <f t="shared" si="161"/>
        <v>278.39</v>
      </c>
      <c r="Q2052" s="11" t="s">
        <v>8316</v>
      </c>
      <c r="R2052" s="11" t="s">
        <v>8346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 s="2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5">
        <f t="shared" si="161"/>
        <v>43.1</v>
      </c>
      <c r="Q2053" s="11" t="s">
        <v>8316</v>
      </c>
      <c r="R2053" s="11" t="s">
        <v>8346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60" x14ac:dyDescent="0.25">
      <c r="A2054" s="23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5">
        <f t="shared" si="161"/>
        <v>326.29000000000002</v>
      </c>
      <c r="Q2054" s="11" t="s">
        <v>8316</v>
      </c>
      <c r="R2054" s="11" t="s">
        <v>8346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60" x14ac:dyDescent="0.25">
      <c r="A2055" s="23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5">
        <f t="shared" si="161"/>
        <v>41.74</v>
      </c>
      <c r="Q2055" s="11" t="s">
        <v>8316</v>
      </c>
      <c r="R2055" s="11" t="s">
        <v>8346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60" x14ac:dyDescent="0.25">
      <c r="A2056" s="23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5">
        <f t="shared" si="161"/>
        <v>64.02</v>
      </c>
      <c r="Q2056" s="11" t="s">
        <v>8316</v>
      </c>
      <c r="R2056" s="11" t="s">
        <v>8346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60" x14ac:dyDescent="0.25">
      <c r="A2057" s="23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5">
        <f t="shared" si="161"/>
        <v>99.46</v>
      </c>
      <c r="Q2057" s="11" t="s">
        <v>8316</v>
      </c>
      <c r="R2057" s="11" t="s">
        <v>8346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 s="23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5">
        <f t="shared" si="161"/>
        <v>138.49</v>
      </c>
      <c r="Q2058" s="11" t="s">
        <v>8316</v>
      </c>
      <c r="R2058" s="11" t="s">
        <v>8346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 s="23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5">
        <f t="shared" si="161"/>
        <v>45.55</v>
      </c>
      <c r="Q2059" s="11" t="s">
        <v>8316</v>
      </c>
      <c r="R2059" s="11" t="s">
        <v>8346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 s="23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5">
        <f t="shared" si="161"/>
        <v>10.51</v>
      </c>
      <c r="Q2060" s="11" t="s">
        <v>8316</v>
      </c>
      <c r="R2060" s="11" t="s">
        <v>8346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60" x14ac:dyDescent="0.25">
      <c r="A2061" s="23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5">
        <f t="shared" si="161"/>
        <v>114.77</v>
      </c>
      <c r="Q2061" s="11" t="s">
        <v>8316</v>
      </c>
      <c r="R2061" s="11" t="s">
        <v>8346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60" x14ac:dyDescent="0.25">
      <c r="A2062" s="23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5">
        <f t="shared" si="161"/>
        <v>36</v>
      </c>
      <c r="Q2062" s="11" t="s">
        <v>8316</v>
      </c>
      <c r="R2062" s="11" t="s">
        <v>8346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60" x14ac:dyDescent="0.25">
      <c r="A2063" s="2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5">
        <f t="shared" si="161"/>
        <v>154.16999999999999</v>
      </c>
      <c r="Q2063" s="11" t="s">
        <v>8316</v>
      </c>
      <c r="R2063" s="11" t="s">
        <v>8346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 s="23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5">
        <f t="shared" si="161"/>
        <v>566.39</v>
      </c>
      <c r="Q2064" s="11" t="s">
        <v>8316</v>
      </c>
      <c r="R2064" s="11" t="s">
        <v>8346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45" x14ac:dyDescent="0.25">
      <c r="A2065" s="23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5">
        <f t="shared" si="161"/>
        <v>120.86</v>
      </c>
      <c r="Q2065" s="11" t="s">
        <v>8316</v>
      </c>
      <c r="R2065" s="11" t="s">
        <v>8346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60" x14ac:dyDescent="0.25">
      <c r="A2066" s="23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5">
        <f t="shared" si="161"/>
        <v>86.16</v>
      </c>
      <c r="Q2066" s="11" t="s">
        <v>8316</v>
      </c>
      <c r="R2066" s="11" t="s">
        <v>8346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60" x14ac:dyDescent="0.25">
      <c r="A2067" s="23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5">
        <f t="shared" si="161"/>
        <v>51.21</v>
      </c>
      <c r="Q2067" s="11" t="s">
        <v>8316</v>
      </c>
      <c r="R2067" s="11" t="s">
        <v>8346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 s="23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5">
        <f t="shared" si="161"/>
        <v>67.260000000000005</v>
      </c>
      <c r="Q2068" s="11" t="s">
        <v>8316</v>
      </c>
      <c r="R2068" s="11" t="s">
        <v>8346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 s="23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5">
        <f t="shared" si="161"/>
        <v>62.8</v>
      </c>
      <c r="Q2069" s="11" t="s">
        <v>8316</v>
      </c>
      <c r="R2069" s="11" t="s">
        <v>8346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60" x14ac:dyDescent="0.25">
      <c r="A2070" s="23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5">
        <f t="shared" si="161"/>
        <v>346.13</v>
      </c>
      <c r="Q2070" s="11" t="s">
        <v>8316</v>
      </c>
      <c r="R2070" s="11" t="s">
        <v>8346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 s="23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5">
        <f t="shared" si="161"/>
        <v>244.12</v>
      </c>
      <c r="Q2071" s="11" t="s">
        <v>8316</v>
      </c>
      <c r="R2071" s="11" t="s">
        <v>8346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60" x14ac:dyDescent="0.25">
      <c r="A2072" s="23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5">
        <f t="shared" si="161"/>
        <v>259.25</v>
      </c>
      <c r="Q2072" s="11" t="s">
        <v>8316</v>
      </c>
      <c r="R2072" s="11" t="s">
        <v>8346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60" x14ac:dyDescent="0.25">
      <c r="A2073" s="2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5">
        <f t="shared" si="161"/>
        <v>201.96</v>
      </c>
      <c r="Q2073" s="11" t="s">
        <v>8316</v>
      </c>
      <c r="R2073" s="11" t="s">
        <v>8346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 s="23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5">
        <f t="shared" si="161"/>
        <v>226.21</v>
      </c>
      <c r="Q2074" s="11" t="s">
        <v>8316</v>
      </c>
      <c r="R2074" s="11" t="s">
        <v>8346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60" x14ac:dyDescent="0.25">
      <c r="A2075" s="23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5">
        <f t="shared" si="161"/>
        <v>324.69</v>
      </c>
      <c r="Q2075" s="11" t="s">
        <v>8316</v>
      </c>
      <c r="R2075" s="11" t="s">
        <v>8346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 s="23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5">
        <f t="shared" si="161"/>
        <v>205</v>
      </c>
      <c r="Q2076" s="11" t="s">
        <v>8316</v>
      </c>
      <c r="R2076" s="11" t="s">
        <v>8346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 s="23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5">
        <f t="shared" si="161"/>
        <v>20.47</v>
      </c>
      <c r="Q2077" s="11" t="s">
        <v>8316</v>
      </c>
      <c r="R2077" s="11" t="s">
        <v>8346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 s="23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5">
        <f t="shared" si="161"/>
        <v>116.35</v>
      </c>
      <c r="Q2078" s="11" t="s">
        <v>8316</v>
      </c>
      <c r="R2078" s="11" t="s">
        <v>8346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 s="23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5">
        <f t="shared" si="161"/>
        <v>307.2</v>
      </c>
      <c r="Q2079" s="11" t="s">
        <v>8316</v>
      </c>
      <c r="R2079" s="11" t="s">
        <v>8346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 s="23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5">
        <f t="shared" si="161"/>
        <v>546.69000000000005</v>
      </c>
      <c r="Q2080" s="11" t="s">
        <v>8316</v>
      </c>
      <c r="R2080" s="11" t="s">
        <v>8346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 s="23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5">
        <f t="shared" si="161"/>
        <v>47.47</v>
      </c>
      <c r="Q2081" s="11" t="s">
        <v>8316</v>
      </c>
      <c r="R2081" s="11" t="s">
        <v>8346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60" x14ac:dyDescent="0.25">
      <c r="A2082" s="23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5">
        <f t="shared" si="161"/>
        <v>101.56</v>
      </c>
      <c r="Q2082" s="11" t="s">
        <v>8316</v>
      </c>
      <c r="R2082" s="11" t="s">
        <v>8346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60" x14ac:dyDescent="0.25">
      <c r="A2083" s="2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5">
        <f t="shared" si="161"/>
        <v>72.91</v>
      </c>
      <c r="Q2083" s="11" t="s">
        <v>8322</v>
      </c>
      <c r="R2083" s="11" t="s">
        <v>8326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60" x14ac:dyDescent="0.25">
      <c r="A2084" s="23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5">
        <f t="shared" si="161"/>
        <v>43.71</v>
      </c>
      <c r="Q2084" s="11" t="s">
        <v>8322</v>
      </c>
      <c r="R2084" s="11" t="s">
        <v>8326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60" x14ac:dyDescent="0.25">
      <c r="A2085" s="23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5">
        <f t="shared" si="161"/>
        <v>34</v>
      </c>
      <c r="Q2085" s="11" t="s">
        <v>8322</v>
      </c>
      <c r="R2085" s="11" t="s">
        <v>8326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 s="23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5">
        <f t="shared" si="161"/>
        <v>70.650000000000006</v>
      </c>
      <c r="Q2086" s="11" t="s">
        <v>8322</v>
      </c>
      <c r="R2086" s="11" t="s">
        <v>8326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 s="23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5">
        <f t="shared" si="161"/>
        <v>89.3</v>
      </c>
      <c r="Q2087" s="11" t="s">
        <v>8322</v>
      </c>
      <c r="R2087" s="11" t="s">
        <v>8326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 s="23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5">
        <f t="shared" si="161"/>
        <v>115.09</v>
      </c>
      <c r="Q2088" s="11" t="s">
        <v>8322</v>
      </c>
      <c r="R2088" s="11" t="s">
        <v>8326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 s="23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5">
        <f t="shared" si="161"/>
        <v>62.12</v>
      </c>
      <c r="Q2089" s="11" t="s">
        <v>8322</v>
      </c>
      <c r="R2089" s="11" t="s">
        <v>8326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60" x14ac:dyDescent="0.25">
      <c r="A2090" s="23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5">
        <f t="shared" si="161"/>
        <v>46.2</v>
      </c>
      <c r="Q2090" s="11" t="s">
        <v>8322</v>
      </c>
      <c r="R2090" s="11" t="s">
        <v>8326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 s="23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5">
        <f t="shared" si="161"/>
        <v>48.55</v>
      </c>
      <c r="Q2091" s="11" t="s">
        <v>8322</v>
      </c>
      <c r="R2091" s="11" t="s">
        <v>8326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60" x14ac:dyDescent="0.25">
      <c r="A2092" s="23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5">
        <f t="shared" si="161"/>
        <v>57.52</v>
      </c>
      <c r="Q2092" s="11" t="s">
        <v>8322</v>
      </c>
      <c r="R2092" s="11" t="s">
        <v>8326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 s="2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5">
        <f t="shared" si="161"/>
        <v>88.15</v>
      </c>
      <c r="Q2093" s="11" t="s">
        <v>8322</v>
      </c>
      <c r="R2093" s="11" t="s">
        <v>8326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 s="23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5">
        <f t="shared" si="161"/>
        <v>110.49</v>
      </c>
      <c r="Q2094" s="11" t="s">
        <v>8322</v>
      </c>
      <c r="R2094" s="11" t="s">
        <v>8326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 s="23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5">
        <f t="shared" si="161"/>
        <v>66.83</v>
      </c>
      <c r="Q2095" s="11" t="s">
        <v>8322</v>
      </c>
      <c r="R2095" s="11" t="s">
        <v>8326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 s="23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5">
        <f t="shared" si="161"/>
        <v>58.6</v>
      </c>
      <c r="Q2096" s="11" t="s">
        <v>8322</v>
      </c>
      <c r="R2096" s="11" t="s">
        <v>8326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 s="23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5">
        <f t="shared" si="161"/>
        <v>113.64</v>
      </c>
      <c r="Q2097" s="11" t="s">
        <v>8322</v>
      </c>
      <c r="R2097" s="11" t="s">
        <v>8326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 s="23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5">
        <f t="shared" si="161"/>
        <v>43.57</v>
      </c>
      <c r="Q2098" s="11" t="s">
        <v>8322</v>
      </c>
      <c r="R2098" s="11" t="s">
        <v>8326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60" x14ac:dyDescent="0.25">
      <c r="A2099" s="23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5">
        <f t="shared" si="161"/>
        <v>78.95</v>
      </c>
      <c r="Q2099" s="11" t="s">
        <v>8322</v>
      </c>
      <c r="R2099" s="11" t="s">
        <v>8326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 s="23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5">
        <f t="shared" si="161"/>
        <v>188.13</v>
      </c>
      <c r="Q2100" s="11" t="s">
        <v>8322</v>
      </c>
      <c r="R2100" s="11" t="s">
        <v>8326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 s="23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5">
        <f t="shared" si="161"/>
        <v>63.03</v>
      </c>
      <c r="Q2101" s="11" t="s">
        <v>8322</v>
      </c>
      <c r="R2101" s="11" t="s">
        <v>8326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 s="23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5">
        <f t="shared" si="161"/>
        <v>30.37</v>
      </c>
      <c r="Q2102" s="11" t="s">
        <v>8322</v>
      </c>
      <c r="R2102" s="11" t="s">
        <v>8326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60" x14ac:dyDescent="0.25">
      <c r="A2103" s="2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5">
        <f t="shared" si="161"/>
        <v>51.48</v>
      </c>
      <c r="Q2103" s="11" t="s">
        <v>8322</v>
      </c>
      <c r="R2103" s="11" t="s">
        <v>8326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60" x14ac:dyDescent="0.25">
      <c r="A2104" s="23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5">
        <f t="shared" si="161"/>
        <v>35.79</v>
      </c>
      <c r="Q2104" s="11" t="s">
        <v>8322</v>
      </c>
      <c r="R2104" s="11" t="s">
        <v>8326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 s="23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5">
        <f t="shared" si="161"/>
        <v>98.82</v>
      </c>
      <c r="Q2105" s="11" t="s">
        <v>8322</v>
      </c>
      <c r="R2105" s="11" t="s">
        <v>8326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 s="23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5">
        <f t="shared" si="161"/>
        <v>28</v>
      </c>
      <c r="Q2106" s="11" t="s">
        <v>8322</v>
      </c>
      <c r="R2106" s="11" t="s">
        <v>8326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 s="23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5">
        <f t="shared" si="161"/>
        <v>51.31</v>
      </c>
      <c r="Q2107" s="11" t="s">
        <v>8322</v>
      </c>
      <c r="R2107" s="11" t="s">
        <v>8326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60" x14ac:dyDescent="0.25">
      <c r="A2108" s="23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5">
        <f t="shared" si="161"/>
        <v>53.52</v>
      </c>
      <c r="Q2108" s="11" t="s">
        <v>8322</v>
      </c>
      <c r="R2108" s="11" t="s">
        <v>8326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 s="23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5">
        <f t="shared" si="161"/>
        <v>37.15</v>
      </c>
      <c r="Q2109" s="11" t="s">
        <v>8322</v>
      </c>
      <c r="R2109" s="11" t="s">
        <v>8326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 s="23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5">
        <f t="shared" si="161"/>
        <v>89.9</v>
      </c>
      <c r="Q2110" s="11" t="s">
        <v>8322</v>
      </c>
      <c r="R2110" s="11" t="s">
        <v>8326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 s="23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5">
        <f t="shared" si="161"/>
        <v>106.53</v>
      </c>
      <c r="Q2111" s="11" t="s">
        <v>8322</v>
      </c>
      <c r="R2111" s="11" t="s">
        <v>8326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 s="23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5">
        <f t="shared" si="161"/>
        <v>52.82</v>
      </c>
      <c r="Q2112" s="11" t="s">
        <v>8322</v>
      </c>
      <c r="R2112" s="11" t="s">
        <v>8326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60" x14ac:dyDescent="0.25">
      <c r="A2113" s="2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5">
        <f t="shared" si="161"/>
        <v>54.62</v>
      </c>
      <c r="Q2113" s="11" t="s">
        <v>8322</v>
      </c>
      <c r="R2113" s="11" t="s">
        <v>8326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 s="23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5">
        <f t="shared" ref="P2114:P2177" si="166">IFERROR(ROUND(E2114/L2114,2),0)</f>
        <v>27.27</v>
      </c>
      <c r="Q2114" s="11" t="s">
        <v>8322</v>
      </c>
      <c r="R2114" s="11" t="s">
        <v>8326</v>
      </c>
      <c r="S2114" s="16">
        <f t="shared" ref="S2114:S2177" si="167">(((J2114/60)/60)/24)+DATE(1970,1,1)</f>
        <v>41365.928159722222</v>
      </c>
      <c r="T2114" s="16">
        <f t="shared" ref="T2114:T2177" si="168">(((I2114/60)/60)/24)+DATE(1970,1,1)</f>
        <v>41379.928159722222</v>
      </c>
      <c r="U2114">
        <f t="shared" si="164"/>
        <v>2013</v>
      </c>
    </row>
    <row r="2115" spans="1:21" ht="30" x14ac:dyDescent="0.25">
      <c r="A2115" s="23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5">
        <f t="shared" si="166"/>
        <v>68.599999999999994</v>
      </c>
      <c r="Q2115" s="11" t="s">
        <v>8322</v>
      </c>
      <c r="R2115" s="11" t="s">
        <v>8326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60" x14ac:dyDescent="0.25">
      <c r="A2116" s="23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5">
        <f t="shared" si="166"/>
        <v>35.61</v>
      </c>
      <c r="Q2116" s="11" t="s">
        <v>8322</v>
      </c>
      <c r="R2116" s="11" t="s">
        <v>8326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 s="23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5">
        <f t="shared" si="166"/>
        <v>94.03</v>
      </c>
      <c r="Q2117" s="11" t="s">
        <v>8322</v>
      </c>
      <c r="R2117" s="11" t="s">
        <v>8326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 s="23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5">
        <f t="shared" si="166"/>
        <v>526.46</v>
      </c>
      <c r="Q2118" s="11" t="s">
        <v>8322</v>
      </c>
      <c r="R2118" s="11" t="s">
        <v>8326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 s="23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5">
        <f t="shared" si="166"/>
        <v>50.66</v>
      </c>
      <c r="Q2119" s="11" t="s">
        <v>8322</v>
      </c>
      <c r="R2119" s="11" t="s">
        <v>8326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 s="23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5">
        <f t="shared" si="166"/>
        <v>79.180000000000007</v>
      </c>
      <c r="Q2120" s="11" t="s">
        <v>8322</v>
      </c>
      <c r="R2120" s="11" t="s">
        <v>8326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 s="23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5">
        <f t="shared" si="166"/>
        <v>91.59</v>
      </c>
      <c r="Q2121" s="11" t="s">
        <v>8322</v>
      </c>
      <c r="R2121" s="11" t="s">
        <v>8326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 s="23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5">
        <f t="shared" si="166"/>
        <v>116.96</v>
      </c>
      <c r="Q2122" s="11" t="s">
        <v>8322</v>
      </c>
      <c r="R2122" s="11" t="s">
        <v>8326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 s="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5">
        <f t="shared" si="166"/>
        <v>28.4</v>
      </c>
      <c r="Q2123" s="11" t="s">
        <v>8330</v>
      </c>
      <c r="R2123" s="11" t="s">
        <v>8331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 s="23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5">
        <f t="shared" si="166"/>
        <v>103.33</v>
      </c>
      <c r="Q2124" s="11" t="s">
        <v>8330</v>
      </c>
      <c r="R2124" s="11" t="s">
        <v>8331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 s="23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5">
        <f t="shared" si="166"/>
        <v>10</v>
      </c>
      <c r="Q2125" s="11" t="s">
        <v>8330</v>
      </c>
      <c r="R2125" s="11" t="s">
        <v>8331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 s="23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5">
        <f t="shared" si="166"/>
        <v>23</v>
      </c>
      <c r="Q2126" s="11" t="s">
        <v>8330</v>
      </c>
      <c r="R2126" s="11" t="s">
        <v>8331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 s="23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5">
        <f t="shared" si="166"/>
        <v>31.56</v>
      </c>
      <c r="Q2127" s="11" t="s">
        <v>8330</v>
      </c>
      <c r="R2127" s="11" t="s">
        <v>8331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 s="23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5">
        <f t="shared" si="166"/>
        <v>5</v>
      </c>
      <c r="Q2128" s="11" t="s">
        <v>8330</v>
      </c>
      <c r="R2128" s="11" t="s">
        <v>8331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 s="23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5">
        <f t="shared" si="166"/>
        <v>34.22</v>
      </c>
      <c r="Q2129" s="11" t="s">
        <v>8330</v>
      </c>
      <c r="R2129" s="11" t="s">
        <v>8331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60" x14ac:dyDescent="0.25">
      <c r="A2130" s="23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5">
        <f t="shared" si="166"/>
        <v>25</v>
      </c>
      <c r="Q2130" s="11" t="s">
        <v>8330</v>
      </c>
      <c r="R2130" s="11" t="s">
        <v>8331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60" x14ac:dyDescent="0.25">
      <c r="A2131" s="23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5">
        <f t="shared" si="166"/>
        <v>19.670000000000002</v>
      </c>
      <c r="Q2131" s="11" t="s">
        <v>8330</v>
      </c>
      <c r="R2131" s="11" t="s">
        <v>8331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 s="23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5">
        <f t="shared" si="166"/>
        <v>21.25</v>
      </c>
      <c r="Q2132" s="11" t="s">
        <v>8330</v>
      </c>
      <c r="R2132" s="11" t="s">
        <v>8331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 s="2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5">
        <f t="shared" si="166"/>
        <v>8.33</v>
      </c>
      <c r="Q2133" s="11" t="s">
        <v>8330</v>
      </c>
      <c r="R2133" s="11" t="s">
        <v>8331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60" x14ac:dyDescent="0.25">
      <c r="A2134" s="23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5">
        <f t="shared" si="166"/>
        <v>21.34</v>
      </c>
      <c r="Q2134" s="11" t="s">
        <v>8330</v>
      </c>
      <c r="R2134" s="11" t="s">
        <v>8331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 s="23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5">
        <f t="shared" si="166"/>
        <v>5.33</v>
      </c>
      <c r="Q2135" s="11" t="s">
        <v>8330</v>
      </c>
      <c r="R2135" s="11" t="s">
        <v>8331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 s="23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5">
        <f t="shared" si="166"/>
        <v>34.67</v>
      </c>
      <c r="Q2136" s="11" t="s">
        <v>8330</v>
      </c>
      <c r="R2136" s="11" t="s">
        <v>8331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60" x14ac:dyDescent="0.25">
      <c r="A2137" s="23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5">
        <f t="shared" si="166"/>
        <v>21.73</v>
      </c>
      <c r="Q2137" s="11" t="s">
        <v>8330</v>
      </c>
      <c r="R2137" s="11" t="s">
        <v>8331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 s="23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5">
        <f t="shared" si="166"/>
        <v>11.92</v>
      </c>
      <c r="Q2138" s="11" t="s">
        <v>8330</v>
      </c>
      <c r="R2138" s="11" t="s">
        <v>8331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 s="23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5">
        <f t="shared" si="166"/>
        <v>26.6</v>
      </c>
      <c r="Q2139" s="11" t="s">
        <v>8330</v>
      </c>
      <c r="R2139" s="11" t="s">
        <v>8331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45" x14ac:dyDescent="0.25">
      <c r="A2140" s="23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5">
        <f t="shared" si="166"/>
        <v>10.67</v>
      </c>
      <c r="Q2140" s="11" t="s">
        <v>8330</v>
      </c>
      <c r="R2140" s="11" t="s">
        <v>8331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 s="23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5">
        <f t="shared" si="166"/>
        <v>29.04</v>
      </c>
      <c r="Q2141" s="11" t="s">
        <v>8330</v>
      </c>
      <c r="R2141" s="11" t="s">
        <v>8331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60" x14ac:dyDescent="0.25">
      <c r="A2142" s="23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5">
        <f t="shared" si="166"/>
        <v>50.91</v>
      </c>
      <c r="Q2142" s="11" t="s">
        <v>8330</v>
      </c>
      <c r="R2142" s="11" t="s">
        <v>8331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60" x14ac:dyDescent="0.25">
      <c r="A2143" s="2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5">
        <f t="shared" si="166"/>
        <v>0</v>
      </c>
      <c r="Q2143" s="11" t="s">
        <v>8330</v>
      </c>
      <c r="R2143" s="11" t="s">
        <v>8331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 s="23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5">
        <f t="shared" si="166"/>
        <v>50.08</v>
      </c>
      <c r="Q2144" s="11" t="s">
        <v>8330</v>
      </c>
      <c r="R2144" s="11" t="s">
        <v>8331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60" x14ac:dyDescent="0.25">
      <c r="A2145" s="23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5">
        <f t="shared" si="166"/>
        <v>45</v>
      </c>
      <c r="Q2145" s="11" t="s">
        <v>8330</v>
      </c>
      <c r="R2145" s="11" t="s">
        <v>8331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 s="23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5">
        <f t="shared" si="166"/>
        <v>25.29</v>
      </c>
      <c r="Q2146" s="11" t="s">
        <v>8330</v>
      </c>
      <c r="R2146" s="11" t="s">
        <v>8331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60" x14ac:dyDescent="0.25">
      <c r="A2147" s="23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5">
        <f t="shared" si="166"/>
        <v>51.29</v>
      </c>
      <c r="Q2147" s="11" t="s">
        <v>8330</v>
      </c>
      <c r="R2147" s="11" t="s">
        <v>8331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 s="23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5">
        <f t="shared" si="166"/>
        <v>1</v>
      </c>
      <c r="Q2148" s="11" t="s">
        <v>8330</v>
      </c>
      <c r="R2148" s="11" t="s">
        <v>8331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 s="23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5">
        <f t="shared" si="166"/>
        <v>49.38</v>
      </c>
      <c r="Q2149" s="11" t="s">
        <v>8330</v>
      </c>
      <c r="R2149" s="11" t="s">
        <v>8331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60" x14ac:dyDescent="0.25">
      <c r="A2150" s="23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5">
        <f t="shared" si="166"/>
        <v>1</v>
      </c>
      <c r="Q2150" s="11" t="s">
        <v>8330</v>
      </c>
      <c r="R2150" s="11" t="s">
        <v>8331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 s="23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5">
        <f t="shared" si="166"/>
        <v>0</v>
      </c>
      <c r="Q2151" s="11" t="s">
        <v>8330</v>
      </c>
      <c r="R2151" s="11" t="s">
        <v>8331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 s="23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5">
        <f t="shared" si="166"/>
        <v>101.25</v>
      </c>
      <c r="Q2152" s="11" t="s">
        <v>8330</v>
      </c>
      <c r="R2152" s="11" t="s">
        <v>8331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60" x14ac:dyDescent="0.25">
      <c r="A2153" s="2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5">
        <f t="shared" si="166"/>
        <v>19.670000000000002</v>
      </c>
      <c r="Q2153" s="11" t="s">
        <v>8330</v>
      </c>
      <c r="R2153" s="11" t="s">
        <v>8331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60" x14ac:dyDescent="0.25">
      <c r="A2154" s="23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5">
        <f t="shared" si="166"/>
        <v>12.5</v>
      </c>
      <c r="Q2154" s="11" t="s">
        <v>8330</v>
      </c>
      <c r="R2154" s="11" t="s">
        <v>8331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60" x14ac:dyDescent="0.25">
      <c r="A2155" s="23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5">
        <f t="shared" si="166"/>
        <v>8.5</v>
      </c>
      <c r="Q2155" s="11" t="s">
        <v>8330</v>
      </c>
      <c r="R2155" s="11" t="s">
        <v>8331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 s="23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5">
        <f t="shared" si="166"/>
        <v>1</v>
      </c>
      <c r="Q2156" s="11" t="s">
        <v>8330</v>
      </c>
      <c r="R2156" s="11" t="s">
        <v>8331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 s="23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5">
        <f t="shared" si="166"/>
        <v>23</v>
      </c>
      <c r="Q2157" s="11" t="s">
        <v>8330</v>
      </c>
      <c r="R2157" s="11" t="s">
        <v>8331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 s="23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5">
        <f t="shared" si="166"/>
        <v>17.989999999999998</v>
      </c>
      <c r="Q2158" s="11" t="s">
        <v>8330</v>
      </c>
      <c r="R2158" s="11" t="s">
        <v>8331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 s="23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5">
        <f t="shared" si="166"/>
        <v>370.95</v>
      </c>
      <c r="Q2159" s="11" t="s">
        <v>8330</v>
      </c>
      <c r="R2159" s="11" t="s">
        <v>8331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60" x14ac:dyDescent="0.25">
      <c r="A2160" s="23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5">
        <f t="shared" si="166"/>
        <v>63.57</v>
      </c>
      <c r="Q2160" s="11" t="s">
        <v>8330</v>
      </c>
      <c r="R2160" s="11" t="s">
        <v>8331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75" x14ac:dyDescent="0.25">
      <c r="A2161" s="23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5">
        <f t="shared" si="166"/>
        <v>13</v>
      </c>
      <c r="Q2161" s="11" t="s">
        <v>8330</v>
      </c>
      <c r="R2161" s="11" t="s">
        <v>8331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 s="23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5">
        <f t="shared" si="166"/>
        <v>5.31</v>
      </c>
      <c r="Q2162" s="11" t="s">
        <v>8330</v>
      </c>
      <c r="R2162" s="11" t="s">
        <v>8331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 s="2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5">
        <f t="shared" si="166"/>
        <v>35.619999999999997</v>
      </c>
      <c r="Q2163" s="11" t="s">
        <v>8322</v>
      </c>
      <c r="R2163" s="11" t="s">
        <v>8323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60" x14ac:dyDescent="0.25">
      <c r="A2164" s="23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5">
        <f t="shared" si="166"/>
        <v>87.1</v>
      </c>
      <c r="Q2164" s="11" t="s">
        <v>8322</v>
      </c>
      <c r="R2164" s="11" t="s">
        <v>8323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 s="23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5">
        <f t="shared" si="166"/>
        <v>75.11</v>
      </c>
      <c r="Q2165" s="11" t="s">
        <v>8322</v>
      </c>
      <c r="R2165" s="11" t="s">
        <v>8323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 s="23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5">
        <f t="shared" si="166"/>
        <v>68.010000000000005</v>
      </c>
      <c r="Q2166" s="11" t="s">
        <v>8322</v>
      </c>
      <c r="R2166" s="11" t="s">
        <v>8323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 s="23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5">
        <f t="shared" si="166"/>
        <v>29.62</v>
      </c>
      <c r="Q2167" s="11" t="s">
        <v>8322</v>
      </c>
      <c r="R2167" s="11" t="s">
        <v>8323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 s="23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5">
        <f t="shared" si="166"/>
        <v>91.63</v>
      </c>
      <c r="Q2168" s="11" t="s">
        <v>8322</v>
      </c>
      <c r="R2168" s="11" t="s">
        <v>8323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 s="23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5">
        <f t="shared" si="166"/>
        <v>22.5</v>
      </c>
      <c r="Q2169" s="11" t="s">
        <v>8322</v>
      </c>
      <c r="R2169" s="11" t="s">
        <v>8323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 s="23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5">
        <f t="shared" si="166"/>
        <v>64.37</v>
      </c>
      <c r="Q2170" s="11" t="s">
        <v>8322</v>
      </c>
      <c r="R2170" s="11" t="s">
        <v>8323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 s="23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5">
        <f t="shared" si="166"/>
        <v>21.86</v>
      </c>
      <c r="Q2171" s="11" t="s">
        <v>8322</v>
      </c>
      <c r="R2171" s="11" t="s">
        <v>8323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 s="23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5">
        <f t="shared" si="166"/>
        <v>33.32</v>
      </c>
      <c r="Q2172" s="11" t="s">
        <v>8322</v>
      </c>
      <c r="R2172" s="11" t="s">
        <v>8323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 s="2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5">
        <f t="shared" si="166"/>
        <v>90.28</v>
      </c>
      <c r="Q2173" s="11" t="s">
        <v>8322</v>
      </c>
      <c r="R2173" s="11" t="s">
        <v>8323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 s="23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5">
        <f t="shared" si="166"/>
        <v>76.92</v>
      </c>
      <c r="Q2174" s="11" t="s">
        <v>8322</v>
      </c>
      <c r="R2174" s="11" t="s">
        <v>8323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60" x14ac:dyDescent="0.25">
      <c r="A2175" s="23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5">
        <f t="shared" si="166"/>
        <v>59.23</v>
      </c>
      <c r="Q2175" s="11" t="s">
        <v>8322</v>
      </c>
      <c r="R2175" s="11" t="s">
        <v>8323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 s="23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5">
        <f t="shared" si="166"/>
        <v>65.38</v>
      </c>
      <c r="Q2176" s="11" t="s">
        <v>8322</v>
      </c>
      <c r="R2176" s="11" t="s">
        <v>8323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60" x14ac:dyDescent="0.25">
      <c r="A2177" s="23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5">
        <f t="shared" si="166"/>
        <v>67.31</v>
      </c>
      <c r="Q2177" s="11" t="s">
        <v>8322</v>
      </c>
      <c r="R2177" s="11" t="s">
        <v>8323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 s="23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5">
        <f t="shared" ref="P2178:P2241" si="171">IFERROR(ROUND(E2178/L2178,2),0)</f>
        <v>88.75</v>
      </c>
      <c r="Q2178" s="11" t="s">
        <v>8322</v>
      </c>
      <c r="R2178" s="11" t="s">
        <v>8323</v>
      </c>
      <c r="S2178" s="16">
        <f t="shared" ref="S2178:S2241" si="172">(((J2178/60)/60)/24)+DATE(1970,1,1)</f>
        <v>42096.633206018523</v>
      </c>
      <c r="T2178" s="16">
        <f t="shared" ref="T2178:T2241" si="173">(((I2178/60)/60)/24)+DATE(1970,1,1)</f>
        <v>42126.633206018523</v>
      </c>
      <c r="U2178">
        <f t="shared" si="169"/>
        <v>2015</v>
      </c>
    </row>
    <row r="2179" spans="1:21" ht="75" x14ac:dyDescent="0.25">
      <c r="A2179" s="23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5">
        <f t="shared" si="171"/>
        <v>65.87</v>
      </c>
      <c r="Q2179" s="11" t="s">
        <v>8322</v>
      </c>
      <c r="R2179" s="11" t="s">
        <v>8323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 s="23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5">
        <f t="shared" si="171"/>
        <v>40.35</v>
      </c>
      <c r="Q2180" s="11" t="s">
        <v>8322</v>
      </c>
      <c r="R2180" s="11" t="s">
        <v>8323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 s="23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5">
        <f t="shared" si="171"/>
        <v>76.86</v>
      </c>
      <c r="Q2181" s="11" t="s">
        <v>8322</v>
      </c>
      <c r="R2181" s="11" t="s">
        <v>8323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45" x14ac:dyDescent="0.25">
      <c r="A2182" s="23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5">
        <f t="shared" si="171"/>
        <v>68.709999999999994</v>
      </c>
      <c r="Q2182" s="11" t="s">
        <v>8322</v>
      </c>
      <c r="R2182" s="11" t="s">
        <v>8323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 s="2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5">
        <f t="shared" si="171"/>
        <v>57.77</v>
      </c>
      <c r="Q2183" s="11" t="s">
        <v>8330</v>
      </c>
      <c r="R2183" s="11" t="s">
        <v>8348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 s="23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5">
        <f t="shared" si="171"/>
        <v>44.17</v>
      </c>
      <c r="Q2184" s="11" t="s">
        <v>8330</v>
      </c>
      <c r="R2184" s="11" t="s">
        <v>8348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60" x14ac:dyDescent="0.25">
      <c r="A2185" s="23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5">
        <f t="shared" si="171"/>
        <v>31.57</v>
      </c>
      <c r="Q2185" s="11" t="s">
        <v>8330</v>
      </c>
      <c r="R2185" s="11" t="s">
        <v>8348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 s="23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5">
        <f t="shared" si="171"/>
        <v>107.05</v>
      </c>
      <c r="Q2186" s="11" t="s">
        <v>8330</v>
      </c>
      <c r="R2186" s="11" t="s">
        <v>8348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60" x14ac:dyDescent="0.25">
      <c r="A2187" s="23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5">
        <f t="shared" si="171"/>
        <v>149.03</v>
      </c>
      <c r="Q2187" s="11" t="s">
        <v>8330</v>
      </c>
      <c r="R2187" s="11" t="s">
        <v>8348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 s="23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5">
        <f t="shared" si="171"/>
        <v>55.96</v>
      </c>
      <c r="Q2188" s="11" t="s">
        <v>8330</v>
      </c>
      <c r="R2188" s="11" t="s">
        <v>8348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60" x14ac:dyDescent="0.25">
      <c r="A2189" s="23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5">
        <f t="shared" si="171"/>
        <v>56.97</v>
      </c>
      <c r="Q2189" s="11" t="s">
        <v>8330</v>
      </c>
      <c r="R2189" s="11" t="s">
        <v>8348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 s="23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5">
        <f t="shared" si="171"/>
        <v>44.06</v>
      </c>
      <c r="Q2190" s="11" t="s">
        <v>8330</v>
      </c>
      <c r="R2190" s="11" t="s">
        <v>8348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60" x14ac:dyDescent="0.25">
      <c r="A2191" s="23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5">
        <f t="shared" si="171"/>
        <v>68.63</v>
      </c>
      <c r="Q2191" s="11" t="s">
        <v>8330</v>
      </c>
      <c r="R2191" s="11" t="s">
        <v>8348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 s="23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5">
        <f t="shared" si="171"/>
        <v>65.319999999999993</v>
      </c>
      <c r="Q2192" s="11" t="s">
        <v>8330</v>
      </c>
      <c r="R2192" s="11" t="s">
        <v>8348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 s="2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5">
        <f t="shared" si="171"/>
        <v>35.92</v>
      </c>
      <c r="Q2193" s="11" t="s">
        <v>8330</v>
      </c>
      <c r="R2193" s="11" t="s">
        <v>8348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 s="23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5">
        <f t="shared" si="171"/>
        <v>40.07</v>
      </c>
      <c r="Q2194" s="11" t="s">
        <v>8330</v>
      </c>
      <c r="R2194" s="11" t="s">
        <v>8348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 s="23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5">
        <f t="shared" si="171"/>
        <v>75.650000000000006</v>
      </c>
      <c r="Q2195" s="11" t="s">
        <v>8330</v>
      </c>
      <c r="R2195" s="11" t="s">
        <v>8348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 s="23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5">
        <f t="shared" si="171"/>
        <v>61.2</v>
      </c>
      <c r="Q2196" s="11" t="s">
        <v>8330</v>
      </c>
      <c r="R2196" s="11" t="s">
        <v>8348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 s="23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5">
        <f t="shared" si="171"/>
        <v>48.13</v>
      </c>
      <c r="Q2197" s="11" t="s">
        <v>8330</v>
      </c>
      <c r="R2197" s="11" t="s">
        <v>8348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 s="23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5">
        <f t="shared" si="171"/>
        <v>68.11</v>
      </c>
      <c r="Q2198" s="11" t="s">
        <v>8330</v>
      </c>
      <c r="R2198" s="11" t="s">
        <v>8348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 s="23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5">
        <f t="shared" si="171"/>
        <v>65.89</v>
      </c>
      <c r="Q2199" s="11" t="s">
        <v>8330</v>
      </c>
      <c r="R2199" s="11" t="s">
        <v>8348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60" x14ac:dyDescent="0.25">
      <c r="A2200" s="23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5">
        <f t="shared" si="171"/>
        <v>81.650000000000006</v>
      </c>
      <c r="Q2200" s="11" t="s">
        <v>8330</v>
      </c>
      <c r="R2200" s="11" t="s">
        <v>8348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 s="23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5">
        <f t="shared" si="171"/>
        <v>52.7</v>
      </c>
      <c r="Q2201" s="11" t="s">
        <v>8330</v>
      </c>
      <c r="R2201" s="11" t="s">
        <v>8348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60" x14ac:dyDescent="0.25">
      <c r="A2202" s="23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5">
        <f t="shared" si="171"/>
        <v>41.23</v>
      </c>
      <c r="Q2202" s="11" t="s">
        <v>8330</v>
      </c>
      <c r="R2202" s="11" t="s">
        <v>8348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60" x14ac:dyDescent="0.25">
      <c r="A2203" s="2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5">
        <f t="shared" si="171"/>
        <v>15.04</v>
      </c>
      <c r="Q2203" s="11" t="s">
        <v>8322</v>
      </c>
      <c r="R2203" s="11" t="s">
        <v>8327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45" x14ac:dyDescent="0.25">
      <c r="A2204" s="23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5">
        <f t="shared" si="171"/>
        <v>39.07</v>
      </c>
      <c r="Q2204" s="11" t="s">
        <v>8322</v>
      </c>
      <c r="R2204" s="11" t="s">
        <v>8327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60" x14ac:dyDescent="0.25">
      <c r="A2205" s="23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5">
        <f t="shared" si="171"/>
        <v>43.82</v>
      </c>
      <c r="Q2205" s="11" t="s">
        <v>8322</v>
      </c>
      <c r="R2205" s="11" t="s">
        <v>8327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 s="23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5">
        <f t="shared" si="171"/>
        <v>27.3</v>
      </c>
      <c r="Q2206" s="11" t="s">
        <v>8322</v>
      </c>
      <c r="R2206" s="11" t="s">
        <v>8327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 s="23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5">
        <f t="shared" si="171"/>
        <v>42.22</v>
      </c>
      <c r="Q2207" s="11" t="s">
        <v>8322</v>
      </c>
      <c r="R2207" s="11" t="s">
        <v>8327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60" x14ac:dyDescent="0.25">
      <c r="A2208" s="23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5">
        <f t="shared" si="171"/>
        <v>33.24</v>
      </c>
      <c r="Q2208" s="11" t="s">
        <v>8322</v>
      </c>
      <c r="R2208" s="11" t="s">
        <v>8327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 s="23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5">
        <f t="shared" si="171"/>
        <v>285.70999999999998</v>
      </c>
      <c r="Q2209" s="11" t="s">
        <v>8322</v>
      </c>
      <c r="R2209" s="11" t="s">
        <v>8327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60" x14ac:dyDescent="0.25">
      <c r="A2210" s="23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5">
        <f t="shared" si="171"/>
        <v>42.33</v>
      </c>
      <c r="Q2210" s="11" t="s">
        <v>8322</v>
      </c>
      <c r="R2210" s="11" t="s">
        <v>8327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45" x14ac:dyDescent="0.25">
      <c r="A2211" s="23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5">
        <f t="shared" si="171"/>
        <v>50.27</v>
      </c>
      <c r="Q2211" s="11" t="s">
        <v>8322</v>
      </c>
      <c r="R2211" s="11" t="s">
        <v>8327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 s="23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5">
        <f t="shared" si="171"/>
        <v>61.9</v>
      </c>
      <c r="Q2212" s="11" t="s">
        <v>8322</v>
      </c>
      <c r="R2212" s="11" t="s">
        <v>8327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 s="2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5">
        <f t="shared" si="171"/>
        <v>40.75</v>
      </c>
      <c r="Q2213" s="11" t="s">
        <v>8322</v>
      </c>
      <c r="R2213" s="11" t="s">
        <v>8327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 s="23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5">
        <f t="shared" si="171"/>
        <v>55.8</v>
      </c>
      <c r="Q2214" s="11" t="s">
        <v>8322</v>
      </c>
      <c r="R2214" s="11" t="s">
        <v>8327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 s="23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5">
        <f t="shared" si="171"/>
        <v>10</v>
      </c>
      <c r="Q2215" s="11" t="s">
        <v>8322</v>
      </c>
      <c r="R2215" s="11" t="s">
        <v>8327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 s="23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5">
        <f t="shared" si="171"/>
        <v>73.13</v>
      </c>
      <c r="Q2216" s="11" t="s">
        <v>8322</v>
      </c>
      <c r="R2216" s="11" t="s">
        <v>8327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 s="23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5">
        <f t="shared" si="171"/>
        <v>26.06</v>
      </c>
      <c r="Q2217" s="11" t="s">
        <v>8322</v>
      </c>
      <c r="R2217" s="11" t="s">
        <v>8327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60" x14ac:dyDescent="0.25">
      <c r="A2218" s="23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5">
        <f t="shared" si="171"/>
        <v>22.64</v>
      </c>
      <c r="Q2218" s="11" t="s">
        <v>8322</v>
      </c>
      <c r="R2218" s="11" t="s">
        <v>8327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60" x14ac:dyDescent="0.25">
      <c r="A2219" s="23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5">
        <f t="shared" si="171"/>
        <v>47.22</v>
      </c>
      <c r="Q2219" s="11" t="s">
        <v>8322</v>
      </c>
      <c r="R2219" s="11" t="s">
        <v>8327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 s="23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5">
        <f t="shared" si="171"/>
        <v>32.32</v>
      </c>
      <c r="Q2220" s="11" t="s">
        <v>8322</v>
      </c>
      <c r="R2220" s="11" t="s">
        <v>8327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 s="23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5">
        <f t="shared" si="171"/>
        <v>53.42</v>
      </c>
      <c r="Q2221" s="11" t="s">
        <v>8322</v>
      </c>
      <c r="R2221" s="11" t="s">
        <v>8327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 s="23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5">
        <f t="shared" si="171"/>
        <v>51.3</v>
      </c>
      <c r="Q2222" s="11" t="s">
        <v>8322</v>
      </c>
      <c r="R2222" s="11" t="s">
        <v>8327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 s="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5">
        <f t="shared" si="171"/>
        <v>37.200000000000003</v>
      </c>
      <c r="Q2223" s="11" t="s">
        <v>8330</v>
      </c>
      <c r="R2223" s="11" t="s">
        <v>8348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60" x14ac:dyDescent="0.25">
      <c r="A2224" s="23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5">
        <f t="shared" si="171"/>
        <v>27.1</v>
      </c>
      <c r="Q2224" s="11" t="s">
        <v>8330</v>
      </c>
      <c r="R2224" s="11" t="s">
        <v>8348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 s="23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5">
        <f t="shared" si="171"/>
        <v>206.31</v>
      </c>
      <c r="Q2225" s="11" t="s">
        <v>8330</v>
      </c>
      <c r="R2225" s="11" t="s">
        <v>8348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 s="23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5">
        <f t="shared" si="171"/>
        <v>82.15</v>
      </c>
      <c r="Q2226" s="11" t="s">
        <v>8330</v>
      </c>
      <c r="R2226" s="11" t="s">
        <v>8348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60" x14ac:dyDescent="0.25">
      <c r="A2227" s="23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5">
        <f t="shared" si="171"/>
        <v>164.8</v>
      </c>
      <c r="Q2227" s="11" t="s">
        <v>8330</v>
      </c>
      <c r="R2227" s="11" t="s">
        <v>8348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60" x14ac:dyDescent="0.25">
      <c r="A2228" s="23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5">
        <f t="shared" si="171"/>
        <v>60.82</v>
      </c>
      <c r="Q2228" s="11" t="s">
        <v>8330</v>
      </c>
      <c r="R2228" s="11" t="s">
        <v>8348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60" x14ac:dyDescent="0.25">
      <c r="A2229" s="23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5">
        <f t="shared" si="171"/>
        <v>67.97</v>
      </c>
      <c r="Q2229" s="11" t="s">
        <v>8330</v>
      </c>
      <c r="R2229" s="11" t="s">
        <v>8348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 s="23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5">
        <f t="shared" si="171"/>
        <v>81.56</v>
      </c>
      <c r="Q2230" s="11" t="s">
        <v>8330</v>
      </c>
      <c r="R2230" s="11" t="s">
        <v>8348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 s="23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5">
        <f t="shared" si="171"/>
        <v>25.43</v>
      </c>
      <c r="Q2231" s="11" t="s">
        <v>8330</v>
      </c>
      <c r="R2231" s="11" t="s">
        <v>8348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60" x14ac:dyDescent="0.25">
      <c r="A2232" s="23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5">
        <f t="shared" si="171"/>
        <v>21.5</v>
      </c>
      <c r="Q2232" s="11" t="s">
        <v>8330</v>
      </c>
      <c r="R2232" s="11" t="s">
        <v>8348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60" x14ac:dyDescent="0.25">
      <c r="A2233" s="2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5">
        <f t="shared" si="171"/>
        <v>27.23</v>
      </c>
      <c r="Q2233" s="11" t="s">
        <v>8330</v>
      </c>
      <c r="R2233" s="11" t="s">
        <v>8348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 s="23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5">
        <f t="shared" si="171"/>
        <v>25.09</v>
      </c>
      <c r="Q2234" s="11" t="s">
        <v>8330</v>
      </c>
      <c r="R2234" s="11" t="s">
        <v>8348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 s="23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5">
        <f t="shared" si="171"/>
        <v>21.23</v>
      </c>
      <c r="Q2235" s="11" t="s">
        <v>8330</v>
      </c>
      <c r="R2235" s="11" t="s">
        <v>8348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 s="23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5">
        <f t="shared" si="171"/>
        <v>41.61</v>
      </c>
      <c r="Q2236" s="11" t="s">
        <v>8330</v>
      </c>
      <c r="R2236" s="11" t="s">
        <v>8348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45" x14ac:dyDescent="0.25">
      <c r="A2237" s="23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5">
        <f t="shared" si="171"/>
        <v>135.59</v>
      </c>
      <c r="Q2237" s="11" t="s">
        <v>8330</v>
      </c>
      <c r="R2237" s="11" t="s">
        <v>8348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 s="23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5">
        <f t="shared" si="171"/>
        <v>22.12</v>
      </c>
      <c r="Q2238" s="11" t="s">
        <v>8330</v>
      </c>
      <c r="R2238" s="11" t="s">
        <v>8348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60" x14ac:dyDescent="0.25">
      <c r="A2239" s="23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5">
        <f t="shared" si="171"/>
        <v>64.63</v>
      </c>
      <c r="Q2239" s="11" t="s">
        <v>8330</v>
      </c>
      <c r="R2239" s="11" t="s">
        <v>8348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 s="23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5">
        <f t="shared" si="171"/>
        <v>69.569999999999993</v>
      </c>
      <c r="Q2240" s="11" t="s">
        <v>8330</v>
      </c>
      <c r="R2240" s="11" t="s">
        <v>8348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 s="23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5">
        <f t="shared" si="171"/>
        <v>75.13</v>
      </c>
      <c r="Q2241" s="11" t="s">
        <v>8330</v>
      </c>
      <c r="R2241" s="11" t="s">
        <v>8348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 s="23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5">
        <f t="shared" ref="P2242:P2305" si="176">IFERROR(ROUND(E2242/L2242,2),0)</f>
        <v>140.97999999999999</v>
      </c>
      <c r="Q2242" s="11" t="s">
        <v>8330</v>
      </c>
      <c r="R2242" s="11" t="s">
        <v>8348</v>
      </c>
      <c r="S2242" s="16">
        <f t="shared" ref="S2242:S2305" si="177">(((J2242/60)/60)/24)+DATE(1970,1,1)</f>
        <v>42452.825740740736</v>
      </c>
      <c r="T2242" s="16">
        <f t="shared" ref="T2242:T2305" si="178">(((I2242/60)/60)/24)+DATE(1970,1,1)</f>
        <v>42482.825740740736</v>
      </c>
      <c r="U2242">
        <f t="shared" si="174"/>
        <v>2016</v>
      </c>
    </row>
    <row r="2243" spans="1:21" ht="60" x14ac:dyDescent="0.25">
      <c r="A2243" s="2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5">
        <f t="shared" si="176"/>
        <v>49.47</v>
      </c>
      <c r="Q2243" s="11" t="s">
        <v>8330</v>
      </c>
      <c r="R2243" s="11" t="s">
        <v>8348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 s="23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5">
        <f t="shared" si="176"/>
        <v>53.87</v>
      </c>
      <c r="Q2244" s="11" t="s">
        <v>8330</v>
      </c>
      <c r="R2244" s="11" t="s">
        <v>8348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60" x14ac:dyDescent="0.25">
      <c r="A2245" s="23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5">
        <f t="shared" si="176"/>
        <v>4.57</v>
      </c>
      <c r="Q2245" s="11" t="s">
        <v>8330</v>
      </c>
      <c r="R2245" s="11" t="s">
        <v>8348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 s="23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5">
        <f t="shared" si="176"/>
        <v>65</v>
      </c>
      <c r="Q2246" s="11" t="s">
        <v>8330</v>
      </c>
      <c r="R2246" s="11" t="s">
        <v>8348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 s="23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5">
        <f t="shared" si="176"/>
        <v>53.48</v>
      </c>
      <c r="Q2247" s="11" t="s">
        <v>8330</v>
      </c>
      <c r="R2247" s="11" t="s">
        <v>8348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60" x14ac:dyDescent="0.25">
      <c r="A2248" s="23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5">
        <f t="shared" si="176"/>
        <v>43.91</v>
      </c>
      <c r="Q2248" s="11" t="s">
        <v>8330</v>
      </c>
      <c r="R2248" s="11" t="s">
        <v>8348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 s="23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5">
        <f t="shared" si="176"/>
        <v>50.85</v>
      </c>
      <c r="Q2249" s="11" t="s">
        <v>8330</v>
      </c>
      <c r="R2249" s="11" t="s">
        <v>8348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60" x14ac:dyDescent="0.25">
      <c r="A2250" s="23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5">
        <f t="shared" si="176"/>
        <v>58.63</v>
      </c>
      <c r="Q2250" s="11" t="s">
        <v>8330</v>
      </c>
      <c r="R2250" s="11" t="s">
        <v>8348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 s="23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5">
        <f t="shared" si="176"/>
        <v>32.82</v>
      </c>
      <c r="Q2251" s="11" t="s">
        <v>8330</v>
      </c>
      <c r="R2251" s="11" t="s">
        <v>8348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 s="23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5">
        <f t="shared" si="176"/>
        <v>426.93</v>
      </c>
      <c r="Q2252" s="11" t="s">
        <v>8330</v>
      </c>
      <c r="R2252" s="11" t="s">
        <v>8348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 s="2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5">
        <f t="shared" si="176"/>
        <v>23.81</v>
      </c>
      <c r="Q2253" s="11" t="s">
        <v>8330</v>
      </c>
      <c r="R2253" s="11" t="s">
        <v>8348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60" x14ac:dyDescent="0.25">
      <c r="A2254" s="23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5">
        <f t="shared" si="176"/>
        <v>98.41</v>
      </c>
      <c r="Q2254" s="11" t="s">
        <v>8330</v>
      </c>
      <c r="R2254" s="11" t="s">
        <v>8348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 s="23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5">
        <f t="shared" si="176"/>
        <v>107.32</v>
      </c>
      <c r="Q2255" s="11" t="s">
        <v>8330</v>
      </c>
      <c r="R2255" s="11" t="s">
        <v>8348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 s="23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5">
        <f t="shared" si="176"/>
        <v>11.67</v>
      </c>
      <c r="Q2256" s="11" t="s">
        <v>8330</v>
      </c>
      <c r="R2256" s="11" t="s">
        <v>8348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 s="23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5">
        <f t="shared" si="176"/>
        <v>41.78</v>
      </c>
      <c r="Q2257" s="11" t="s">
        <v>8330</v>
      </c>
      <c r="R2257" s="11" t="s">
        <v>8348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 s="23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5">
        <f t="shared" si="176"/>
        <v>21.38</v>
      </c>
      <c r="Q2258" s="11" t="s">
        <v>8330</v>
      </c>
      <c r="R2258" s="11" t="s">
        <v>8348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 s="23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5">
        <f t="shared" si="176"/>
        <v>94.1</v>
      </c>
      <c r="Q2259" s="11" t="s">
        <v>8330</v>
      </c>
      <c r="R2259" s="11" t="s">
        <v>8348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 s="23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5">
        <f t="shared" si="176"/>
        <v>15.72</v>
      </c>
      <c r="Q2260" s="11" t="s">
        <v>8330</v>
      </c>
      <c r="R2260" s="11" t="s">
        <v>8348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60" x14ac:dyDescent="0.25">
      <c r="A2261" s="23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5">
        <f t="shared" si="176"/>
        <v>90.64</v>
      </c>
      <c r="Q2261" s="11" t="s">
        <v>8330</v>
      </c>
      <c r="R2261" s="11" t="s">
        <v>8348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60" x14ac:dyDescent="0.25">
      <c r="A2262" s="23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5">
        <f t="shared" si="176"/>
        <v>97.3</v>
      </c>
      <c r="Q2262" s="11" t="s">
        <v>8330</v>
      </c>
      <c r="R2262" s="11" t="s">
        <v>8348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60" x14ac:dyDescent="0.25">
      <c r="A2263" s="2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5">
        <f t="shared" si="176"/>
        <v>37.119999999999997</v>
      </c>
      <c r="Q2263" s="11" t="s">
        <v>8330</v>
      </c>
      <c r="R2263" s="11" t="s">
        <v>8348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 s="23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5">
        <f t="shared" si="176"/>
        <v>28.1</v>
      </c>
      <c r="Q2264" s="11" t="s">
        <v>8330</v>
      </c>
      <c r="R2264" s="11" t="s">
        <v>8348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 s="23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5">
        <f t="shared" si="176"/>
        <v>144.43</v>
      </c>
      <c r="Q2265" s="11" t="s">
        <v>8330</v>
      </c>
      <c r="R2265" s="11" t="s">
        <v>8348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 s="23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5">
        <f t="shared" si="176"/>
        <v>24.27</v>
      </c>
      <c r="Q2266" s="11" t="s">
        <v>8330</v>
      </c>
      <c r="R2266" s="11" t="s">
        <v>8348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60" x14ac:dyDescent="0.25">
      <c r="A2267" s="23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5">
        <f t="shared" si="176"/>
        <v>35.119999999999997</v>
      </c>
      <c r="Q2267" s="11" t="s">
        <v>8330</v>
      </c>
      <c r="R2267" s="11" t="s">
        <v>8348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 s="23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5">
        <f t="shared" si="176"/>
        <v>24.76</v>
      </c>
      <c r="Q2268" s="11" t="s">
        <v>8330</v>
      </c>
      <c r="R2268" s="11" t="s">
        <v>8348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 s="23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5">
        <f t="shared" si="176"/>
        <v>188.38</v>
      </c>
      <c r="Q2269" s="11" t="s">
        <v>8330</v>
      </c>
      <c r="R2269" s="11" t="s">
        <v>8348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60" x14ac:dyDescent="0.25">
      <c r="A2270" s="23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5">
        <f t="shared" si="176"/>
        <v>148.08000000000001</v>
      </c>
      <c r="Q2270" s="11" t="s">
        <v>8330</v>
      </c>
      <c r="R2270" s="11" t="s">
        <v>8348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 s="23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5">
        <f t="shared" si="176"/>
        <v>49.93</v>
      </c>
      <c r="Q2271" s="11" t="s">
        <v>8330</v>
      </c>
      <c r="R2271" s="11" t="s">
        <v>8348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 s="23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5">
        <f t="shared" si="176"/>
        <v>107.82</v>
      </c>
      <c r="Q2272" s="11" t="s">
        <v>8330</v>
      </c>
      <c r="R2272" s="11" t="s">
        <v>8348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60" x14ac:dyDescent="0.25">
      <c r="A2273" s="2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5">
        <f t="shared" si="176"/>
        <v>42.63</v>
      </c>
      <c r="Q2273" s="11" t="s">
        <v>8330</v>
      </c>
      <c r="R2273" s="11" t="s">
        <v>8348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 s="23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5">
        <f t="shared" si="176"/>
        <v>14.37</v>
      </c>
      <c r="Q2274" s="11" t="s">
        <v>8330</v>
      </c>
      <c r="R2274" s="11" t="s">
        <v>8348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60" x14ac:dyDescent="0.25">
      <c r="A2275" s="23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5">
        <f t="shared" si="176"/>
        <v>37.479999999999997</v>
      </c>
      <c r="Q2275" s="11" t="s">
        <v>8330</v>
      </c>
      <c r="R2275" s="11" t="s">
        <v>8348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 s="23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5">
        <f t="shared" si="176"/>
        <v>30.2</v>
      </c>
      <c r="Q2276" s="11" t="s">
        <v>8330</v>
      </c>
      <c r="R2276" s="11" t="s">
        <v>8348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 s="23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5">
        <f t="shared" si="176"/>
        <v>33.549999999999997</v>
      </c>
      <c r="Q2277" s="11" t="s">
        <v>8330</v>
      </c>
      <c r="R2277" s="11" t="s">
        <v>8348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 s="23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5">
        <f t="shared" si="176"/>
        <v>64.75</v>
      </c>
      <c r="Q2278" s="11" t="s">
        <v>8330</v>
      </c>
      <c r="R2278" s="11" t="s">
        <v>8348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60" x14ac:dyDescent="0.25">
      <c r="A2279" s="23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5">
        <f t="shared" si="176"/>
        <v>57.93</v>
      </c>
      <c r="Q2279" s="11" t="s">
        <v>8330</v>
      </c>
      <c r="R2279" s="11" t="s">
        <v>8348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45" x14ac:dyDescent="0.25">
      <c r="A2280" s="23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5">
        <f t="shared" si="176"/>
        <v>53.08</v>
      </c>
      <c r="Q2280" s="11" t="s">
        <v>8330</v>
      </c>
      <c r="R2280" s="11" t="s">
        <v>8348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 s="23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5">
        <f t="shared" si="176"/>
        <v>48.06</v>
      </c>
      <c r="Q2281" s="11" t="s">
        <v>8330</v>
      </c>
      <c r="R2281" s="11" t="s">
        <v>8348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 s="23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5">
        <f t="shared" si="176"/>
        <v>82.4</v>
      </c>
      <c r="Q2282" s="11" t="s">
        <v>8330</v>
      </c>
      <c r="R2282" s="11" t="s">
        <v>8348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60" x14ac:dyDescent="0.25">
      <c r="A2283" s="2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5">
        <f t="shared" si="176"/>
        <v>50.45</v>
      </c>
      <c r="Q2283" s="11" t="s">
        <v>8322</v>
      </c>
      <c r="R2283" s="11" t="s">
        <v>8323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45" x14ac:dyDescent="0.25">
      <c r="A2284" s="23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5">
        <f t="shared" si="176"/>
        <v>115.83</v>
      </c>
      <c r="Q2284" s="11" t="s">
        <v>8322</v>
      </c>
      <c r="R2284" s="11" t="s">
        <v>8323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60" x14ac:dyDescent="0.25">
      <c r="A2285" s="23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5">
        <f t="shared" si="176"/>
        <v>63.03</v>
      </c>
      <c r="Q2285" s="11" t="s">
        <v>8322</v>
      </c>
      <c r="R2285" s="11" t="s">
        <v>8323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 s="23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5">
        <f t="shared" si="176"/>
        <v>108.02</v>
      </c>
      <c r="Q2286" s="11" t="s">
        <v>8322</v>
      </c>
      <c r="R2286" s="11" t="s">
        <v>8323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60" x14ac:dyDescent="0.25">
      <c r="A2287" s="23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5">
        <f t="shared" si="176"/>
        <v>46.09</v>
      </c>
      <c r="Q2287" s="11" t="s">
        <v>8322</v>
      </c>
      <c r="R2287" s="11" t="s">
        <v>8323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 s="23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5">
        <f t="shared" si="176"/>
        <v>107.21</v>
      </c>
      <c r="Q2288" s="11" t="s">
        <v>8322</v>
      </c>
      <c r="R2288" s="11" t="s">
        <v>8323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 s="23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5">
        <f t="shared" si="176"/>
        <v>50.93</v>
      </c>
      <c r="Q2289" s="11" t="s">
        <v>8322</v>
      </c>
      <c r="R2289" s="11" t="s">
        <v>8323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60" x14ac:dyDescent="0.25">
      <c r="A2290" s="23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5">
        <f t="shared" si="176"/>
        <v>40.04</v>
      </c>
      <c r="Q2290" s="11" t="s">
        <v>8322</v>
      </c>
      <c r="R2290" s="11" t="s">
        <v>8323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60" x14ac:dyDescent="0.25">
      <c r="A2291" s="23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5">
        <f t="shared" si="176"/>
        <v>64.44</v>
      </c>
      <c r="Q2291" s="11" t="s">
        <v>8322</v>
      </c>
      <c r="R2291" s="11" t="s">
        <v>8323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 s="23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5">
        <f t="shared" si="176"/>
        <v>53.83</v>
      </c>
      <c r="Q2292" s="11" t="s">
        <v>8322</v>
      </c>
      <c r="R2292" s="11" t="s">
        <v>8323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60" x14ac:dyDescent="0.25">
      <c r="A2293" s="2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5">
        <f t="shared" si="176"/>
        <v>100.47</v>
      </c>
      <c r="Q2293" s="11" t="s">
        <v>8322</v>
      </c>
      <c r="R2293" s="11" t="s">
        <v>8323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60" x14ac:dyDescent="0.25">
      <c r="A2294" s="23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5">
        <f t="shared" si="176"/>
        <v>46.63</v>
      </c>
      <c r="Q2294" s="11" t="s">
        <v>8322</v>
      </c>
      <c r="R2294" s="11" t="s">
        <v>8323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 s="23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5">
        <f t="shared" si="176"/>
        <v>34.07</v>
      </c>
      <c r="Q2295" s="11" t="s">
        <v>8322</v>
      </c>
      <c r="R2295" s="11" t="s">
        <v>8323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60" x14ac:dyDescent="0.25">
      <c r="A2296" s="23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5">
        <f t="shared" si="176"/>
        <v>65.209999999999994</v>
      </c>
      <c r="Q2296" s="11" t="s">
        <v>8322</v>
      </c>
      <c r="R2296" s="11" t="s">
        <v>8323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 s="23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5">
        <f t="shared" si="176"/>
        <v>44.21</v>
      </c>
      <c r="Q2297" s="11" t="s">
        <v>8322</v>
      </c>
      <c r="R2297" s="11" t="s">
        <v>8323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 s="23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5">
        <f t="shared" si="176"/>
        <v>71.97</v>
      </c>
      <c r="Q2298" s="11" t="s">
        <v>8322</v>
      </c>
      <c r="R2298" s="11" t="s">
        <v>8323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 s="23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5">
        <f t="shared" si="176"/>
        <v>52.95</v>
      </c>
      <c r="Q2299" s="11" t="s">
        <v>8322</v>
      </c>
      <c r="R2299" s="11" t="s">
        <v>8323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 s="23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5">
        <f t="shared" si="176"/>
        <v>109.45</v>
      </c>
      <c r="Q2300" s="11" t="s">
        <v>8322</v>
      </c>
      <c r="R2300" s="11" t="s">
        <v>8323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 s="23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5">
        <f t="shared" si="176"/>
        <v>75.040000000000006</v>
      </c>
      <c r="Q2301" s="11" t="s">
        <v>8322</v>
      </c>
      <c r="R2301" s="11" t="s">
        <v>8323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 s="23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5">
        <f t="shared" si="176"/>
        <v>115.71</v>
      </c>
      <c r="Q2302" s="11" t="s">
        <v>8322</v>
      </c>
      <c r="R2302" s="11" t="s">
        <v>8323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 s="2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5">
        <f t="shared" si="176"/>
        <v>31.66</v>
      </c>
      <c r="Q2303" s="11" t="s">
        <v>8322</v>
      </c>
      <c r="R2303" s="11" t="s">
        <v>8326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 s="23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5">
        <f t="shared" si="176"/>
        <v>46.18</v>
      </c>
      <c r="Q2304" s="11" t="s">
        <v>8322</v>
      </c>
      <c r="R2304" s="11" t="s">
        <v>8326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 s="23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5">
        <f t="shared" si="176"/>
        <v>68.48</v>
      </c>
      <c r="Q2305" s="11" t="s">
        <v>8322</v>
      </c>
      <c r="R2305" s="11" t="s">
        <v>8326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 s="23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5">
        <f t="shared" ref="P2306:P2369" si="181">IFERROR(ROUND(E2306/L2306,2),0)</f>
        <v>53.47</v>
      </c>
      <c r="Q2306" s="11" t="s">
        <v>8322</v>
      </c>
      <c r="R2306" s="11" t="s">
        <v>8326</v>
      </c>
      <c r="S2306" s="16">
        <f t="shared" ref="S2306:S2369" si="182">(((J2306/60)/60)/24)+DATE(1970,1,1)</f>
        <v>40502.815868055557</v>
      </c>
      <c r="T2306" s="16">
        <f t="shared" ref="T2306:T2369" si="183">(((I2306/60)/60)/24)+DATE(1970,1,1)</f>
        <v>40544.207638888889</v>
      </c>
      <c r="U2306">
        <f t="shared" si="179"/>
        <v>2010</v>
      </c>
    </row>
    <row r="2307" spans="1:21" ht="60" x14ac:dyDescent="0.25">
      <c r="A2307" s="23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5">
        <f t="shared" si="181"/>
        <v>109.11</v>
      </c>
      <c r="Q2307" s="11" t="s">
        <v>8322</v>
      </c>
      <c r="R2307" s="11" t="s">
        <v>8326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 s="23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5">
        <f t="shared" si="181"/>
        <v>51.19</v>
      </c>
      <c r="Q2308" s="11" t="s">
        <v>8322</v>
      </c>
      <c r="R2308" s="11" t="s">
        <v>8326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 s="23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5">
        <f t="shared" si="181"/>
        <v>27.94</v>
      </c>
      <c r="Q2309" s="11" t="s">
        <v>8322</v>
      </c>
      <c r="R2309" s="11" t="s">
        <v>8326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60" x14ac:dyDescent="0.25">
      <c r="A2310" s="23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5">
        <f t="shared" si="181"/>
        <v>82.5</v>
      </c>
      <c r="Q2310" s="11" t="s">
        <v>8322</v>
      </c>
      <c r="R2310" s="11" t="s">
        <v>8326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 s="23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5">
        <f t="shared" si="181"/>
        <v>59.82</v>
      </c>
      <c r="Q2311" s="11" t="s">
        <v>8322</v>
      </c>
      <c r="R2311" s="11" t="s">
        <v>8326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 s="23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5">
        <f t="shared" si="181"/>
        <v>64.819999999999993</v>
      </c>
      <c r="Q2312" s="11" t="s">
        <v>8322</v>
      </c>
      <c r="R2312" s="11" t="s">
        <v>8326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 s="2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5">
        <f t="shared" si="181"/>
        <v>90.1</v>
      </c>
      <c r="Q2313" s="11" t="s">
        <v>8322</v>
      </c>
      <c r="R2313" s="11" t="s">
        <v>8326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 s="23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5">
        <f t="shared" si="181"/>
        <v>40.96</v>
      </c>
      <c r="Q2314" s="11" t="s">
        <v>8322</v>
      </c>
      <c r="R2314" s="11" t="s">
        <v>8326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 s="23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5">
        <f t="shared" si="181"/>
        <v>56</v>
      </c>
      <c r="Q2315" s="11" t="s">
        <v>8322</v>
      </c>
      <c r="R2315" s="11" t="s">
        <v>8326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60" x14ac:dyDescent="0.25">
      <c r="A2316" s="23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5">
        <f t="shared" si="181"/>
        <v>37.67</v>
      </c>
      <c r="Q2316" s="11" t="s">
        <v>8322</v>
      </c>
      <c r="R2316" s="11" t="s">
        <v>8326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 s="23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5">
        <f t="shared" si="181"/>
        <v>40.08</v>
      </c>
      <c r="Q2317" s="11" t="s">
        <v>8322</v>
      </c>
      <c r="R2317" s="11" t="s">
        <v>8326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 s="23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5">
        <f t="shared" si="181"/>
        <v>78.03</v>
      </c>
      <c r="Q2318" s="11" t="s">
        <v>8322</v>
      </c>
      <c r="R2318" s="11" t="s">
        <v>8326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 s="23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5">
        <f t="shared" si="181"/>
        <v>18.91</v>
      </c>
      <c r="Q2319" s="11" t="s">
        <v>8322</v>
      </c>
      <c r="R2319" s="11" t="s">
        <v>8326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 s="23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5">
        <f t="shared" si="181"/>
        <v>37.130000000000003</v>
      </c>
      <c r="Q2320" s="11" t="s">
        <v>8322</v>
      </c>
      <c r="R2320" s="11" t="s">
        <v>8326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 s="23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5">
        <f t="shared" si="181"/>
        <v>41.96</v>
      </c>
      <c r="Q2321" s="11" t="s">
        <v>8322</v>
      </c>
      <c r="R2321" s="11" t="s">
        <v>8326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 s="23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5">
        <f t="shared" si="181"/>
        <v>61.04</v>
      </c>
      <c r="Q2322" s="11" t="s">
        <v>8322</v>
      </c>
      <c r="R2322" s="11" t="s">
        <v>8326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x14ac:dyDescent="0.25">
      <c r="A2323" s="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5">
        <f t="shared" si="181"/>
        <v>64.53</v>
      </c>
      <c r="Q2323" s="11" t="s">
        <v>8333</v>
      </c>
      <c r="R2323" s="11" t="s">
        <v>8349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x14ac:dyDescent="0.25">
      <c r="A2324" s="23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5">
        <f t="shared" si="181"/>
        <v>21.25</v>
      </c>
      <c r="Q2324" s="11" t="s">
        <v>8333</v>
      </c>
      <c r="R2324" s="11" t="s">
        <v>8349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x14ac:dyDescent="0.25">
      <c r="A2325" s="23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5">
        <f t="shared" si="181"/>
        <v>30</v>
      </c>
      <c r="Q2325" s="11" t="s">
        <v>8333</v>
      </c>
      <c r="R2325" s="11" t="s">
        <v>8349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x14ac:dyDescent="0.25">
      <c r="A2326" s="23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5">
        <f t="shared" si="181"/>
        <v>25.49</v>
      </c>
      <c r="Q2326" s="11" t="s">
        <v>8333</v>
      </c>
      <c r="R2326" s="11" t="s">
        <v>8349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60" x14ac:dyDescent="0.25">
      <c r="A2327" s="23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5">
        <f t="shared" si="181"/>
        <v>11.43</v>
      </c>
      <c r="Q2327" s="11" t="s">
        <v>8333</v>
      </c>
      <c r="R2327" s="11" t="s">
        <v>8349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60" x14ac:dyDescent="0.25">
      <c r="A2328" s="23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5">
        <f t="shared" si="181"/>
        <v>108</v>
      </c>
      <c r="Q2328" s="11" t="s">
        <v>8333</v>
      </c>
      <c r="R2328" s="11" t="s">
        <v>8349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 s="23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5">
        <f t="shared" si="181"/>
        <v>54.88</v>
      </c>
      <c r="Q2329" s="11" t="s">
        <v>8333</v>
      </c>
      <c r="R2329" s="11" t="s">
        <v>8349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 s="23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5">
        <f t="shared" si="181"/>
        <v>47.38</v>
      </c>
      <c r="Q2330" s="11" t="s">
        <v>8333</v>
      </c>
      <c r="R2330" s="11" t="s">
        <v>8349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 s="23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5">
        <f t="shared" si="181"/>
        <v>211.84</v>
      </c>
      <c r="Q2331" s="11" t="s">
        <v>8333</v>
      </c>
      <c r="R2331" s="11" t="s">
        <v>8349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 s="23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5">
        <f t="shared" si="181"/>
        <v>219.93</v>
      </c>
      <c r="Q2332" s="11" t="s">
        <v>8333</v>
      </c>
      <c r="R2332" s="11" t="s">
        <v>8349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 s="2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5">
        <f t="shared" si="181"/>
        <v>40.799999999999997</v>
      </c>
      <c r="Q2333" s="11" t="s">
        <v>8333</v>
      </c>
      <c r="R2333" s="11" t="s">
        <v>8349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60" x14ac:dyDescent="0.25">
      <c r="A2334" s="23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5">
        <f t="shared" si="181"/>
        <v>75.5</v>
      </c>
      <c r="Q2334" s="11" t="s">
        <v>8333</v>
      </c>
      <c r="R2334" s="11" t="s">
        <v>8349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60" x14ac:dyDescent="0.25">
      <c r="A2335" s="23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5">
        <f t="shared" si="181"/>
        <v>13.54</v>
      </c>
      <c r="Q2335" s="11" t="s">
        <v>8333</v>
      </c>
      <c r="R2335" s="11" t="s">
        <v>8349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 s="23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5">
        <f t="shared" si="181"/>
        <v>60.87</v>
      </c>
      <c r="Q2336" s="11" t="s">
        <v>8333</v>
      </c>
      <c r="R2336" s="11" t="s">
        <v>8349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60" x14ac:dyDescent="0.25">
      <c r="A2337" s="23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5">
        <f t="shared" si="181"/>
        <v>115.69</v>
      </c>
      <c r="Q2337" s="11" t="s">
        <v>8333</v>
      </c>
      <c r="R2337" s="11" t="s">
        <v>8349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 s="23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5">
        <f t="shared" si="181"/>
        <v>48.1</v>
      </c>
      <c r="Q2338" s="11" t="s">
        <v>8333</v>
      </c>
      <c r="R2338" s="11" t="s">
        <v>8349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45" x14ac:dyDescent="0.25">
      <c r="A2339" s="23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5">
        <f t="shared" si="181"/>
        <v>74.180000000000007</v>
      </c>
      <c r="Q2339" s="11" t="s">
        <v>8333</v>
      </c>
      <c r="R2339" s="11" t="s">
        <v>8349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 s="23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5">
        <f t="shared" si="181"/>
        <v>123.35</v>
      </c>
      <c r="Q2340" s="11" t="s">
        <v>8333</v>
      </c>
      <c r="R2340" s="11" t="s">
        <v>8349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60" x14ac:dyDescent="0.25">
      <c r="A2341" s="23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5">
        <f t="shared" si="181"/>
        <v>66.62</v>
      </c>
      <c r="Q2341" s="11" t="s">
        <v>8333</v>
      </c>
      <c r="R2341" s="11" t="s">
        <v>8349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 s="23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5">
        <f t="shared" si="181"/>
        <v>104.99</v>
      </c>
      <c r="Q2342" s="11" t="s">
        <v>8333</v>
      </c>
      <c r="R2342" s="11" t="s">
        <v>8349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 s="2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5">
        <f t="shared" si="181"/>
        <v>0</v>
      </c>
      <c r="Q2343" s="11" t="s">
        <v>8316</v>
      </c>
      <c r="R2343" s="11" t="s">
        <v>8317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 s="23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5">
        <f t="shared" si="181"/>
        <v>0</v>
      </c>
      <c r="Q2344" s="11" t="s">
        <v>8316</v>
      </c>
      <c r="R2344" s="11" t="s">
        <v>8317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 s="23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5">
        <f t="shared" si="181"/>
        <v>300</v>
      </c>
      <c r="Q2345" s="11" t="s">
        <v>8316</v>
      </c>
      <c r="R2345" s="11" t="s">
        <v>8317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 s="23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5">
        <f t="shared" si="181"/>
        <v>1</v>
      </c>
      <c r="Q2346" s="11" t="s">
        <v>8316</v>
      </c>
      <c r="R2346" s="11" t="s">
        <v>8317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60" x14ac:dyDescent="0.25">
      <c r="A2347" s="23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5">
        <f t="shared" si="181"/>
        <v>0</v>
      </c>
      <c r="Q2347" s="11" t="s">
        <v>8316</v>
      </c>
      <c r="R2347" s="11" t="s">
        <v>8317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 s="23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5">
        <f t="shared" si="181"/>
        <v>13</v>
      </c>
      <c r="Q2348" s="11" t="s">
        <v>8316</v>
      </c>
      <c r="R2348" s="11" t="s">
        <v>8317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 s="23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5">
        <f t="shared" si="181"/>
        <v>15</v>
      </c>
      <c r="Q2349" s="11" t="s">
        <v>8316</v>
      </c>
      <c r="R2349" s="11" t="s">
        <v>8317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60" x14ac:dyDescent="0.25">
      <c r="A2350" s="23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5">
        <f t="shared" si="181"/>
        <v>54</v>
      </c>
      <c r="Q2350" s="11" t="s">
        <v>8316</v>
      </c>
      <c r="R2350" s="11" t="s">
        <v>8317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 s="23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5">
        <f t="shared" si="181"/>
        <v>0</v>
      </c>
      <c r="Q2351" s="11" t="s">
        <v>8316</v>
      </c>
      <c r="R2351" s="11" t="s">
        <v>8317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 s="23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5">
        <f t="shared" si="181"/>
        <v>0</v>
      </c>
      <c r="Q2352" s="11" t="s">
        <v>8316</v>
      </c>
      <c r="R2352" s="11" t="s">
        <v>8317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 s="2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5">
        <f t="shared" si="181"/>
        <v>15.43</v>
      </c>
      <c r="Q2353" s="11" t="s">
        <v>8316</v>
      </c>
      <c r="R2353" s="11" t="s">
        <v>8317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 s="23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5">
        <f t="shared" si="181"/>
        <v>0</v>
      </c>
      <c r="Q2354" s="11" t="s">
        <v>8316</v>
      </c>
      <c r="R2354" s="11" t="s">
        <v>8317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60" x14ac:dyDescent="0.25">
      <c r="A2355" s="23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5">
        <f t="shared" si="181"/>
        <v>0</v>
      </c>
      <c r="Q2355" s="11" t="s">
        <v>8316</v>
      </c>
      <c r="R2355" s="11" t="s">
        <v>8317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 s="23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5">
        <f t="shared" si="181"/>
        <v>25</v>
      </c>
      <c r="Q2356" s="11" t="s">
        <v>8316</v>
      </c>
      <c r="R2356" s="11" t="s">
        <v>8317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 s="23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5">
        <f t="shared" si="181"/>
        <v>27.5</v>
      </c>
      <c r="Q2357" s="11" t="s">
        <v>8316</v>
      </c>
      <c r="R2357" s="11" t="s">
        <v>8317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 s="23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5">
        <f t="shared" si="181"/>
        <v>0</v>
      </c>
      <c r="Q2358" s="11" t="s">
        <v>8316</v>
      </c>
      <c r="R2358" s="11" t="s">
        <v>8317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 s="23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5">
        <f t="shared" si="181"/>
        <v>0</v>
      </c>
      <c r="Q2359" s="11" t="s">
        <v>8316</v>
      </c>
      <c r="R2359" s="11" t="s">
        <v>8317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 s="23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5">
        <f t="shared" si="181"/>
        <v>0</v>
      </c>
      <c r="Q2360" s="11" t="s">
        <v>8316</v>
      </c>
      <c r="R2360" s="11" t="s">
        <v>8317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 s="23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5">
        <f t="shared" si="181"/>
        <v>367</v>
      </c>
      <c r="Q2361" s="11" t="s">
        <v>8316</v>
      </c>
      <c r="R2361" s="11" t="s">
        <v>8317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 s="23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5">
        <f t="shared" si="181"/>
        <v>2</v>
      </c>
      <c r="Q2362" s="11" t="s">
        <v>8316</v>
      </c>
      <c r="R2362" s="11" t="s">
        <v>8317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 s="2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5">
        <f t="shared" si="181"/>
        <v>0</v>
      </c>
      <c r="Q2363" s="11" t="s">
        <v>8316</v>
      </c>
      <c r="R2363" s="11" t="s">
        <v>8317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 s="23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5">
        <f t="shared" si="181"/>
        <v>60</v>
      </c>
      <c r="Q2364" s="11" t="s">
        <v>8316</v>
      </c>
      <c r="R2364" s="11" t="s">
        <v>8317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 s="23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5">
        <f t="shared" si="181"/>
        <v>0</v>
      </c>
      <c r="Q2365" s="11" t="s">
        <v>8316</v>
      </c>
      <c r="R2365" s="11" t="s">
        <v>8317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45" x14ac:dyDescent="0.25">
      <c r="A2366" s="23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5">
        <f t="shared" si="181"/>
        <v>0</v>
      </c>
      <c r="Q2366" s="11" t="s">
        <v>8316</v>
      </c>
      <c r="R2366" s="11" t="s">
        <v>8317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60" x14ac:dyDescent="0.25">
      <c r="A2367" s="23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5">
        <f t="shared" si="181"/>
        <v>0</v>
      </c>
      <c r="Q2367" s="11" t="s">
        <v>8316</v>
      </c>
      <c r="R2367" s="11" t="s">
        <v>8317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 s="23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5">
        <f t="shared" si="181"/>
        <v>97.41</v>
      </c>
      <c r="Q2368" s="11" t="s">
        <v>8316</v>
      </c>
      <c r="R2368" s="11" t="s">
        <v>8317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60" x14ac:dyDescent="0.25">
      <c r="A2369" s="23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5">
        <f t="shared" si="181"/>
        <v>47.86</v>
      </c>
      <c r="Q2369" s="11" t="s">
        <v>8316</v>
      </c>
      <c r="R2369" s="11" t="s">
        <v>8317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60" x14ac:dyDescent="0.25">
      <c r="A2370" s="23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5">
        <f t="shared" ref="P2370:P2433" si="186">IFERROR(ROUND(E2370/L2370,2),0)</f>
        <v>50</v>
      </c>
      <c r="Q2370" s="11" t="s">
        <v>8316</v>
      </c>
      <c r="R2370" s="11" t="s">
        <v>8317</v>
      </c>
      <c r="S2370" s="16">
        <f t="shared" ref="S2370:S2433" si="187">(((J2370/60)/60)/24)+DATE(1970,1,1)</f>
        <v>42063.721817129626</v>
      </c>
      <c r="T2370" s="16">
        <f t="shared" ref="T2370:T2433" si="188">(((I2370/60)/60)/24)+DATE(1970,1,1)</f>
        <v>42108.680150462969</v>
      </c>
      <c r="U2370">
        <f t="shared" si="184"/>
        <v>2015</v>
      </c>
    </row>
    <row r="2371" spans="1:21" ht="60" x14ac:dyDescent="0.25">
      <c r="A2371" s="23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5">
        <f t="shared" si="186"/>
        <v>0</v>
      </c>
      <c r="Q2371" s="11" t="s">
        <v>8316</v>
      </c>
      <c r="R2371" s="11" t="s">
        <v>8317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60" x14ac:dyDescent="0.25">
      <c r="A2372" s="23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5">
        <f t="shared" si="186"/>
        <v>20.5</v>
      </c>
      <c r="Q2372" s="11" t="s">
        <v>8316</v>
      </c>
      <c r="R2372" s="11" t="s">
        <v>8317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60" x14ac:dyDescent="0.25">
      <c r="A2373" s="2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5">
        <f t="shared" si="186"/>
        <v>0</v>
      </c>
      <c r="Q2373" s="11" t="s">
        <v>8316</v>
      </c>
      <c r="R2373" s="11" t="s">
        <v>8317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60" x14ac:dyDescent="0.25">
      <c r="A2374" s="23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5">
        <f t="shared" si="186"/>
        <v>30</v>
      </c>
      <c r="Q2374" s="11" t="s">
        <v>8316</v>
      </c>
      <c r="R2374" s="11" t="s">
        <v>8317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 s="23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5">
        <f t="shared" si="186"/>
        <v>50</v>
      </c>
      <c r="Q2375" s="11" t="s">
        <v>8316</v>
      </c>
      <c r="R2375" s="11" t="s">
        <v>8317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 s="23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5">
        <f t="shared" si="186"/>
        <v>10</v>
      </c>
      <c r="Q2376" s="11" t="s">
        <v>8316</v>
      </c>
      <c r="R2376" s="11" t="s">
        <v>8317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60" x14ac:dyDescent="0.25">
      <c r="A2377" s="23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5">
        <f t="shared" si="186"/>
        <v>0</v>
      </c>
      <c r="Q2377" s="11" t="s">
        <v>8316</v>
      </c>
      <c r="R2377" s="11" t="s">
        <v>8317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 s="23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5">
        <f t="shared" si="186"/>
        <v>81.58</v>
      </c>
      <c r="Q2378" s="11" t="s">
        <v>8316</v>
      </c>
      <c r="R2378" s="11" t="s">
        <v>8317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 s="23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5">
        <f t="shared" si="186"/>
        <v>0</v>
      </c>
      <c r="Q2379" s="11" t="s">
        <v>8316</v>
      </c>
      <c r="R2379" s="11" t="s">
        <v>8317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 s="23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5">
        <f t="shared" si="186"/>
        <v>0</v>
      </c>
      <c r="Q2380" s="11" t="s">
        <v>8316</v>
      </c>
      <c r="R2380" s="11" t="s">
        <v>8317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45" x14ac:dyDescent="0.25">
      <c r="A2381" s="23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5">
        <f t="shared" si="186"/>
        <v>0</v>
      </c>
      <c r="Q2381" s="11" t="s">
        <v>8316</v>
      </c>
      <c r="R2381" s="11" t="s">
        <v>8317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 s="23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5">
        <f t="shared" si="186"/>
        <v>18.329999999999998</v>
      </c>
      <c r="Q2382" s="11" t="s">
        <v>8316</v>
      </c>
      <c r="R2382" s="11" t="s">
        <v>8317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 s="2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5">
        <f t="shared" si="186"/>
        <v>224.43</v>
      </c>
      <c r="Q2383" s="11" t="s">
        <v>8316</v>
      </c>
      <c r="R2383" s="11" t="s">
        <v>8317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 s="23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5">
        <f t="shared" si="186"/>
        <v>37.5</v>
      </c>
      <c r="Q2384" s="11" t="s">
        <v>8316</v>
      </c>
      <c r="R2384" s="11" t="s">
        <v>8317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60" x14ac:dyDescent="0.25">
      <c r="A2385" s="23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5">
        <f t="shared" si="186"/>
        <v>145</v>
      </c>
      <c r="Q2385" s="11" t="s">
        <v>8316</v>
      </c>
      <c r="R2385" s="11" t="s">
        <v>8317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 s="23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5">
        <f t="shared" si="186"/>
        <v>1</v>
      </c>
      <c r="Q2386" s="11" t="s">
        <v>8316</v>
      </c>
      <c r="R2386" s="11" t="s">
        <v>8317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60" x14ac:dyDescent="0.25">
      <c r="A2387" s="23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5">
        <f t="shared" si="186"/>
        <v>112.57</v>
      </c>
      <c r="Q2387" s="11" t="s">
        <v>8316</v>
      </c>
      <c r="R2387" s="11" t="s">
        <v>8317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 s="23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5">
        <f t="shared" si="186"/>
        <v>0</v>
      </c>
      <c r="Q2388" s="11" t="s">
        <v>8316</v>
      </c>
      <c r="R2388" s="11" t="s">
        <v>8317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 s="23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5">
        <f t="shared" si="186"/>
        <v>342</v>
      </c>
      <c r="Q2389" s="11" t="s">
        <v>8316</v>
      </c>
      <c r="R2389" s="11" t="s">
        <v>8317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60" x14ac:dyDescent="0.25">
      <c r="A2390" s="23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5">
        <f t="shared" si="186"/>
        <v>57.88</v>
      </c>
      <c r="Q2390" s="11" t="s">
        <v>8316</v>
      </c>
      <c r="R2390" s="11" t="s">
        <v>8317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 s="23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5">
        <f t="shared" si="186"/>
        <v>30</v>
      </c>
      <c r="Q2391" s="11" t="s">
        <v>8316</v>
      </c>
      <c r="R2391" s="11" t="s">
        <v>8317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60" x14ac:dyDescent="0.25">
      <c r="A2392" s="23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5">
        <f t="shared" si="186"/>
        <v>0</v>
      </c>
      <c r="Q2392" s="11" t="s">
        <v>8316</v>
      </c>
      <c r="R2392" s="11" t="s">
        <v>8317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 s="2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5">
        <f t="shared" si="186"/>
        <v>25</v>
      </c>
      <c r="Q2393" s="11" t="s">
        <v>8316</v>
      </c>
      <c r="R2393" s="11" t="s">
        <v>8317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 s="23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5">
        <f t="shared" si="186"/>
        <v>0</v>
      </c>
      <c r="Q2394" s="11" t="s">
        <v>8316</v>
      </c>
      <c r="R2394" s="11" t="s">
        <v>8317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60" x14ac:dyDescent="0.25">
      <c r="A2395" s="23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5">
        <f t="shared" si="186"/>
        <v>50</v>
      </c>
      <c r="Q2395" s="11" t="s">
        <v>8316</v>
      </c>
      <c r="R2395" s="11" t="s">
        <v>8317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60" x14ac:dyDescent="0.25">
      <c r="A2396" s="23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5">
        <f t="shared" si="186"/>
        <v>1.5</v>
      </c>
      <c r="Q2396" s="11" t="s">
        <v>8316</v>
      </c>
      <c r="R2396" s="11" t="s">
        <v>8317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 s="23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5">
        <f t="shared" si="186"/>
        <v>0</v>
      </c>
      <c r="Q2397" s="11" t="s">
        <v>8316</v>
      </c>
      <c r="R2397" s="11" t="s">
        <v>8317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 s="23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5">
        <f t="shared" si="186"/>
        <v>10</v>
      </c>
      <c r="Q2398" s="11" t="s">
        <v>8316</v>
      </c>
      <c r="R2398" s="11" t="s">
        <v>8317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 s="23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5">
        <f t="shared" si="186"/>
        <v>0</v>
      </c>
      <c r="Q2399" s="11" t="s">
        <v>8316</v>
      </c>
      <c r="R2399" s="11" t="s">
        <v>8317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60" x14ac:dyDescent="0.25">
      <c r="A2400" s="23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5">
        <f t="shared" si="186"/>
        <v>0</v>
      </c>
      <c r="Q2400" s="11" t="s">
        <v>8316</v>
      </c>
      <c r="R2400" s="11" t="s">
        <v>8317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 s="23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5">
        <f t="shared" si="186"/>
        <v>0</v>
      </c>
      <c r="Q2401" s="11" t="s">
        <v>8316</v>
      </c>
      <c r="R2401" s="11" t="s">
        <v>8317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60" x14ac:dyDescent="0.25">
      <c r="A2402" s="23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5">
        <f t="shared" si="186"/>
        <v>0</v>
      </c>
      <c r="Q2402" s="11" t="s">
        <v>8316</v>
      </c>
      <c r="R2402" s="11" t="s">
        <v>8317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60" x14ac:dyDescent="0.25">
      <c r="A2403" s="2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5">
        <f t="shared" si="186"/>
        <v>22.33</v>
      </c>
      <c r="Q2403" s="11" t="s">
        <v>8333</v>
      </c>
      <c r="R2403" s="11" t="s">
        <v>8334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 s="23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5">
        <f t="shared" si="186"/>
        <v>52</v>
      </c>
      <c r="Q2404" s="11" t="s">
        <v>8333</v>
      </c>
      <c r="R2404" s="11" t="s">
        <v>8334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 s="23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5">
        <f t="shared" si="186"/>
        <v>16.829999999999998</v>
      </c>
      <c r="Q2405" s="11" t="s">
        <v>8333</v>
      </c>
      <c r="R2405" s="11" t="s">
        <v>8334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60" x14ac:dyDescent="0.25">
      <c r="A2406" s="23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5">
        <f t="shared" si="186"/>
        <v>0</v>
      </c>
      <c r="Q2406" s="11" t="s">
        <v>8333</v>
      </c>
      <c r="R2406" s="11" t="s">
        <v>8334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 s="23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5">
        <f t="shared" si="186"/>
        <v>56.3</v>
      </c>
      <c r="Q2407" s="11" t="s">
        <v>8333</v>
      </c>
      <c r="R2407" s="11" t="s">
        <v>8334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 s="23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5">
        <f t="shared" si="186"/>
        <v>84.06</v>
      </c>
      <c r="Q2408" s="11" t="s">
        <v>8333</v>
      </c>
      <c r="R2408" s="11" t="s">
        <v>8334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 s="23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5">
        <f t="shared" si="186"/>
        <v>168.39</v>
      </c>
      <c r="Q2409" s="11" t="s">
        <v>8333</v>
      </c>
      <c r="R2409" s="11" t="s">
        <v>8334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 s="23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5">
        <f t="shared" si="186"/>
        <v>15</v>
      </c>
      <c r="Q2410" s="11" t="s">
        <v>8333</v>
      </c>
      <c r="R2410" s="11" t="s">
        <v>8334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 s="23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5">
        <f t="shared" si="186"/>
        <v>76.67</v>
      </c>
      <c r="Q2411" s="11" t="s">
        <v>8333</v>
      </c>
      <c r="R2411" s="11" t="s">
        <v>8334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 s="23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5">
        <f t="shared" si="186"/>
        <v>0</v>
      </c>
      <c r="Q2412" s="11" t="s">
        <v>8333</v>
      </c>
      <c r="R2412" s="11" t="s">
        <v>8334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 s="2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5">
        <f t="shared" si="186"/>
        <v>50.33</v>
      </c>
      <c r="Q2413" s="11" t="s">
        <v>8333</v>
      </c>
      <c r="R2413" s="11" t="s">
        <v>8334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 s="23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5">
        <f t="shared" si="186"/>
        <v>0</v>
      </c>
      <c r="Q2414" s="11" t="s">
        <v>8333</v>
      </c>
      <c r="R2414" s="11" t="s">
        <v>8334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 s="23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5">
        <f t="shared" si="186"/>
        <v>8.33</v>
      </c>
      <c r="Q2415" s="11" t="s">
        <v>8333</v>
      </c>
      <c r="R2415" s="11" t="s">
        <v>8334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60" x14ac:dyDescent="0.25">
      <c r="A2416" s="23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5">
        <f t="shared" si="186"/>
        <v>35.380000000000003</v>
      </c>
      <c r="Q2416" s="11" t="s">
        <v>8333</v>
      </c>
      <c r="R2416" s="11" t="s">
        <v>8334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 s="23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5">
        <f t="shared" si="186"/>
        <v>55.83</v>
      </c>
      <c r="Q2417" s="11" t="s">
        <v>8333</v>
      </c>
      <c r="R2417" s="11" t="s">
        <v>8334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60" x14ac:dyDescent="0.25">
      <c r="A2418" s="23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5">
        <f t="shared" si="186"/>
        <v>5</v>
      </c>
      <c r="Q2418" s="11" t="s">
        <v>8333</v>
      </c>
      <c r="R2418" s="11" t="s">
        <v>8334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60" x14ac:dyDescent="0.25">
      <c r="A2419" s="23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5">
        <f t="shared" si="186"/>
        <v>0</v>
      </c>
      <c r="Q2419" s="11" t="s">
        <v>8333</v>
      </c>
      <c r="R2419" s="11" t="s">
        <v>8334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 s="23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5">
        <f t="shared" si="186"/>
        <v>1</v>
      </c>
      <c r="Q2420" s="11" t="s">
        <v>8333</v>
      </c>
      <c r="R2420" s="11" t="s">
        <v>8334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 s="23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5">
        <f t="shared" si="186"/>
        <v>0</v>
      </c>
      <c r="Q2421" s="11" t="s">
        <v>8333</v>
      </c>
      <c r="R2421" s="11" t="s">
        <v>8334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 s="23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5">
        <f t="shared" si="186"/>
        <v>69.47</v>
      </c>
      <c r="Q2422" s="11" t="s">
        <v>8333</v>
      </c>
      <c r="R2422" s="11" t="s">
        <v>8334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 s="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5">
        <f t="shared" si="186"/>
        <v>1</v>
      </c>
      <c r="Q2423" s="11" t="s">
        <v>8333</v>
      </c>
      <c r="R2423" s="11" t="s">
        <v>8334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 s="23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5">
        <f t="shared" si="186"/>
        <v>1</v>
      </c>
      <c r="Q2424" s="11" t="s">
        <v>8333</v>
      </c>
      <c r="R2424" s="11" t="s">
        <v>8334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 s="23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5">
        <f t="shared" si="186"/>
        <v>8</v>
      </c>
      <c r="Q2425" s="11" t="s">
        <v>8333</v>
      </c>
      <c r="R2425" s="11" t="s">
        <v>8334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 s="23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5">
        <f t="shared" si="186"/>
        <v>34.44</v>
      </c>
      <c r="Q2426" s="11" t="s">
        <v>8333</v>
      </c>
      <c r="R2426" s="11" t="s">
        <v>8334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 s="23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5">
        <f t="shared" si="186"/>
        <v>1</v>
      </c>
      <c r="Q2427" s="11" t="s">
        <v>8333</v>
      </c>
      <c r="R2427" s="11" t="s">
        <v>8334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 s="23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5">
        <f t="shared" si="186"/>
        <v>0</v>
      </c>
      <c r="Q2428" s="11" t="s">
        <v>8333</v>
      </c>
      <c r="R2428" s="11" t="s">
        <v>8334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 s="23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5">
        <f t="shared" si="186"/>
        <v>1</v>
      </c>
      <c r="Q2429" s="11" t="s">
        <v>8333</v>
      </c>
      <c r="R2429" s="11" t="s">
        <v>8334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45" x14ac:dyDescent="0.25">
      <c r="A2430" s="23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5">
        <f t="shared" si="186"/>
        <v>1</v>
      </c>
      <c r="Q2430" s="11" t="s">
        <v>8333</v>
      </c>
      <c r="R2430" s="11" t="s">
        <v>8334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 s="23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5">
        <f t="shared" si="186"/>
        <v>501.25</v>
      </c>
      <c r="Q2431" s="11" t="s">
        <v>8333</v>
      </c>
      <c r="R2431" s="11" t="s">
        <v>8334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 s="23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5">
        <f t="shared" si="186"/>
        <v>10.5</v>
      </c>
      <c r="Q2432" s="11" t="s">
        <v>8333</v>
      </c>
      <c r="R2432" s="11" t="s">
        <v>8334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 s="2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5">
        <f t="shared" si="186"/>
        <v>1</v>
      </c>
      <c r="Q2433" s="11" t="s">
        <v>8333</v>
      </c>
      <c r="R2433" s="11" t="s">
        <v>8334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 s="23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5">
        <f t="shared" ref="P2434:P2497" si="191">IFERROR(ROUND(E2434/L2434,2),0)</f>
        <v>1</v>
      </c>
      <c r="Q2434" s="11" t="s">
        <v>8333</v>
      </c>
      <c r="R2434" s="11" t="s">
        <v>8334</v>
      </c>
      <c r="S2434" s="16">
        <f t="shared" ref="S2434:S2497" si="192">(((J2434/60)/60)/24)+DATE(1970,1,1)</f>
        <v>42041.218715277777</v>
      </c>
      <c r="T2434" s="16">
        <f t="shared" ref="T2434:T2497" si="193">(((I2434/60)/60)/24)+DATE(1970,1,1)</f>
        <v>42071.218715277777</v>
      </c>
      <c r="U2434">
        <f t="shared" si="189"/>
        <v>2015</v>
      </c>
    </row>
    <row r="2435" spans="1:21" ht="60" x14ac:dyDescent="0.25">
      <c r="A2435" s="23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5">
        <f t="shared" si="191"/>
        <v>0</v>
      </c>
      <c r="Q2435" s="11" t="s">
        <v>8333</v>
      </c>
      <c r="R2435" s="11" t="s">
        <v>8334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60" x14ac:dyDescent="0.25">
      <c r="A2436" s="23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5">
        <f t="shared" si="191"/>
        <v>13</v>
      </c>
      <c r="Q2436" s="11" t="s">
        <v>8333</v>
      </c>
      <c r="R2436" s="11" t="s">
        <v>8334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 s="23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5">
        <f t="shared" si="191"/>
        <v>306</v>
      </c>
      <c r="Q2437" s="11" t="s">
        <v>8333</v>
      </c>
      <c r="R2437" s="11" t="s">
        <v>8334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 s="23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5">
        <f t="shared" si="191"/>
        <v>22.5</v>
      </c>
      <c r="Q2438" s="11" t="s">
        <v>8333</v>
      </c>
      <c r="R2438" s="11" t="s">
        <v>8334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 s="23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5">
        <f t="shared" si="191"/>
        <v>0</v>
      </c>
      <c r="Q2439" s="11" t="s">
        <v>8333</v>
      </c>
      <c r="R2439" s="11" t="s">
        <v>8334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60" x14ac:dyDescent="0.25">
      <c r="A2440" s="23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5">
        <f t="shared" si="191"/>
        <v>50</v>
      </c>
      <c r="Q2440" s="11" t="s">
        <v>8333</v>
      </c>
      <c r="R2440" s="11" t="s">
        <v>8334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 s="23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5">
        <f t="shared" si="191"/>
        <v>0</v>
      </c>
      <c r="Q2441" s="11" t="s">
        <v>8333</v>
      </c>
      <c r="R2441" s="11" t="s">
        <v>8334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 s="23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5">
        <f t="shared" si="191"/>
        <v>5</v>
      </c>
      <c r="Q2442" s="11" t="s">
        <v>8333</v>
      </c>
      <c r="R2442" s="11" t="s">
        <v>8334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 s="2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5">
        <f t="shared" si="191"/>
        <v>74.23</v>
      </c>
      <c r="Q2443" s="11" t="s">
        <v>8333</v>
      </c>
      <c r="R2443" s="11" t="s">
        <v>8349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 s="23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5">
        <f t="shared" si="191"/>
        <v>81.25</v>
      </c>
      <c r="Q2444" s="11" t="s">
        <v>8333</v>
      </c>
      <c r="R2444" s="11" t="s">
        <v>8349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 s="23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5">
        <f t="shared" si="191"/>
        <v>130.22999999999999</v>
      </c>
      <c r="Q2445" s="11" t="s">
        <v>8333</v>
      </c>
      <c r="R2445" s="11" t="s">
        <v>8349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60" x14ac:dyDescent="0.25">
      <c r="A2446" s="23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5">
        <f t="shared" si="191"/>
        <v>53.41</v>
      </c>
      <c r="Q2446" s="11" t="s">
        <v>8333</v>
      </c>
      <c r="R2446" s="11" t="s">
        <v>8349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 s="23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5">
        <f t="shared" si="191"/>
        <v>75.13</v>
      </c>
      <c r="Q2447" s="11" t="s">
        <v>8333</v>
      </c>
      <c r="R2447" s="11" t="s">
        <v>8349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 s="23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5">
        <f t="shared" si="191"/>
        <v>75.67</v>
      </c>
      <c r="Q2448" s="11" t="s">
        <v>8333</v>
      </c>
      <c r="R2448" s="11" t="s">
        <v>8349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 s="23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5">
        <f t="shared" si="191"/>
        <v>31.69</v>
      </c>
      <c r="Q2449" s="11" t="s">
        <v>8333</v>
      </c>
      <c r="R2449" s="11" t="s">
        <v>8349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 s="23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5">
        <f t="shared" si="191"/>
        <v>47.78</v>
      </c>
      <c r="Q2450" s="11" t="s">
        <v>8333</v>
      </c>
      <c r="R2450" s="11" t="s">
        <v>8349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 s="23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5">
        <f t="shared" si="191"/>
        <v>90</v>
      </c>
      <c r="Q2451" s="11" t="s">
        <v>8333</v>
      </c>
      <c r="R2451" s="11" t="s">
        <v>8349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60" x14ac:dyDescent="0.25">
      <c r="A2452" s="23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5">
        <f t="shared" si="191"/>
        <v>149.31</v>
      </c>
      <c r="Q2452" s="11" t="s">
        <v>8333</v>
      </c>
      <c r="R2452" s="11" t="s">
        <v>8349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60" x14ac:dyDescent="0.25">
      <c r="A2453" s="2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5">
        <f t="shared" si="191"/>
        <v>62.07</v>
      </c>
      <c r="Q2453" s="11" t="s">
        <v>8333</v>
      </c>
      <c r="R2453" s="11" t="s">
        <v>8349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60" x14ac:dyDescent="0.25">
      <c r="A2454" s="23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5">
        <f t="shared" si="191"/>
        <v>53.4</v>
      </c>
      <c r="Q2454" s="11" t="s">
        <v>8333</v>
      </c>
      <c r="R2454" s="11" t="s">
        <v>8349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60" x14ac:dyDescent="0.25">
      <c r="A2455" s="23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5">
        <f t="shared" si="191"/>
        <v>69.27</v>
      </c>
      <c r="Q2455" s="11" t="s">
        <v>8333</v>
      </c>
      <c r="R2455" s="11" t="s">
        <v>8349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 s="23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5">
        <f t="shared" si="191"/>
        <v>271.51</v>
      </c>
      <c r="Q2456" s="11" t="s">
        <v>8333</v>
      </c>
      <c r="R2456" s="11" t="s">
        <v>8349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 s="23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5">
        <f t="shared" si="191"/>
        <v>34.130000000000003</v>
      </c>
      <c r="Q2457" s="11" t="s">
        <v>8333</v>
      </c>
      <c r="R2457" s="11" t="s">
        <v>8349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 s="23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5">
        <f t="shared" si="191"/>
        <v>40.49</v>
      </c>
      <c r="Q2458" s="11" t="s">
        <v>8333</v>
      </c>
      <c r="R2458" s="11" t="s">
        <v>8349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 s="23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5">
        <f t="shared" si="191"/>
        <v>189.76</v>
      </c>
      <c r="Q2459" s="11" t="s">
        <v>8333</v>
      </c>
      <c r="R2459" s="11" t="s">
        <v>8349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 s="23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5">
        <f t="shared" si="191"/>
        <v>68.86</v>
      </c>
      <c r="Q2460" s="11" t="s">
        <v>8333</v>
      </c>
      <c r="R2460" s="11" t="s">
        <v>8349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 s="23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5">
        <f t="shared" si="191"/>
        <v>108.78</v>
      </c>
      <c r="Q2461" s="11" t="s">
        <v>8333</v>
      </c>
      <c r="R2461" s="11" t="s">
        <v>8349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60" x14ac:dyDescent="0.25">
      <c r="A2462" s="23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5">
        <f t="shared" si="191"/>
        <v>125.99</v>
      </c>
      <c r="Q2462" s="11" t="s">
        <v>8333</v>
      </c>
      <c r="R2462" s="11" t="s">
        <v>8349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60" x14ac:dyDescent="0.25">
      <c r="A2463" s="2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5">
        <f t="shared" si="191"/>
        <v>90.52</v>
      </c>
      <c r="Q2463" s="11" t="s">
        <v>8322</v>
      </c>
      <c r="R2463" s="11" t="s">
        <v>8326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60" x14ac:dyDescent="0.25">
      <c r="A2464" s="23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5">
        <f t="shared" si="191"/>
        <v>28.88</v>
      </c>
      <c r="Q2464" s="11" t="s">
        <v>8322</v>
      </c>
      <c r="R2464" s="11" t="s">
        <v>8326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 s="23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5">
        <f t="shared" si="191"/>
        <v>31</v>
      </c>
      <c r="Q2465" s="11" t="s">
        <v>8322</v>
      </c>
      <c r="R2465" s="11" t="s">
        <v>8326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 s="23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5">
        <f t="shared" si="191"/>
        <v>51.67</v>
      </c>
      <c r="Q2466" s="11" t="s">
        <v>8322</v>
      </c>
      <c r="R2466" s="11" t="s">
        <v>8326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 s="23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5">
        <f t="shared" si="191"/>
        <v>26.27</v>
      </c>
      <c r="Q2467" s="11" t="s">
        <v>8322</v>
      </c>
      <c r="R2467" s="11" t="s">
        <v>8326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 s="23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5">
        <f t="shared" si="191"/>
        <v>48.08</v>
      </c>
      <c r="Q2468" s="11" t="s">
        <v>8322</v>
      </c>
      <c r="R2468" s="11" t="s">
        <v>8326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 s="23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5">
        <f t="shared" si="191"/>
        <v>27.56</v>
      </c>
      <c r="Q2469" s="11" t="s">
        <v>8322</v>
      </c>
      <c r="R2469" s="11" t="s">
        <v>8326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 s="23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5">
        <f t="shared" si="191"/>
        <v>36.97</v>
      </c>
      <c r="Q2470" s="11" t="s">
        <v>8322</v>
      </c>
      <c r="R2470" s="11" t="s">
        <v>8326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 s="23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5">
        <f t="shared" si="191"/>
        <v>29.02</v>
      </c>
      <c r="Q2471" s="11" t="s">
        <v>8322</v>
      </c>
      <c r="R2471" s="11" t="s">
        <v>8326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 s="23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5">
        <f t="shared" si="191"/>
        <v>28.66</v>
      </c>
      <c r="Q2472" s="11" t="s">
        <v>8322</v>
      </c>
      <c r="R2472" s="11" t="s">
        <v>8326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 s="2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5">
        <f t="shared" si="191"/>
        <v>37.65</v>
      </c>
      <c r="Q2473" s="11" t="s">
        <v>8322</v>
      </c>
      <c r="R2473" s="11" t="s">
        <v>8326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 s="23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5">
        <f t="shared" si="191"/>
        <v>97.9</v>
      </c>
      <c r="Q2474" s="11" t="s">
        <v>8322</v>
      </c>
      <c r="R2474" s="11" t="s">
        <v>8326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 s="23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5">
        <f t="shared" si="191"/>
        <v>42.55</v>
      </c>
      <c r="Q2475" s="11" t="s">
        <v>8322</v>
      </c>
      <c r="R2475" s="11" t="s">
        <v>8326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 s="23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5">
        <f t="shared" si="191"/>
        <v>131.58000000000001</v>
      </c>
      <c r="Q2476" s="11" t="s">
        <v>8322</v>
      </c>
      <c r="R2476" s="11" t="s">
        <v>8326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 s="23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5">
        <f t="shared" si="191"/>
        <v>32.32</v>
      </c>
      <c r="Q2477" s="11" t="s">
        <v>8322</v>
      </c>
      <c r="R2477" s="11" t="s">
        <v>8326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 s="23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5">
        <f t="shared" si="191"/>
        <v>61.1</v>
      </c>
      <c r="Q2478" s="11" t="s">
        <v>8322</v>
      </c>
      <c r="R2478" s="11" t="s">
        <v>8326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 s="23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5">
        <f t="shared" si="191"/>
        <v>31.34</v>
      </c>
      <c r="Q2479" s="11" t="s">
        <v>8322</v>
      </c>
      <c r="R2479" s="11" t="s">
        <v>8326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60" x14ac:dyDescent="0.25">
      <c r="A2480" s="23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5">
        <f t="shared" si="191"/>
        <v>129.11000000000001</v>
      </c>
      <c r="Q2480" s="11" t="s">
        <v>8322</v>
      </c>
      <c r="R2480" s="11" t="s">
        <v>8326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45" x14ac:dyDescent="0.25">
      <c r="A2481" s="23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5">
        <f t="shared" si="191"/>
        <v>25.02</v>
      </c>
      <c r="Q2481" s="11" t="s">
        <v>8322</v>
      </c>
      <c r="R2481" s="11" t="s">
        <v>8326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60" x14ac:dyDescent="0.25">
      <c r="A2482" s="23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5">
        <f t="shared" si="191"/>
        <v>250</v>
      </c>
      <c r="Q2482" s="11" t="s">
        <v>8322</v>
      </c>
      <c r="R2482" s="11" t="s">
        <v>8326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60" x14ac:dyDescent="0.25">
      <c r="A2483" s="2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5">
        <f t="shared" si="191"/>
        <v>47.54</v>
      </c>
      <c r="Q2483" s="11" t="s">
        <v>8322</v>
      </c>
      <c r="R2483" s="11" t="s">
        <v>8326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 s="23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5">
        <f t="shared" si="191"/>
        <v>40.04</v>
      </c>
      <c r="Q2484" s="11" t="s">
        <v>8322</v>
      </c>
      <c r="R2484" s="11" t="s">
        <v>8326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 s="23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5">
        <f t="shared" si="191"/>
        <v>65.84</v>
      </c>
      <c r="Q2485" s="11" t="s">
        <v>8322</v>
      </c>
      <c r="R2485" s="11" t="s">
        <v>8326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 s="23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5">
        <f t="shared" si="191"/>
        <v>46.4</v>
      </c>
      <c r="Q2486" s="11" t="s">
        <v>8322</v>
      </c>
      <c r="R2486" s="11" t="s">
        <v>8326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 s="23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5">
        <f t="shared" si="191"/>
        <v>50.37</v>
      </c>
      <c r="Q2487" s="11" t="s">
        <v>8322</v>
      </c>
      <c r="R2487" s="11" t="s">
        <v>8326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60" x14ac:dyDescent="0.25">
      <c r="A2488" s="23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5">
        <f t="shared" si="191"/>
        <v>26.57</v>
      </c>
      <c r="Q2488" s="11" t="s">
        <v>8322</v>
      </c>
      <c r="R2488" s="11" t="s">
        <v>8326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 s="23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5">
        <f t="shared" si="191"/>
        <v>39.49</v>
      </c>
      <c r="Q2489" s="11" t="s">
        <v>8322</v>
      </c>
      <c r="R2489" s="11" t="s">
        <v>8326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 s="23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5">
        <f t="shared" si="191"/>
        <v>49.25</v>
      </c>
      <c r="Q2490" s="11" t="s">
        <v>8322</v>
      </c>
      <c r="R2490" s="11" t="s">
        <v>8326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60" x14ac:dyDescent="0.25">
      <c r="A2491" s="23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5">
        <f t="shared" si="191"/>
        <v>62.38</v>
      </c>
      <c r="Q2491" s="11" t="s">
        <v>8322</v>
      </c>
      <c r="R2491" s="11" t="s">
        <v>8326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 s="23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5">
        <f t="shared" si="191"/>
        <v>37.94</v>
      </c>
      <c r="Q2492" s="11" t="s">
        <v>8322</v>
      </c>
      <c r="R2492" s="11" t="s">
        <v>8326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60" x14ac:dyDescent="0.25">
      <c r="A2493" s="2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5">
        <f t="shared" si="191"/>
        <v>51.6</v>
      </c>
      <c r="Q2493" s="11" t="s">
        <v>8322</v>
      </c>
      <c r="R2493" s="11" t="s">
        <v>8326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 s="23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5">
        <f t="shared" si="191"/>
        <v>27.78</v>
      </c>
      <c r="Q2494" s="11" t="s">
        <v>8322</v>
      </c>
      <c r="R2494" s="11" t="s">
        <v>8326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60" x14ac:dyDescent="0.25">
      <c r="A2495" s="23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5">
        <f t="shared" si="191"/>
        <v>99.38</v>
      </c>
      <c r="Q2495" s="11" t="s">
        <v>8322</v>
      </c>
      <c r="R2495" s="11" t="s">
        <v>8326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 s="23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5">
        <f t="shared" si="191"/>
        <v>38.85</v>
      </c>
      <c r="Q2496" s="11" t="s">
        <v>8322</v>
      </c>
      <c r="R2496" s="11" t="s">
        <v>8326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 s="23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5">
        <f t="shared" si="191"/>
        <v>45.55</v>
      </c>
      <c r="Q2497" s="11" t="s">
        <v>8322</v>
      </c>
      <c r="R2497" s="11" t="s">
        <v>8326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 s="23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5">
        <f t="shared" ref="P2498:P2561" si="196">IFERROR(ROUND(E2498/L2498,2),0)</f>
        <v>600</v>
      </c>
      <c r="Q2498" s="11" t="s">
        <v>8322</v>
      </c>
      <c r="R2498" s="11" t="s">
        <v>8326</v>
      </c>
      <c r="S2498" s="16">
        <f t="shared" ref="S2498:S2561" si="197">(((J2498/60)/60)/24)+DATE(1970,1,1)</f>
        <v>41327.996435185189</v>
      </c>
      <c r="T2498" s="16">
        <f t="shared" ref="T2498:T2561" si="198">(((I2498/60)/60)/24)+DATE(1970,1,1)</f>
        <v>41362.954768518517</v>
      </c>
      <c r="U2498">
        <f t="shared" si="194"/>
        <v>2013</v>
      </c>
    </row>
    <row r="2499" spans="1:21" ht="45" x14ac:dyDescent="0.25">
      <c r="A2499" s="23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5">
        <f t="shared" si="196"/>
        <v>80.55</v>
      </c>
      <c r="Q2499" s="11" t="s">
        <v>8322</v>
      </c>
      <c r="R2499" s="11" t="s">
        <v>8326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 s="23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5">
        <f t="shared" si="196"/>
        <v>52.8</v>
      </c>
      <c r="Q2500" s="11" t="s">
        <v>8322</v>
      </c>
      <c r="R2500" s="11" t="s">
        <v>8326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60" x14ac:dyDescent="0.25">
      <c r="A2501" s="23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5">
        <f t="shared" si="196"/>
        <v>47.68</v>
      </c>
      <c r="Q2501" s="11" t="s">
        <v>8322</v>
      </c>
      <c r="R2501" s="11" t="s">
        <v>8326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 s="23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5">
        <f t="shared" si="196"/>
        <v>23.45</v>
      </c>
      <c r="Q2502" s="11" t="s">
        <v>8322</v>
      </c>
      <c r="R2502" s="11" t="s">
        <v>8326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60" x14ac:dyDescent="0.25">
      <c r="A2503" s="2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5">
        <f t="shared" si="196"/>
        <v>40.14</v>
      </c>
      <c r="Q2503" s="11" t="s">
        <v>8333</v>
      </c>
      <c r="R2503" s="11" t="s">
        <v>8350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 s="23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5">
        <f t="shared" si="196"/>
        <v>17.2</v>
      </c>
      <c r="Q2504" s="11" t="s">
        <v>8333</v>
      </c>
      <c r="R2504" s="11" t="s">
        <v>8350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60" x14ac:dyDescent="0.25">
      <c r="A2505" s="23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5">
        <f t="shared" si="196"/>
        <v>0</v>
      </c>
      <c r="Q2505" s="11" t="s">
        <v>8333</v>
      </c>
      <c r="R2505" s="11" t="s">
        <v>8350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45" x14ac:dyDescent="0.25">
      <c r="A2506" s="23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5">
        <f t="shared" si="196"/>
        <v>0</v>
      </c>
      <c r="Q2506" s="11" t="s">
        <v>8333</v>
      </c>
      <c r="R2506" s="11" t="s">
        <v>8350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 s="23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5">
        <f t="shared" si="196"/>
        <v>0</v>
      </c>
      <c r="Q2507" s="11" t="s">
        <v>8333</v>
      </c>
      <c r="R2507" s="11" t="s">
        <v>8350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60" x14ac:dyDescent="0.25">
      <c r="A2508" s="23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5">
        <f t="shared" si="196"/>
        <v>15</v>
      </c>
      <c r="Q2508" s="11" t="s">
        <v>8333</v>
      </c>
      <c r="R2508" s="11" t="s">
        <v>8350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 s="23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5">
        <f t="shared" si="196"/>
        <v>0</v>
      </c>
      <c r="Q2509" s="11" t="s">
        <v>8333</v>
      </c>
      <c r="R2509" s="11" t="s">
        <v>8350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60" x14ac:dyDescent="0.25">
      <c r="A2510" s="23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5">
        <f t="shared" si="196"/>
        <v>0</v>
      </c>
      <c r="Q2510" s="11" t="s">
        <v>8333</v>
      </c>
      <c r="R2510" s="11" t="s">
        <v>8350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60" x14ac:dyDescent="0.25">
      <c r="A2511" s="23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5">
        <f t="shared" si="196"/>
        <v>35.71</v>
      </c>
      <c r="Q2511" s="11" t="s">
        <v>8333</v>
      </c>
      <c r="R2511" s="11" t="s">
        <v>8350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60" x14ac:dyDescent="0.25">
      <c r="A2512" s="23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5">
        <f t="shared" si="196"/>
        <v>37.5</v>
      </c>
      <c r="Q2512" s="11" t="s">
        <v>8333</v>
      </c>
      <c r="R2512" s="11" t="s">
        <v>8350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 s="2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5">
        <f t="shared" si="196"/>
        <v>0</v>
      </c>
      <c r="Q2513" s="11" t="s">
        <v>8333</v>
      </c>
      <c r="R2513" s="11" t="s">
        <v>8350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 s="23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5">
        <f t="shared" si="196"/>
        <v>0</v>
      </c>
      <c r="Q2514" s="11" t="s">
        <v>8333</v>
      </c>
      <c r="R2514" s="11" t="s">
        <v>8350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 s="23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5">
        <f t="shared" si="196"/>
        <v>0</v>
      </c>
      <c r="Q2515" s="11" t="s">
        <v>8333</v>
      </c>
      <c r="R2515" s="11" t="s">
        <v>8350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60" x14ac:dyDescent="0.25">
      <c r="A2516" s="23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5">
        <f t="shared" si="196"/>
        <v>52.5</v>
      </c>
      <c r="Q2516" s="11" t="s">
        <v>8333</v>
      </c>
      <c r="R2516" s="11" t="s">
        <v>8350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 s="23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5">
        <f t="shared" si="196"/>
        <v>77.5</v>
      </c>
      <c r="Q2517" s="11" t="s">
        <v>8333</v>
      </c>
      <c r="R2517" s="11" t="s">
        <v>8350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60" x14ac:dyDescent="0.25">
      <c r="A2518" s="23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5">
        <f t="shared" si="196"/>
        <v>0</v>
      </c>
      <c r="Q2518" s="11" t="s">
        <v>8333</v>
      </c>
      <c r="R2518" s="11" t="s">
        <v>8350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60" x14ac:dyDescent="0.25">
      <c r="A2519" s="23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5">
        <f t="shared" si="196"/>
        <v>53.55</v>
      </c>
      <c r="Q2519" s="11" t="s">
        <v>8333</v>
      </c>
      <c r="R2519" s="11" t="s">
        <v>8350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 s="23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5">
        <f t="shared" si="196"/>
        <v>0</v>
      </c>
      <c r="Q2520" s="11" t="s">
        <v>8333</v>
      </c>
      <c r="R2520" s="11" t="s">
        <v>8350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45" x14ac:dyDescent="0.25">
      <c r="A2521" s="23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5">
        <f t="shared" si="196"/>
        <v>16.25</v>
      </c>
      <c r="Q2521" s="11" t="s">
        <v>8333</v>
      </c>
      <c r="R2521" s="11" t="s">
        <v>8350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 s="23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5">
        <f t="shared" si="196"/>
        <v>0</v>
      </c>
      <c r="Q2522" s="11" t="s">
        <v>8333</v>
      </c>
      <c r="R2522" s="11" t="s">
        <v>8350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 s="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5">
        <f t="shared" si="196"/>
        <v>103.68</v>
      </c>
      <c r="Q2523" s="11" t="s">
        <v>8322</v>
      </c>
      <c r="R2523" s="11" t="s">
        <v>8351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60" x14ac:dyDescent="0.25">
      <c r="A2524" s="23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5">
        <f t="shared" si="196"/>
        <v>185.19</v>
      </c>
      <c r="Q2524" s="11" t="s">
        <v>8322</v>
      </c>
      <c r="R2524" s="11" t="s">
        <v>8351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 s="23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5">
        <f t="shared" si="196"/>
        <v>54.15</v>
      </c>
      <c r="Q2525" s="11" t="s">
        <v>8322</v>
      </c>
      <c r="R2525" s="11" t="s">
        <v>8351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 s="23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5">
        <f t="shared" si="196"/>
        <v>177.21</v>
      </c>
      <c r="Q2526" s="11" t="s">
        <v>8322</v>
      </c>
      <c r="R2526" s="11" t="s">
        <v>8351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 s="23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5">
        <f t="shared" si="196"/>
        <v>100.33</v>
      </c>
      <c r="Q2527" s="11" t="s">
        <v>8322</v>
      </c>
      <c r="R2527" s="11" t="s">
        <v>8351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 s="23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5">
        <f t="shared" si="196"/>
        <v>136.91</v>
      </c>
      <c r="Q2528" s="11" t="s">
        <v>8322</v>
      </c>
      <c r="R2528" s="11" t="s">
        <v>8351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 s="23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5">
        <f t="shared" si="196"/>
        <v>57.54</v>
      </c>
      <c r="Q2529" s="11" t="s">
        <v>8322</v>
      </c>
      <c r="R2529" s="11" t="s">
        <v>8351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60" x14ac:dyDescent="0.25">
      <c r="A2530" s="23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5">
        <f t="shared" si="196"/>
        <v>52.96</v>
      </c>
      <c r="Q2530" s="11" t="s">
        <v>8322</v>
      </c>
      <c r="R2530" s="11" t="s">
        <v>8351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 s="23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5">
        <f t="shared" si="196"/>
        <v>82.33</v>
      </c>
      <c r="Q2531" s="11" t="s">
        <v>8322</v>
      </c>
      <c r="R2531" s="11" t="s">
        <v>8351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 s="23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5">
        <f t="shared" si="196"/>
        <v>135.41999999999999</v>
      </c>
      <c r="Q2532" s="11" t="s">
        <v>8322</v>
      </c>
      <c r="R2532" s="11" t="s">
        <v>8351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 s="2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5">
        <f t="shared" si="196"/>
        <v>74.069999999999993</v>
      </c>
      <c r="Q2533" s="11" t="s">
        <v>8322</v>
      </c>
      <c r="R2533" s="11" t="s">
        <v>8351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60" x14ac:dyDescent="0.25">
      <c r="A2534" s="23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5">
        <f t="shared" si="196"/>
        <v>84.08</v>
      </c>
      <c r="Q2534" s="11" t="s">
        <v>8322</v>
      </c>
      <c r="R2534" s="11" t="s">
        <v>8351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60" x14ac:dyDescent="0.25">
      <c r="A2535" s="23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5">
        <f t="shared" si="196"/>
        <v>61.03</v>
      </c>
      <c r="Q2535" s="11" t="s">
        <v>8322</v>
      </c>
      <c r="R2535" s="11" t="s">
        <v>8351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75" x14ac:dyDescent="0.25">
      <c r="A2536" s="23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5">
        <f t="shared" si="196"/>
        <v>150</v>
      </c>
      <c r="Q2536" s="11" t="s">
        <v>8322</v>
      </c>
      <c r="R2536" s="11" t="s">
        <v>8351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 s="23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5">
        <f t="shared" si="196"/>
        <v>266.08999999999997</v>
      </c>
      <c r="Q2537" s="11" t="s">
        <v>8322</v>
      </c>
      <c r="R2537" s="11" t="s">
        <v>8351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60" x14ac:dyDescent="0.25">
      <c r="A2538" s="23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5">
        <f t="shared" si="196"/>
        <v>7.25</v>
      </c>
      <c r="Q2538" s="11" t="s">
        <v>8322</v>
      </c>
      <c r="R2538" s="11" t="s">
        <v>8351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 s="23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5">
        <f t="shared" si="196"/>
        <v>100</v>
      </c>
      <c r="Q2539" s="11" t="s">
        <v>8322</v>
      </c>
      <c r="R2539" s="11" t="s">
        <v>8351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45" x14ac:dyDescent="0.25">
      <c r="A2540" s="23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5">
        <f t="shared" si="196"/>
        <v>109.96</v>
      </c>
      <c r="Q2540" s="11" t="s">
        <v>8322</v>
      </c>
      <c r="R2540" s="11" t="s">
        <v>8351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60" x14ac:dyDescent="0.25">
      <c r="A2541" s="23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5">
        <f t="shared" si="196"/>
        <v>169.92</v>
      </c>
      <c r="Q2541" s="11" t="s">
        <v>8322</v>
      </c>
      <c r="R2541" s="11" t="s">
        <v>8351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 s="23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5">
        <f t="shared" si="196"/>
        <v>95.74</v>
      </c>
      <c r="Q2542" s="11" t="s">
        <v>8322</v>
      </c>
      <c r="R2542" s="11" t="s">
        <v>8351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 s="2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5">
        <f t="shared" si="196"/>
        <v>59.46</v>
      </c>
      <c r="Q2543" s="11" t="s">
        <v>8322</v>
      </c>
      <c r="R2543" s="11" t="s">
        <v>8351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 s="23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5">
        <f t="shared" si="196"/>
        <v>55.77</v>
      </c>
      <c r="Q2544" s="11" t="s">
        <v>8322</v>
      </c>
      <c r="R2544" s="11" t="s">
        <v>8351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60" x14ac:dyDescent="0.25">
      <c r="A2545" s="23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5">
        <f t="shared" si="196"/>
        <v>30.08</v>
      </c>
      <c r="Q2545" s="11" t="s">
        <v>8322</v>
      </c>
      <c r="R2545" s="11" t="s">
        <v>8351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 s="23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5">
        <f t="shared" si="196"/>
        <v>88.44</v>
      </c>
      <c r="Q2546" s="11" t="s">
        <v>8322</v>
      </c>
      <c r="R2546" s="11" t="s">
        <v>8351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 s="23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5">
        <f t="shared" si="196"/>
        <v>64.03</v>
      </c>
      <c r="Q2547" s="11" t="s">
        <v>8322</v>
      </c>
      <c r="R2547" s="11" t="s">
        <v>8351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 s="23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5">
        <f t="shared" si="196"/>
        <v>60.15</v>
      </c>
      <c r="Q2548" s="11" t="s">
        <v>8322</v>
      </c>
      <c r="R2548" s="11" t="s">
        <v>8351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60" x14ac:dyDescent="0.25">
      <c r="A2549" s="23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5">
        <f t="shared" si="196"/>
        <v>49.19</v>
      </c>
      <c r="Q2549" s="11" t="s">
        <v>8322</v>
      </c>
      <c r="R2549" s="11" t="s">
        <v>8351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60" x14ac:dyDescent="0.25">
      <c r="A2550" s="23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5">
        <f t="shared" si="196"/>
        <v>165.16</v>
      </c>
      <c r="Q2550" s="11" t="s">
        <v>8322</v>
      </c>
      <c r="R2550" s="11" t="s">
        <v>8351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 s="23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5">
        <f t="shared" si="196"/>
        <v>43.62</v>
      </c>
      <c r="Q2551" s="11" t="s">
        <v>8322</v>
      </c>
      <c r="R2551" s="11" t="s">
        <v>8351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 s="23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5">
        <f t="shared" si="196"/>
        <v>43.7</v>
      </c>
      <c r="Q2552" s="11" t="s">
        <v>8322</v>
      </c>
      <c r="R2552" s="11" t="s">
        <v>8351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 s="2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5">
        <f t="shared" si="196"/>
        <v>67.42</v>
      </c>
      <c r="Q2553" s="11" t="s">
        <v>8322</v>
      </c>
      <c r="R2553" s="11" t="s">
        <v>8351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60" x14ac:dyDescent="0.25">
      <c r="A2554" s="23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5">
        <f t="shared" si="196"/>
        <v>177.5</v>
      </c>
      <c r="Q2554" s="11" t="s">
        <v>8322</v>
      </c>
      <c r="R2554" s="11" t="s">
        <v>8351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 s="23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5">
        <f t="shared" si="196"/>
        <v>38.880000000000003</v>
      </c>
      <c r="Q2555" s="11" t="s">
        <v>8322</v>
      </c>
      <c r="R2555" s="11" t="s">
        <v>8351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 s="23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5">
        <f t="shared" si="196"/>
        <v>54.99</v>
      </c>
      <c r="Q2556" s="11" t="s">
        <v>8322</v>
      </c>
      <c r="R2556" s="11" t="s">
        <v>8351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 s="23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5">
        <f t="shared" si="196"/>
        <v>61.34</v>
      </c>
      <c r="Q2557" s="11" t="s">
        <v>8322</v>
      </c>
      <c r="R2557" s="11" t="s">
        <v>8351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60" x14ac:dyDescent="0.25">
      <c r="A2558" s="23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5">
        <f t="shared" si="196"/>
        <v>23.12</v>
      </c>
      <c r="Q2558" s="11" t="s">
        <v>8322</v>
      </c>
      <c r="R2558" s="11" t="s">
        <v>8351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 s="23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5">
        <f t="shared" si="196"/>
        <v>29.61</v>
      </c>
      <c r="Q2559" s="11" t="s">
        <v>8322</v>
      </c>
      <c r="R2559" s="11" t="s">
        <v>8351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 s="23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5">
        <f t="shared" si="196"/>
        <v>75.61</v>
      </c>
      <c r="Q2560" s="11" t="s">
        <v>8322</v>
      </c>
      <c r="R2560" s="11" t="s">
        <v>8351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60" x14ac:dyDescent="0.25">
      <c r="A2561" s="23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5">
        <f t="shared" si="196"/>
        <v>35.6</v>
      </c>
      <c r="Q2561" s="11" t="s">
        <v>8322</v>
      </c>
      <c r="R2561" s="11" t="s">
        <v>8351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60" x14ac:dyDescent="0.25">
      <c r="A2562" s="23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5">
        <f t="shared" ref="P2562:P2625" si="201">IFERROR(ROUND(E2562/L2562,2),0)</f>
        <v>143</v>
      </c>
      <c r="Q2562" s="11" t="s">
        <v>8322</v>
      </c>
      <c r="R2562" s="11" t="s">
        <v>8351</v>
      </c>
      <c r="S2562" s="16">
        <f t="shared" ref="S2562:S2625" si="202">(((J2562/60)/60)/24)+DATE(1970,1,1)</f>
        <v>42039.951087962967</v>
      </c>
      <c r="T2562" s="16">
        <f t="shared" ref="T2562:T2625" si="203">(((I2562/60)/60)/24)+DATE(1970,1,1)</f>
        <v>42069.951087962967</v>
      </c>
      <c r="U2562">
        <f t="shared" si="199"/>
        <v>2015</v>
      </c>
    </row>
    <row r="2563" spans="1:21" ht="60" x14ac:dyDescent="0.25">
      <c r="A2563" s="2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5">
        <f t="shared" si="201"/>
        <v>0</v>
      </c>
      <c r="Q2563" s="11" t="s">
        <v>8333</v>
      </c>
      <c r="R2563" s="11" t="s">
        <v>8334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 s="23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5">
        <f t="shared" si="201"/>
        <v>25</v>
      </c>
      <c r="Q2564" s="11" t="s">
        <v>8333</v>
      </c>
      <c r="R2564" s="11" t="s">
        <v>8334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 s="23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5">
        <f t="shared" si="201"/>
        <v>0</v>
      </c>
      <c r="Q2565" s="11" t="s">
        <v>8333</v>
      </c>
      <c r="R2565" s="11" t="s">
        <v>8334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 s="23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5">
        <f t="shared" si="201"/>
        <v>0</v>
      </c>
      <c r="Q2566" s="11" t="s">
        <v>8333</v>
      </c>
      <c r="R2566" s="11" t="s">
        <v>8334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 s="23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5">
        <f t="shared" si="201"/>
        <v>100</v>
      </c>
      <c r="Q2567" s="11" t="s">
        <v>8333</v>
      </c>
      <c r="R2567" s="11" t="s">
        <v>8334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 s="23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5">
        <f t="shared" si="201"/>
        <v>0</v>
      </c>
      <c r="Q2568" s="11" t="s">
        <v>8333</v>
      </c>
      <c r="R2568" s="11" t="s">
        <v>8334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 s="23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5">
        <f t="shared" si="201"/>
        <v>60</v>
      </c>
      <c r="Q2569" s="11" t="s">
        <v>8333</v>
      </c>
      <c r="R2569" s="11" t="s">
        <v>8334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60" x14ac:dyDescent="0.25">
      <c r="A2570" s="23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5">
        <f t="shared" si="201"/>
        <v>50</v>
      </c>
      <c r="Q2570" s="11" t="s">
        <v>8333</v>
      </c>
      <c r="R2570" s="11" t="s">
        <v>8334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 s="23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5">
        <f t="shared" si="201"/>
        <v>72.5</v>
      </c>
      <c r="Q2571" s="11" t="s">
        <v>8333</v>
      </c>
      <c r="R2571" s="11" t="s">
        <v>8334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 s="23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5">
        <f t="shared" si="201"/>
        <v>29.5</v>
      </c>
      <c r="Q2572" s="11" t="s">
        <v>8333</v>
      </c>
      <c r="R2572" s="11" t="s">
        <v>8334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 s="2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5">
        <f t="shared" si="201"/>
        <v>62.5</v>
      </c>
      <c r="Q2573" s="11" t="s">
        <v>8333</v>
      </c>
      <c r="R2573" s="11" t="s">
        <v>8334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 s="23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5">
        <f t="shared" si="201"/>
        <v>0</v>
      </c>
      <c r="Q2574" s="11" t="s">
        <v>8333</v>
      </c>
      <c r="R2574" s="11" t="s">
        <v>8334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 s="23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5">
        <f t="shared" si="201"/>
        <v>0</v>
      </c>
      <c r="Q2575" s="11" t="s">
        <v>8333</v>
      </c>
      <c r="R2575" s="11" t="s">
        <v>8334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 s="23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5">
        <f t="shared" si="201"/>
        <v>0</v>
      </c>
      <c r="Q2576" s="11" t="s">
        <v>8333</v>
      </c>
      <c r="R2576" s="11" t="s">
        <v>8334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 s="23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5">
        <f t="shared" si="201"/>
        <v>0</v>
      </c>
      <c r="Q2577" s="11" t="s">
        <v>8333</v>
      </c>
      <c r="R2577" s="11" t="s">
        <v>8334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 s="23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5">
        <f t="shared" si="201"/>
        <v>0</v>
      </c>
      <c r="Q2578" s="11" t="s">
        <v>8333</v>
      </c>
      <c r="R2578" s="11" t="s">
        <v>8334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60" x14ac:dyDescent="0.25">
      <c r="A2579" s="23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5">
        <f t="shared" si="201"/>
        <v>0</v>
      </c>
      <c r="Q2579" s="11" t="s">
        <v>8333</v>
      </c>
      <c r="R2579" s="11" t="s">
        <v>8334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 s="23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5">
        <f t="shared" si="201"/>
        <v>0</v>
      </c>
      <c r="Q2580" s="11" t="s">
        <v>8333</v>
      </c>
      <c r="R2580" s="11" t="s">
        <v>8334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 s="23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5">
        <f t="shared" si="201"/>
        <v>23.08</v>
      </c>
      <c r="Q2581" s="11" t="s">
        <v>8333</v>
      </c>
      <c r="R2581" s="11" t="s">
        <v>8334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 s="23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5">
        <f t="shared" si="201"/>
        <v>25.5</v>
      </c>
      <c r="Q2582" s="11" t="s">
        <v>8333</v>
      </c>
      <c r="R2582" s="11" t="s">
        <v>8334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 s="2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5">
        <f t="shared" si="201"/>
        <v>48.18</v>
      </c>
      <c r="Q2583" s="11" t="s">
        <v>8333</v>
      </c>
      <c r="R2583" s="11" t="s">
        <v>8334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 s="23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5">
        <f t="shared" si="201"/>
        <v>1</v>
      </c>
      <c r="Q2584" s="11" t="s">
        <v>8333</v>
      </c>
      <c r="R2584" s="11" t="s">
        <v>8334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 s="23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5">
        <f t="shared" si="201"/>
        <v>1</v>
      </c>
      <c r="Q2585" s="11" t="s">
        <v>8333</v>
      </c>
      <c r="R2585" s="11" t="s">
        <v>8334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45" x14ac:dyDescent="0.25">
      <c r="A2586" s="23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5">
        <f t="shared" si="201"/>
        <v>0</v>
      </c>
      <c r="Q2586" s="11" t="s">
        <v>8333</v>
      </c>
      <c r="R2586" s="11" t="s">
        <v>8334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 s="23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5">
        <f t="shared" si="201"/>
        <v>50</v>
      </c>
      <c r="Q2587" s="11" t="s">
        <v>8333</v>
      </c>
      <c r="R2587" s="11" t="s">
        <v>8334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 s="23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5">
        <f t="shared" si="201"/>
        <v>5</v>
      </c>
      <c r="Q2588" s="11" t="s">
        <v>8333</v>
      </c>
      <c r="R2588" s="11" t="s">
        <v>8334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 s="23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5">
        <f t="shared" si="201"/>
        <v>202.83</v>
      </c>
      <c r="Q2589" s="11" t="s">
        <v>8333</v>
      </c>
      <c r="R2589" s="11" t="s">
        <v>8334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 s="23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5">
        <f t="shared" si="201"/>
        <v>29.13</v>
      </c>
      <c r="Q2590" s="11" t="s">
        <v>8333</v>
      </c>
      <c r="R2590" s="11" t="s">
        <v>8334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60" x14ac:dyDescent="0.25">
      <c r="A2591" s="23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5">
        <f t="shared" si="201"/>
        <v>5</v>
      </c>
      <c r="Q2591" s="11" t="s">
        <v>8333</v>
      </c>
      <c r="R2591" s="11" t="s">
        <v>8334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60" x14ac:dyDescent="0.25">
      <c r="A2592" s="23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5">
        <f t="shared" si="201"/>
        <v>0</v>
      </c>
      <c r="Q2592" s="11" t="s">
        <v>8333</v>
      </c>
      <c r="R2592" s="11" t="s">
        <v>8334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60" x14ac:dyDescent="0.25">
      <c r="A2593" s="2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5">
        <f t="shared" si="201"/>
        <v>13</v>
      </c>
      <c r="Q2593" s="11" t="s">
        <v>8333</v>
      </c>
      <c r="R2593" s="11" t="s">
        <v>8334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 s="23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5">
        <f t="shared" si="201"/>
        <v>50</v>
      </c>
      <c r="Q2594" s="11" t="s">
        <v>8333</v>
      </c>
      <c r="R2594" s="11" t="s">
        <v>8334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 s="23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5">
        <f t="shared" si="201"/>
        <v>0</v>
      </c>
      <c r="Q2595" s="11" t="s">
        <v>8333</v>
      </c>
      <c r="R2595" s="11" t="s">
        <v>8334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 s="23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5">
        <f t="shared" si="201"/>
        <v>1</v>
      </c>
      <c r="Q2596" s="11" t="s">
        <v>8333</v>
      </c>
      <c r="R2596" s="11" t="s">
        <v>8334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 s="23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5">
        <f t="shared" si="201"/>
        <v>96.05</v>
      </c>
      <c r="Q2597" s="11" t="s">
        <v>8333</v>
      </c>
      <c r="R2597" s="11" t="s">
        <v>8334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 s="23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5">
        <f t="shared" si="201"/>
        <v>305.77999999999997</v>
      </c>
      <c r="Q2598" s="11" t="s">
        <v>8333</v>
      </c>
      <c r="R2598" s="11" t="s">
        <v>8334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 s="23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5">
        <f t="shared" si="201"/>
        <v>12.14</v>
      </c>
      <c r="Q2599" s="11" t="s">
        <v>8333</v>
      </c>
      <c r="R2599" s="11" t="s">
        <v>8334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 s="23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5">
        <f t="shared" si="201"/>
        <v>83.57</v>
      </c>
      <c r="Q2600" s="11" t="s">
        <v>8333</v>
      </c>
      <c r="R2600" s="11" t="s">
        <v>8334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45" x14ac:dyDescent="0.25">
      <c r="A2601" s="23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5">
        <f t="shared" si="201"/>
        <v>18</v>
      </c>
      <c r="Q2601" s="11" t="s">
        <v>8333</v>
      </c>
      <c r="R2601" s="11" t="s">
        <v>8334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 s="23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5">
        <f t="shared" si="201"/>
        <v>115.53</v>
      </c>
      <c r="Q2602" s="11" t="s">
        <v>8333</v>
      </c>
      <c r="R2602" s="11" t="s">
        <v>8334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 s="2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5">
        <f t="shared" si="201"/>
        <v>21.9</v>
      </c>
      <c r="Q2603" s="11" t="s">
        <v>8316</v>
      </c>
      <c r="R2603" s="11" t="s">
        <v>8352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 s="23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5">
        <f t="shared" si="201"/>
        <v>80.02</v>
      </c>
      <c r="Q2604" s="11" t="s">
        <v>8316</v>
      </c>
      <c r="R2604" s="11" t="s">
        <v>8352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 s="23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5">
        <f t="shared" si="201"/>
        <v>35.520000000000003</v>
      </c>
      <c r="Q2605" s="11" t="s">
        <v>8316</v>
      </c>
      <c r="R2605" s="11" t="s">
        <v>8352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 s="23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5">
        <f t="shared" si="201"/>
        <v>64.930000000000007</v>
      </c>
      <c r="Q2606" s="11" t="s">
        <v>8316</v>
      </c>
      <c r="R2606" s="11" t="s">
        <v>8352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60" x14ac:dyDescent="0.25">
      <c r="A2607" s="23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5">
        <f t="shared" si="201"/>
        <v>60.97</v>
      </c>
      <c r="Q2607" s="11" t="s">
        <v>8316</v>
      </c>
      <c r="R2607" s="11" t="s">
        <v>8352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75" x14ac:dyDescent="0.25">
      <c r="A2608" s="23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5">
        <f t="shared" si="201"/>
        <v>31.44</v>
      </c>
      <c r="Q2608" s="11" t="s">
        <v>8316</v>
      </c>
      <c r="R2608" s="11" t="s">
        <v>8352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60" x14ac:dyDescent="0.25">
      <c r="A2609" s="23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5">
        <f t="shared" si="201"/>
        <v>81.95</v>
      </c>
      <c r="Q2609" s="11" t="s">
        <v>8316</v>
      </c>
      <c r="R2609" s="11" t="s">
        <v>8352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 s="23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5">
        <f t="shared" si="201"/>
        <v>58.93</v>
      </c>
      <c r="Q2610" s="11" t="s">
        <v>8316</v>
      </c>
      <c r="R2610" s="11" t="s">
        <v>8352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 s="23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5">
        <f t="shared" si="201"/>
        <v>157.29</v>
      </c>
      <c r="Q2611" s="11" t="s">
        <v>8316</v>
      </c>
      <c r="R2611" s="11" t="s">
        <v>8352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 s="23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5">
        <f t="shared" si="201"/>
        <v>55.76</v>
      </c>
      <c r="Q2612" s="11" t="s">
        <v>8316</v>
      </c>
      <c r="R2612" s="11" t="s">
        <v>8352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 s="2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5">
        <f t="shared" si="201"/>
        <v>83.8</v>
      </c>
      <c r="Q2613" s="11" t="s">
        <v>8316</v>
      </c>
      <c r="R2613" s="11" t="s">
        <v>8352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 s="23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5">
        <f t="shared" si="201"/>
        <v>58.42</v>
      </c>
      <c r="Q2614" s="11" t="s">
        <v>8316</v>
      </c>
      <c r="R2614" s="11" t="s">
        <v>8352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60" x14ac:dyDescent="0.25">
      <c r="A2615" s="23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5">
        <f t="shared" si="201"/>
        <v>270.57</v>
      </c>
      <c r="Q2615" s="11" t="s">
        <v>8316</v>
      </c>
      <c r="R2615" s="11" t="s">
        <v>8352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60" x14ac:dyDescent="0.25">
      <c r="A2616" s="23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5">
        <f t="shared" si="201"/>
        <v>107.1</v>
      </c>
      <c r="Q2616" s="11" t="s">
        <v>8316</v>
      </c>
      <c r="R2616" s="11" t="s">
        <v>8352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60" x14ac:dyDescent="0.25">
      <c r="A2617" s="23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5">
        <f t="shared" si="201"/>
        <v>47.18</v>
      </c>
      <c r="Q2617" s="11" t="s">
        <v>8316</v>
      </c>
      <c r="R2617" s="11" t="s">
        <v>8352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 s="23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5">
        <f t="shared" si="201"/>
        <v>120.31</v>
      </c>
      <c r="Q2618" s="11" t="s">
        <v>8316</v>
      </c>
      <c r="R2618" s="11" t="s">
        <v>8352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60" x14ac:dyDescent="0.25">
      <c r="A2619" s="23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5">
        <f t="shared" si="201"/>
        <v>27.6</v>
      </c>
      <c r="Q2619" s="11" t="s">
        <v>8316</v>
      </c>
      <c r="R2619" s="11" t="s">
        <v>8352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 s="23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5">
        <f t="shared" si="201"/>
        <v>205.3</v>
      </c>
      <c r="Q2620" s="11" t="s">
        <v>8316</v>
      </c>
      <c r="R2620" s="11" t="s">
        <v>8352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60" x14ac:dyDescent="0.25">
      <c r="A2621" s="23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5">
        <f t="shared" si="201"/>
        <v>35.549999999999997</v>
      </c>
      <c r="Q2621" s="11" t="s">
        <v>8316</v>
      </c>
      <c r="R2621" s="11" t="s">
        <v>8352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60" x14ac:dyDescent="0.25">
      <c r="A2622" s="23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5">
        <f t="shared" si="201"/>
        <v>74.64</v>
      </c>
      <c r="Q2622" s="11" t="s">
        <v>8316</v>
      </c>
      <c r="R2622" s="11" t="s">
        <v>8352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60" x14ac:dyDescent="0.25">
      <c r="A2623" s="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5">
        <f t="shared" si="201"/>
        <v>47.06</v>
      </c>
      <c r="Q2623" s="11" t="s">
        <v>8316</v>
      </c>
      <c r="R2623" s="11" t="s">
        <v>8352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60" x14ac:dyDescent="0.25">
      <c r="A2624" s="23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5">
        <f t="shared" si="201"/>
        <v>26.59</v>
      </c>
      <c r="Q2624" s="11" t="s">
        <v>8316</v>
      </c>
      <c r="R2624" s="11" t="s">
        <v>8352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60" x14ac:dyDescent="0.25">
      <c r="A2625" s="23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5">
        <f t="shared" si="201"/>
        <v>36.770000000000003</v>
      </c>
      <c r="Q2625" s="11" t="s">
        <v>8316</v>
      </c>
      <c r="R2625" s="11" t="s">
        <v>8352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60" x14ac:dyDescent="0.25">
      <c r="A2626" s="23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5">
        <f t="shared" ref="P2626:P2689" si="206">IFERROR(ROUND(E2626/L2626,2),0)</f>
        <v>31.82</v>
      </c>
      <c r="Q2626" s="11" t="s">
        <v>8316</v>
      </c>
      <c r="R2626" s="11" t="s">
        <v>8352</v>
      </c>
      <c r="S2626" s="16">
        <f t="shared" ref="S2626:S2689" si="207">(((J2626/60)/60)/24)+DATE(1970,1,1)</f>
        <v>41144.42155092593</v>
      </c>
      <c r="T2626" s="16">
        <f t="shared" ref="T2626:T2689" si="208">(((I2626/60)/60)/24)+DATE(1970,1,1)</f>
        <v>41165.42155092593</v>
      </c>
      <c r="U2626">
        <f t="shared" si="204"/>
        <v>2012</v>
      </c>
    </row>
    <row r="2627" spans="1:21" ht="60" x14ac:dyDescent="0.25">
      <c r="A2627" s="23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5">
        <f t="shared" si="206"/>
        <v>27.58</v>
      </c>
      <c r="Q2627" s="11" t="s">
        <v>8316</v>
      </c>
      <c r="R2627" s="11" t="s">
        <v>8352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 s="23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5">
        <f t="shared" si="206"/>
        <v>56</v>
      </c>
      <c r="Q2628" s="11" t="s">
        <v>8316</v>
      </c>
      <c r="R2628" s="11" t="s">
        <v>8352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60" x14ac:dyDescent="0.25">
      <c r="A2629" s="23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5">
        <f t="shared" si="206"/>
        <v>21.56</v>
      </c>
      <c r="Q2629" s="11" t="s">
        <v>8316</v>
      </c>
      <c r="R2629" s="11" t="s">
        <v>8352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 s="23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5">
        <f t="shared" si="206"/>
        <v>44.1</v>
      </c>
      <c r="Q2630" s="11" t="s">
        <v>8316</v>
      </c>
      <c r="R2630" s="11" t="s">
        <v>8352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45" x14ac:dyDescent="0.25">
      <c r="A2631" s="23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5">
        <f t="shared" si="206"/>
        <v>63.87</v>
      </c>
      <c r="Q2631" s="11" t="s">
        <v>8316</v>
      </c>
      <c r="R2631" s="11" t="s">
        <v>8352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60" x14ac:dyDescent="0.25">
      <c r="A2632" s="23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5">
        <f t="shared" si="206"/>
        <v>38.99</v>
      </c>
      <c r="Q2632" s="11" t="s">
        <v>8316</v>
      </c>
      <c r="R2632" s="11" t="s">
        <v>8352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 s="2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5">
        <f t="shared" si="206"/>
        <v>80.19</v>
      </c>
      <c r="Q2633" s="11" t="s">
        <v>8316</v>
      </c>
      <c r="R2633" s="11" t="s">
        <v>8352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 s="23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5">
        <f t="shared" si="206"/>
        <v>34.9</v>
      </c>
      <c r="Q2634" s="11" t="s">
        <v>8316</v>
      </c>
      <c r="R2634" s="11" t="s">
        <v>8352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60" x14ac:dyDescent="0.25">
      <c r="A2635" s="23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5">
        <f t="shared" si="206"/>
        <v>89.1</v>
      </c>
      <c r="Q2635" s="11" t="s">
        <v>8316</v>
      </c>
      <c r="R2635" s="11" t="s">
        <v>8352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 s="23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5">
        <f t="shared" si="206"/>
        <v>39.44</v>
      </c>
      <c r="Q2636" s="11" t="s">
        <v>8316</v>
      </c>
      <c r="R2636" s="11" t="s">
        <v>8352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60" x14ac:dyDescent="0.25">
      <c r="A2637" s="23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5">
        <f t="shared" si="206"/>
        <v>136.9</v>
      </c>
      <c r="Q2637" s="11" t="s">
        <v>8316</v>
      </c>
      <c r="R2637" s="11" t="s">
        <v>8352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 s="23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5">
        <f t="shared" si="206"/>
        <v>37.46</v>
      </c>
      <c r="Q2638" s="11" t="s">
        <v>8316</v>
      </c>
      <c r="R2638" s="11" t="s">
        <v>8352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45" x14ac:dyDescent="0.25">
      <c r="A2639" s="23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5">
        <f t="shared" si="206"/>
        <v>31.96</v>
      </c>
      <c r="Q2639" s="11" t="s">
        <v>8316</v>
      </c>
      <c r="R2639" s="11" t="s">
        <v>8352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 s="23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5">
        <f t="shared" si="206"/>
        <v>25.21</v>
      </c>
      <c r="Q2640" s="11" t="s">
        <v>8316</v>
      </c>
      <c r="R2640" s="11" t="s">
        <v>8352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60" x14ac:dyDescent="0.25">
      <c r="A2641" s="23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5">
        <f t="shared" si="206"/>
        <v>10.039999999999999</v>
      </c>
      <c r="Q2641" s="11" t="s">
        <v>8316</v>
      </c>
      <c r="R2641" s="11" t="s">
        <v>8352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75" x14ac:dyDescent="0.25">
      <c r="A2642" s="23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5">
        <f t="shared" si="206"/>
        <v>45.94</v>
      </c>
      <c r="Q2642" s="11" t="s">
        <v>8316</v>
      </c>
      <c r="R2642" s="11" t="s">
        <v>8352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 s="2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5">
        <f t="shared" si="206"/>
        <v>15</v>
      </c>
      <c r="Q2643" s="11" t="s">
        <v>8316</v>
      </c>
      <c r="R2643" s="11" t="s">
        <v>8352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 s="23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5">
        <f t="shared" si="206"/>
        <v>0</v>
      </c>
      <c r="Q2644" s="11" t="s">
        <v>8316</v>
      </c>
      <c r="R2644" s="11" t="s">
        <v>8352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 s="23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5">
        <f t="shared" si="206"/>
        <v>223.58</v>
      </c>
      <c r="Q2645" s="11" t="s">
        <v>8316</v>
      </c>
      <c r="R2645" s="11" t="s">
        <v>8352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 s="23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5">
        <f t="shared" si="206"/>
        <v>39.479999999999997</v>
      </c>
      <c r="Q2646" s="11" t="s">
        <v>8316</v>
      </c>
      <c r="R2646" s="11" t="s">
        <v>8352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60" x14ac:dyDescent="0.25">
      <c r="A2647" s="23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5">
        <f t="shared" si="206"/>
        <v>91.3</v>
      </c>
      <c r="Q2647" s="11" t="s">
        <v>8316</v>
      </c>
      <c r="R2647" s="11" t="s">
        <v>8352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 s="23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5">
        <f t="shared" si="206"/>
        <v>78.67</v>
      </c>
      <c r="Q2648" s="11" t="s">
        <v>8316</v>
      </c>
      <c r="R2648" s="11" t="s">
        <v>8352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60" x14ac:dyDescent="0.25">
      <c r="A2649" s="23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5">
        <f t="shared" si="206"/>
        <v>12</v>
      </c>
      <c r="Q2649" s="11" t="s">
        <v>8316</v>
      </c>
      <c r="R2649" s="11" t="s">
        <v>8352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 s="23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5">
        <f t="shared" si="206"/>
        <v>17.670000000000002</v>
      </c>
      <c r="Q2650" s="11" t="s">
        <v>8316</v>
      </c>
      <c r="R2650" s="11" t="s">
        <v>8352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 s="23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5">
        <f t="shared" si="206"/>
        <v>41.33</v>
      </c>
      <c r="Q2651" s="11" t="s">
        <v>8316</v>
      </c>
      <c r="R2651" s="11" t="s">
        <v>8352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 s="23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5">
        <f t="shared" si="206"/>
        <v>71.599999999999994</v>
      </c>
      <c r="Q2652" s="11" t="s">
        <v>8316</v>
      </c>
      <c r="R2652" s="11" t="s">
        <v>8352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60" x14ac:dyDescent="0.25">
      <c r="A2653" s="2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5">
        <f t="shared" si="206"/>
        <v>307.82</v>
      </c>
      <c r="Q2653" s="11" t="s">
        <v>8316</v>
      </c>
      <c r="R2653" s="11" t="s">
        <v>8352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60" x14ac:dyDescent="0.25">
      <c r="A2654" s="23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5">
        <f t="shared" si="206"/>
        <v>80.45</v>
      </c>
      <c r="Q2654" s="11" t="s">
        <v>8316</v>
      </c>
      <c r="R2654" s="11" t="s">
        <v>8352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 s="23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5">
        <f t="shared" si="206"/>
        <v>83.94</v>
      </c>
      <c r="Q2655" s="11" t="s">
        <v>8316</v>
      </c>
      <c r="R2655" s="11" t="s">
        <v>8352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60" x14ac:dyDescent="0.25">
      <c r="A2656" s="23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5">
        <f t="shared" si="206"/>
        <v>8.5</v>
      </c>
      <c r="Q2656" s="11" t="s">
        <v>8316</v>
      </c>
      <c r="R2656" s="11" t="s">
        <v>8352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 s="23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5">
        <f t="shared" si="206"/>
        <v>73.37</v>
      </c>
      <c r="Q2657" s="11" t="s">
        <v>8316</v>
      </c>
      <c r="R2657" s="11" t="s">
        <v>8352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 s="23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5">
        <f t="shared" si="206"/>
        <v>112.86</v>
      </c>
      <c r="Q2658" s="11" t="s">
        <v>8316</v>
      </c>
      <c r="R2658" s="11" t="s">
        <v>8352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60" x14ac:dyDescent="0.25">
      <c r="A2659" s="23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5">
        <f t="shared" si="206"/>
        <v>95.28</v>
      </c>
      <c r="Q2659" s="11" t="s">
        <v>8316</v>
      </c>
      <c r="R2659" s="11" t="s">
        <v>8352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 s="23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5">
        <f t="shared" si="206"/>
        <v>22.75</v>
      </c>
      <c r="Q2660" s="11" t="s">
        <v>8316</v>
      </c>
      <c r="R2660" s="11" t="s">
        <v>8352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 s="23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5">
        <f t="shared" si="206"/>
        <v>133.30000000000001</v>
      </c>
      <c r="Q2661" s="11" t="s">
        <v>8316</v>
      </c>
      <c r="R2661" s="11" t="s">
        <v>8352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 s="23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5">
        <f t="shared" si="206"/>
        <v>3.8</v>
      </c>
      <c r="Q2662" s="11" t="s">
        <v>8316</v>
      </c>
      <c r="R2662" s="11" t="s">
        <v>8352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 s="2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5">
        <f t="shared" si="206"/>
        <v>85.75</v>
      </c>
      <c r="Q2663" s="11" t="s">
        <v>8316</v>
      </c>
      <c r="R2663" s="11" t="s">
        <v>8353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 s="23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5">
        <f t="shared" si="206"/>
        <v>267</v>
      </c>
      <c r="Q2664" s="11" t="s">
        <v>8316</v>
      </c>
      <c r="R2664" s="11" t="s">
        <v>8353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60" x14ac:dyDescent="0.25">
      <c r="A2665" s="23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5">
        <f t="shared" si="206"/>
        <v>373.56</v>
      </c>
      <c r="Q2665" s="11" t="s">
        <v>8316</v>
      </c>
      <c r="R2665" s="11" t="s">
        <v>8353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60" x14ac:dyDescent="0.25">
      <c r="A2666" s="23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5">
        <f t="shared" si="206"/>
        <v>174.04</v>
      </c>
      <c r="Q2666" s="11" t="s">
        <v>8316</v>
      </c>
      <c r="R2666" s="11" t="s">
        <v>8353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 s="23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5">
        <f t="shared" si="206"/>
        <v>93.7</v>
      </c>
      <c r="Q2667" s="11" t="s">
        <v>8316</v>
      </c>
      <c r="R2667" s="11" t="s">
        <v>8353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60" x14ac:dyDescent="0.25">
      <c r="A2668" s="23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5">
        <f t="shared" si="206"/>
        <v>77.33</v>
      </c>
      <c r="Q2668" s="11" t="s">
        <v>8316</v>
      </c>
      <c r="R2668" s="11" t="s">
        <v>8353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 s="23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5">
        <f t="shared" si="206"/>
        <v>92.22</v>
      </c>
      <c r="Q2669" s="11" t="s">
        <v>8316</v>
      </c>
      <c r="R2669" s="11" t="s">
        <v>8353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 s="23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5">
        <f t="shared" si="206"/>
        <v>60.96</v>
      </c>
      <c r="Q2670" s="11" t="s">
        <v>8316</v>
      </c>
      <c r="R2670" s="11" t="s">
        <v>8353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60" x14ac:dyDescent="0.25">
      <c r="A2671" s="23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5">
        <f t="shared" si="206"/>
        <v>91</v>
      </c>
      <c r="Q2671" s="11" t="s">
        <v>8316</v>
      </c>
      <c r="R2671" s="11" t="s">
        <v>8353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60" x14ac:dyDescent="0.25">
      <c r="A2672" s="23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5">
        <f t="shared" si="206"/>
        <v>41.58</v>
      </c>
      <c r="Q2672" s="11" t="s">
        <v>8316</v>
      </c>
      <c r="R2672" s="11" t="s">
        <v>8353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 s="2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5">
        <f t="shared" si="206"/>
        <v>33.76</v>
      </c>
      <c r="Q2673" s="11" t="s">
        <v>8316</v>
      </c>
      <c r="R2673" s="11" t="s">
        <v>8353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 s="23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5">
        <f t="shared" si="206"/>
        <v>70.62</v>
      </c>
      <c r="Q2674" s="11" t="s">
        <v>8316</v>
      </c>
      <c r="R2674" s="11" t="s">
        <v>8353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 s="23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5">
        <f t="shared" si="206"/>
        <v>167.15</v>
      </c>
      <c r="Q2675" s="11" t="s">
        <v>8316</v>
      </c>
      <c r="R2675" s="11" t="s">
        <v>8353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 s="23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5">
        <f t="shared" si="206"/>
        <v>128.62</v>
      </c>
      <c r="Q2676" s="11" t="s">
        <v>8316</v>
      </c>
      <c r="R2676" s="11" t="s">
        <v>8353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 s="23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5">
        <f t="shared" si="206"/>
        <v>65.41</v>
      </c>
      <c r="Q2677" s="11" t="s">
        <v>8316</v>
      </c>
      <c r="R2677" s="11" t="s">
        <v>8353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60" x14ac:dyDescent="0.25">
      <c r="A2678" s="23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5">
        <f t="shared" si="206"/>
        <v>117.56</v>
      </c>
      <c r="Q2678" s="11" t="s">
        <v>8316</v>
      </c>
      <c r="R2678" s="11" t="s">
        <v>8353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 s="23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5">
        <f t="shared" si="206"/>
        <v>126.48</v>
      </c>
      <c r="Q2679" s="11" t="s">
        <v>8316</v>
      </c>
      <c r="R2679" s="11" t="s">
        <v>8353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60" x14ac:dyDescent="0.25">
      <c r="A2680" s="23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5">
        <f t="shared" si="206"/>
        <v>550</v>
      </c>
      <c r="Q2680" s="11" t="s">
        <v>8316</v>
      </c>
      <c r="R2680" s="11" t="s">
        <v>8353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 s="23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5">
        <f t="shared" si="206"/>
        <v>44</v>
      </c>
      <c r="Q2681" s="11" t="s">
        <v>8316</v>
      </c>
      <c r="R2681" s="11" t="s">
        <v>8353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 s="23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5">
        <f t="shared" si="206"/>
        <v>69</v>
      </c>
      <c r="Q2682" s="11" t="s">
        <v>8316</v>
      </c>
      <c r="R2682" s="11" t="s">
        <v>8353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 s="2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5">
        <f t="shared" si="206"/>
        <v>27.5</v>
      </c>
      <c r="Q2683" s="11" t="s">
        <v>8333</v>
      </c>
      <c r="R2683" s="11" t="s">
        <v>8334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 s="23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5">
        <f t="shared" si="206"/>
        <v>84.9</v>
      </c>
      <c r="Q2684" s="11" t="s">
        <v>8333</v>
      </c>
      <c r="R2684" s="11" t="s">
        <v>8334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60" x14ac:dyDescent="0.25">
      <c r="A2685" s="23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5">
        <f t="shared" si="206"/>
        <v>12</v>
      </c>
      <c r="Q2685" s="11" t="s">
        <v>8333</v>
      </c>
      <c r="R2685" s="11" t="s">
        <v>8334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60" x14ac:dyDescent="0.25">
      <c r="A2686" s="23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5">
        <f t="shared" si="206"/>
        <v>200</v>
      </c>
      <c r="Q2686" s="11" t="s">
        <v>8333</v>
      </c>
      <c r="R2686" s="11" t="s">
        <v>8334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60" x14ac:dyDescent="0.25">
      <c r="A2687" s="23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5">
        <f t="shared" si="206"/>
        <v>10</v>
      </c>
      <c r="Q2687" s="11" t="s">
        <v>8333</v>
      </c>
      <c r="R2687" s="11" t="s">
        <v>8334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60" x14ac:dyDescent="0.25">
      <c r="A2688" s="23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5">
        <f t="shared" si="206"/>
        <v>0</v>
      </c>
      <c r="Q2688" s="11" t="s">
        <v>8333</v>
      </c>
      <c r="R2688" s="11" t="s">
        <v>8334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 s="23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5">
        <f t="shared" si="206"/>
        <v>0</v>
      </c>
      <c r="Q2689" s="11" t="s">
        <v>8333</v>
      </c>
      <c r="R2689" s="11" t="s">
        <v>8334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 s="23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5">
        <f t="shared" ref="P2690:P2753" si="211">IFERROR(ROUND(E2690/L2690,2),0)</f>
        <v>5.29</v>
      </c>
      <c r="Q2690" s="11" t="s">
        <v>8333</v>
      </c>
      <c r="R2690" s="11" t="s">
        <v>8334</v>
      </c>
      <c r="S2690" s="16">
        <f t="shared" ref="S2690:S2753" si="212">(((J2690/60)/60)/24)+DATE(1970,1,1)</f>
        <v>42028.118865740747</v>
      </c>
      <c r="T2690" s="16">
        <f t="shared" ref="T2690:T2753" si="213">(((I2690/60)/60)/24)+DATE(1970,1,1)</f>
        <v>42059.125</v>
      </c>
      <c r="U2690">
        <f t="shared" si="209"/>
        <v>2015</v>
      </c>
    </row>
    <row r="2691" spans="1:21" ht="60" x14ac:dyDescent="0.25">
      <c r="A2691" s="23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5">
        <f t="shared" si="211"/>
        <v>1</v>
      </c>
      <c r="Q2691" s="11" t="s">
        <v>8333</v>
      </c>
      <c r="R2691" s="11" t="s">
        <v>8334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 s="23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5">
        <f t="shared" si="211"/>
        <v>72.760000000000005</v>
      </c>
      <c r="Q2692" s="11" t="s">
        <v>8333</v>
      </c>
      <c r="R2692" s="11" t="s">
        <v>8334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 s="2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5">
        <f t="shared" si="211"/>
        <v>17.5</v>
      </c>
      <c r="Q2693" s="11" t="s">
        <v>8333</v>
      </c>
      <c r="R2693" s="11" t="s">
        <v>8334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 s="23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5">
        <f t="shared" si="211"/>
        <v>25</v>
      </c>
      <c r="Q2694" s="11" t="s">
        <v>8333</v>
      </c>
      <c r="R2694" s="11" t="s">
        <v>8334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60" x14ac:dyDescent="0.25">
      <c r="A2695" s="23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5">
        <f t="shared" si="211"/>
        <v>13.33</v>
      </c>
      <c r="Q2695" s="11" t="s">
        <v>8333</v>
      </c>
      <c r="R2695" s="11" t="s">
        <v>8334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 s="23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5">
        <f t="shared" si="211"/>
        <v>1</v>
      </c>
      <c r="Q2696" s="11" t="s">
        <v>8333</v>
      </c>
      <c r="R2696" s="11" t="s">
        <v>8334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 s="23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5">
        <f t="shared" si="211"/>
        <v>23.67</v>
      </c>
      <c r="Q2697" s="11" t="s">
        <v>8333</v>
      </c>
      <c r="R2697" s="11" t="s">
        <v>8334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 s="23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5">
        <f t="shared" si="211"/>
        <v>89.21</v>
      </c>
      <c r="Q2698" s="11" t="s">
        <v>8333</v>
      </c>
      <c r="R2698" s="11" t="s">
        <v>8334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 s="23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5">
        <f t="shared" si="211"/>
        <v>116.56</v>
      </c>
      <c r="Q2699" s="11" t="s">
        <v>8333</v>
      </c>
      <c r="R2699" s="11" t="s">
        <v>8334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 s="23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5">
        <f t="shared" si="211"/>
        <v>13.01</v>
      </c>
      <c r="Q2700" s="11" t="s">
        <v>8333</v>
      </c>
      <c r="R2700" s="11" t="s">
        <v>8334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 s="23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5">
        <f t="shared" si="211"/>
        <v>0</v>
      </c>
      <c r="Q2701" s="11" t="s">
        <v>8333</v>
      </c>
      <c r="R2701" s="11" t="s">
        <v>8334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 s="23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5">
        <f t="shared" si="211"/>
        <v>17.5</v>
      </c>
      <c r="Q2702" s="11" t="s">
        <v>8333</v>
      </c>
      <c r="R2702" s="11" t="s">
        <v>8334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60" x14ac:dyDescent="0.25">
      <c r="A2703" s="2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5">
        <f t="shared" si="211"/>
        <v>34.130000000000003</v>
      </c>
      <c r="Q2703" s="11" t="s">
        <v>8314</v>
      </c>
      <c r="R2703" s="11" t="s">
        <v>8354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60" x14ac:dyDescent="0.25">
      <c r="A2704" s="23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5">
        <f t="shared" si="211"/>
        <v>132.35</v>
      </c>
      <c r="Q2704" s="11" t="s">
        <v>8314</v>
      </c>
      <c r="R2704" s="11" t="s">
        <v>8354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45" x14ac:dyDescent="0.25">
      <c r="A2705" s="23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5">
        <f t="shared" si="211"/>
        <v>922.22</v>
      </c>
      <c r="Q2705" s="11" t="s">
        <v>8314</v>
      </c>
      <c r="R2705" s="11" t="s">
        <v>8354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60" x14ac:dyDescent="0.25">
      <c r="A2706" s="23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5">
        <f t="shared" si="211"/>
        <v>163.57</v>
      </c>
      <c r="Q2706" s="11" t="s">
        <v>8314</v>
      </c>
      <c r="R2706" s="11" t="s">
        <v>8354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x14ac:dyDescent="0.25">
      <c r="A2707" s="23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5">
        <f t="shared" si="211"/>
        <v>217.38</v>
      </c>
      <c r="Q2707" s="11" t="s">
        <v>8314</v>
      </c>
      <c r="R2707" s="11" t="s">
        <v>8354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 s="23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5">
        <f t="shared" si="211"/>
        <v>149.44</v>
      </c>
      <c r="Q2708" s="11" t="s">
        <v>8314</v>
      </c>
      <c r="R2708" s="11" t="s">
        <v>8354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 s="23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5">
        <f t="shared" si="211"/>
        <v>71.239999999999995</v>
      </c>
      <c r="Q2709" s="11" t="s">
        <v>8314</v>
      </c>
      <c r="R2709" s="11" t="s">
        <v>8354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 s="23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5">
        <f t="shared" si="211"/>
        <v>44.46</v>
      </c>
      <c r="Q2710" s="11" t="s">
        <v>8314</v>
      </c>
      <c r="R2710" s="11" t="s">
        <v>8354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 s="23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5">
        <f t="shared" si="211"/>
        <v>164.94</v>
      </c>
      <c r="Q2711" s="11" t="s">
        <v>8314</v>
      </c>
      <c r="R2711" s="11" t="s">
        <v>8354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 s="23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5">
        <f t="shared" si="211"/>
        <v>84.87</v>
      </c>
      <c r="Q2712" s="11" t="s">
        <v>8314</v>
      </c>
      <c r="R2712" s="11" t="s">
        <v>8354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60" x14ac:dyDescent="0.25">
      <c r="A2713" s="2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5">
        <f t="shared" si="211"/>
        <v>53.95</v>
      </c>
      <c r="Q2713" s="11" t="s">
        <v>8314</v>
      </c>
      <c r="R2713" s="11" t="s">
        <v>8354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60" x14ac:dyDescent="0.25">
      <c r="A2714" s="23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5">
        <f t="shared" si="211"/>
        <v>50.53</v>
      </c>
      <c r="Q2714" s="11" t="s">
        <v>8314</v>
      </c>
      <c r="R2714" s="11" t="s">
        <v>8354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60" x14ac:dyDescent="0.25">
      <c r="A2715" s="23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5">
        <f t="shared" si="211"/>
        <v>108</v>
      </c>
      <c r="Q2715" s="11" t="s">
        <v>8314</v>
      </c>
      <c r="R2715" s="11" t="s">
        <v>8354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 s="23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5">
        <f t="shared" si="211"/>
        <v>95.37</v>
      </c>
      <c r="Q2716" s="11" t="s">
        <v>8314</v>
      </c>
      <c r="R2716" s="11" t="s">
        <v>8354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60" x14ac:dyDescent="0.25">
      <c r="A2717" s="23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5">
        <f t="shared" si="211"/>
        <v>57.63</v>
      </c>
      <c r="Q2717" s="11" t="s">
        <v>8314</v>
      </c>
      <c r="R2717" s="11" t="s">
        <v>8354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 s="23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5">
        <f t="shared" si="211"/>
        <v>64.16</v>
      </c>
      <c r="Q2718" s="11" t="s">
        <v>8314</v>
      </c>
      <c r="R2718" s="11" t="s">
        <v>8354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 s="23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5">
        <f t="shared" si="211"/>
        <v>92.39</v>
      </c>
      <c r="Q2719" s="11" t="s">
        <v>8314</v>
      </c>
      <c r="R2719" s="11" t="s">
        <v>8354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60" x14ac:dyDescent="0.25">
      <c r="A2720" s="23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5">
        <f t="shared" si="211"/>
        <v>125.98</v>
      </c>
      <c r="Q2720" s="11" t="s">
        <v>8314</v>
      </c>
      <c r="R2720" s="11" t="s">
        <v>8354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 s="23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5">
        <f t="shared" si="211"/>
        <v>94.64</v>
      </c>
      <c r="Q2721" s="11" t="s">
        <v>8314</v>
      </c>
      <c r="R2721" s="11" t="s">
        <v>8354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 s="23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5">
        <f t="shared" si="211"/>
        <v>170.7</v>
      </c>
      <c r="Q2722" s="11" t="s">
        <v>8314</v>
      </c>
      <c r="R2722" s="11" t="s">
        <v>8354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60" x14ac:dyDescent="0.25">
      <c r="A2723" s="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5">
        <f t="shared" si="211"/>
        <v>40.76</v>
      </c>
      <c r="Q2723" s="11" t="s">
        <v>8316</v>
      </c>
      <c r="R2723" s="11" t="s">
        <v>8346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60" x14ac:dyDescent="0.25">
      <c r="A2724" s="23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5">
        <f t="shared" si="211"/>
        <v>68.25</v>
      </c>
      <c r="Q2724" s="11" t="s">
        <v>8316</v>
      </c>
      <c r="R2724" s="11" t="s">
        <v>8346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 s="23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5">
        <f t="shared" si="211"/>
        <v>95.49</v>
      </c>
      <c r="Q2725" s="11" t="s">
        <v>8316</v>
      </c>
      <c r="R2725" s="11" t="s">
        <v>8346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60" x14ac:dyDescent="0.25">
      <c r="A2726" s="23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5">
        <f t="shared" si="211"/>
        <v>7.19</v>
      </c>
      <c r="Q2726" s="11" t="s">
        <v>8316</v>
      </c>
      <c r="R2726" s="11" t="s">
        <v>8346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 s="23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5">
        <f t="shared" si="211"/>
        <v>511.65</v>
      </c>
      <c r="Q2727" s="11" t="s">
        <v>8316</v>
      </c>
      <c r="R2727" s="11" t="s">
        <v>8346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 s="23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5">
        <f t="shared" si="211"/>
        <v>261.75</v>
      </c>
      <c r="Q2728" s="11" t="s">
        <v>8316</v>
      </c>
      <c r="R2728" s="11" t="s">
        <v>8346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 s="23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5">
        <f t="shared" si="211"/>
        <v>69.760000000000005</v>
      </c>
      <c r="Q2729" s="11" t="s">
        <v>8316</v>
      </c>
      <c r="R2729" s="11" t="s">
        <v>8346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 s="23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5">
        <f t="shared" si="211"/>
        <v>77.23</v>
      </c>
      <c r="Q2730" s="11" t="s">
        <v>8316</v>
      </c>
      <c r="R2730" s="11" t="s">
        <v>8346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 s="23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5">
        <f t="shared" si="211"/>
        <v>340.57</v>
      </c>
      <c r="Q2731" s="11" t="s">
        <v>8316</v>
      </c>
      <c r="R2731" s="11" t="s">
        <v>8346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 s="23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5">
        <f t="shared" si="211"/>
        <v>67.42</v>
      </c>
      <c r="Q2732" s="11" t="s">
        <v>8316</v>
      </c>
      <c r="R2732" s="11" t="s">
        <v>8346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 s="2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5">
        <f t="shared" si="211"/>
        <v>845.7</v>
      </c>
      <c r="Q2733" s="11" t="s">
        <v>8316</v>
      </c>
      <c r="R2733" s="11" t="s">
        <v>8346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60" x14ac:dyDescent="0.25">
      <c r="A2734" s="23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5">
        <f t="shared" si="211"/>
        <v>97.19</v>
      </c>
      <c r="Q2734" s="11" t="s">
        <v>8316</v>
      </c>
      <c r="R2734" s="11" t="s">
        <v>8346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 s="23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5">
        <f t="shared" si="211"/>
        <v>451.84</v>
      </c>
      <c r="Q2735" s="11" t="s">
        <v>8316</v>
      </c>
      <c r="R2735" s="11" t="s">
        <v>8346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 s="23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5">
        <f t="shared" si="211"/>
        <v>138.66999999999999</v>
      </c>
      <c r="Q2736" s="11" t="s">
        <v>8316</v>
      </c>
      <c r="R2736" s="11" t="s">
        <v>8346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60" x14ac:dyDescent="0.25">
      <c r="A2737" s="23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5">
        <f t="shared" si="211"/>
        <v>21.64</v>
      </c>
      <c r="Q2737" s="11" t="s">
        <v>8316</v>
      </c>
      <c r="R2737" s="11" t="s">
        <v>8346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 s="23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5">
        <f t="shared" si="211"/>
        <v>169.52</v>
      </c>
      <c r="Q2738" s="11" t="s">
        <v>8316</v>
      </c>
      <c r="R2738" s="11" t="s">
        <v>8346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60" x14ac:dyDescent="0.25">
      <c r="A2739" s="23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5">
        <f t="shared" si="211"/>
        <v>161.88</v>
      </c>
      <c r="Q2739" s="11" t="s">
        <v>8316</v>
      </c>
      <c r="R2739" s="11" t="s">
        <v>8346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 s="23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5">
        <f t="shared" si="211"/>
        <v>493.13</v>
      </c>
      <c r="Q2740" s="11" t="s">
        <v>8316</v>
      </c>
      <c r="R2740" s="11" t="s">
        <v>8346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60" x14ac:dyDescent="0.25">
      <c r="A2741" s="23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5">
        <f t="shared" si="211"/>
        <v>22.12</v>
      </c>
      <c r="Q2741" s="11" t="s">
        <v>8316</v>
      </c>
      <c r="R2741" s="11" t="s">
        <v>8346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 s="23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5">
        <f t="shared" si="211"/>
        <v>18.239999999999998</v>
      </c>
      <c r="Q2742" s="11" t="s">
        <v>8316</v>
      </c>
      <c r="R2742" s="11" t="s">
        <v>8346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 s="2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5">
        <f t="shared" si="211"/>
        <v>8.75</v>
      </c>
      <c r="Q2743" s="11" t="s">
        <v>8319</v>
      </c>
      <c r="R2743" s="11" t="s">
        <v>8355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 s="23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5">
        <f t="shared" si="211"/>
        <v>40.61</v>
      </c>
      <c r="Q2744" s="11" t="s">
        <v>8319</v>
      </c>
      <c r="R2744" s="11" t="s">
        <v>8355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 s="23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5">
        <f t="shared" si="211"/>
        <v>0</v>
      </c>
      <c r="Q2745" s="11" t="s">
        <v>8319</v>
      </c>
      <c r="R2745" s="11" t="s">
        <v>8355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60" x14ac:dyDescent="0.25">
      <c r="A2746" s="23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5">
        <f t="shared" si="211"/>
        <v>37.950000000000003</v>
      </c>
      <c r="Q2746" s="11" t="s">
        <v>8319</v>
      </c>
      <c r="R2746" s="11" t="s">
        <v>8355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 s="23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5">
        <f t="shared" si="211"/>
        <v>35.729999999999997</v>
      </c>
      <c r="Q2747" s="11" t="s">
        <v>8319</v>
      </c>
      <c r="R2747" s="11" t="s">
        <v>8355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60" x14ac:dyDescent="0.25">
      <c r="A2748" s="23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5">
        <f t="shared" si="211"/>
        <v>42.16</v>
      </c>
      <c r="Q2748" s="11" t="s">
        <v>8319</v>
      </c>
      <c r="R2748" s="11" t="s">
        <v>8355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 s="23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5">
        <f t="shared" si="211"/>
        <v>35</v>
      </c>
      <c r="Q2749" s="11" t="s">
        <v>8319</v>
      </c>
      <c r="R2749" s="11" t="s">
        <v>8355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 s="23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5">
        <f t="shared" si="211"/>
        <v>13.25</v>
      </c>
      <c r="Q2750" s="11" t="s">
        <v>8319</v>
      </c>
      <c r="R2750" s="11" t="s">
        <v>8355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 s="23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5">
        <f t="shared" si="211"/>
        <v>55</v>
      </c>
      <c r="Q2751" s="11" t="s">
        <v>8319</v>
      </c>
      <c r="R2751" s="11" t="s">
        <v>8355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 s="23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5">
        <f t="shared" si="211"/>
        <v>0</v>
      </c>
      <c r="Q2752" s="11" t="s">
        <v>8319</v>
      </c>
      <c r="R2752" s="11" t="s">
        <v>8355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60" x14ac:dyDescent="0.25">
      <c r="A2753" s="2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5">
        <f t="shared" si="211"/>
        <v>0</v>
      </c>
      <c r="Q2753" s="11" t="s">
        <v>8319</v>
      </c>
      <c r="R2753" s="11" t="s">
        <v>8355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60" x14ac:dyDescent="0.25">
      <c r="A2754" s="23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5">
        <f t="shared" ref="P2754:P2817" si="216">IFERROR(ROUND(E2754/L2754,2),0)</f>
        <v>39.29</v>
      </c>
      <c r="Q2754" s="11" t="s">
        <v>8319</v>
      </c>
      <c r="R2754" s="11" t="s">
        <v>8355</v>
      </c>
      <c r="S2754" s="16">
        <f t="shared" ref="S2754:S2817" si="217">(((J2754/60)/60)/24)+DATE(1970,1,1)</f>
        <v>40855.765092592592</v>
      </c>
      <c r="T2754" s="16">
        <f t="shared" ref="T2754:T2817" si="218">(((I2754/60)/60)/24)+DATE(1970,1,1)</f>
        <v>40895.765092592592</v>
      </c>
      <c r="U2754">
        <f t="shared" si="214"/>
        <v>2011</v>
      </c>
    </row>
    <row r="2755" spans="1:21" ht="45" x14ac:dyDescent="0.25">
      <c r="A2755" s="23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5">
        <f t="shared" si="216"/>
        <v>47.5</v>
      </c>
      <c r="Q2755" s="11" t="s">
        <v>8319</v>
      </c>
      <c r="R2755" s="11" t="s">
        <v>8355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 s="23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5">
        <f t="shared" si="216"/>
        <v>0</v>
      </c>
      <c r="Q2756" s="11" t="s">
        <v>8319</v>
      </c>
      <c r="R2756" s="11" t="s">
        <v>8355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 s="23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5">
        <f t="shared" si="216"/>
        <v>17.329999999999998</v>
      </c>
      <c r="Q2757" s="11" t="s">
        <v>8319</v>
      </c>
      <c r="R2757" s="11" t="s">
        <v>8355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 s="23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5">
        <f t="shared" si="216"/>
        <v>31.76</v>
      </c>
      <c r="Q2758" s="11" t="s">
        <v>8319</v>
      </c>
      <c r="R2758" s="11" t="s">
        <v>8355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 s="23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5">
        <f t="shared" si="216"/>
        <v>5</v>
      </c>
      <c r="Q2759" s="11" t="s">
        <v>8319</v>
      </c>
      <c r="R2759" s="11" t="s">
        <v>8355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 s="23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5">
        <f t="shared" si="216"/>
        <v>39</v>
      </c>
      <c r="Q2760" s="11" t="s">
        <v>8319</v>
      </c>
      <c r="R2760" s="11" t="s">
        <v>8355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60" x14ac:dyDescent="0.25">
      <c r="A2761" s="23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5">
        <f t="shared" si="216"/>
        <v>52.5</v>
      </c>
      <c r="Q2761" s="11" t="s">
        <v>8319</v>
      </c>
      <c r="R2761" s="11" t="s">
        <v>8355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 s="23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5">
        <f t="shared" si="216"/>
        <v>0</v>
      </c>
      <c r="Q2762" s="11" t="s">
        <v>8319</v>
      </c>
      <c r="R2762" s="11" t="s">
        <v>8355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 s="2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5">
        <f t="shared" si="216"/>
        <v>9</v>
      </c>
      <c r="Q2763" s="11" t="s">
        <v>8319</v>
      </c>
      <c r="R2763" s="11" t="s">
        <v>8355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 s="23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5">
        <f t="shared" si="216"/>
        <v>25</v>
      </c>
      <c r="Q2764" s="11" t="s">
        <v>8319</v>
      </c>
      <c r="R2764" s="11" t="s">
        <v>8355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 s="23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5">
        <f t="shared" si="216"/>
        <v>30</v>
      </c>
      <c r="Q2765" s="11" t="s">
        <v>8319</v>
      </c>
      <c r="R2765" s="11" t="s">
        <v>8355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60" x14ac:dyDescent="0.25">
      <c r="A2766" s="23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5">
        <f t="shared" si="216"/>
        <v>11.25</v>
      </c>
      <c r="Q2766" s="11" t="s">
        <v>8319</v>
      </c>
      <c r="R2766" s="11" t="s">
        <v>8355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 s="23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5">
        <f t="shared" si="216"/>
        <v>0</v>
      </c>
      <c r="Q2767" s="11" t="s">
        <v>8319</v>
      </c>
      <c r="R2767" s="11" t="s">
        <v>8355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60" x14ac:dyDescent="0.25">
      <c r="A2768" s="23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5">
        <f t="shared" si="216"/>
        <v>25</v>
      </c>
      <c r="Q2768" s="11" t="s">
        <v>8319</v>
      </c>
      <c r="R2768" s="11" t="s">
        <v>8355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 s="23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5">
        <f t="shared" si="216"/>
        <v>11.33</v>
      </c>
      <c r="Q2769" s="11" t="s">
        <v>8319</v>
      </c>
      <c r="R2769" s="11" t="s">
        <v>8355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 s="23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5">
        <f t="shared" si="216"/>
        <v>29.47</v>
      </c>
      <c r="Q2770" s="11" t="s">
        <v>8319</v>
      </c>
      <c r="R2770" s="11" t="s">
        <v>8355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 s="23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5">
        <f t="shared" si="216"/>
        <v>1</v>
      </c>
      <c r="Q2771" s="11" t="s">
        <v>8319</v>
      </c>
      <c r="R2771" s="11" t="s">
        <v>8355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60" x14ac:dyDescent="0.25">
      <c r="A2772" s="23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5">
        <f t="shared" si="216"/>
        <v>63.1</v>
      </c>
      <c r="Q2772" s="11" t="s">
        <v>8319</v>
      </c>
      <c r="R2772" s="11" t="s">
        <v>8355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60" x14ac:dyDescent="0.25">
      <c r="A2773" s="2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5">
        <f t="shared" si="216"/>
        <v>0</v>
      </c>
      <c r="Q2773" s="11" t="s">
        <v>8319</v>
      </c>
      <c r="R2773" s="11" t="s">
        <v>8355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 s="23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5">
        <f t="shared" si="216"/>
        <v>0</v>
      </c>
      <c r="Q2774" s="11" t="s">
        <v>8319</v>
      </c>
      <c r="R2774" s="11" t="s">
        <v>8355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 s="23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5">
        <f t="shared" si="216"/>
        <v>1</v>
      </c>
      <c r="Q2775" s="11" t="s">
        <v>8319</v>
      </c>
      <c r="R2775" s="11" t="s">
        <v>8355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60" x14ac:dyDescent="0.25">
      <c r="A2776" s="23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5">
        <f t="shared" si="216"/>
        <v>43.85</v>
      </c>
      <c r="Q2776" s="11" t="s">
        <v>8319</v>
      </c>
      <c r="R2776" s="11" t="s">
        <v>8355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 s="23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5">
        <f t="shared" si="216"/>
        <v>75</v>
      </c>
      <c r="Q2777" s="11" t="s">
        <v>8319</v>
      </c>
      <c r="R2777" s="11" t="s">
        <v>8355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 s="23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5">
        <f t="shared" si="216"/>
        <v>45.97</v>
      </c>
      <c r="Q2778" s="11" t="s">
        <v>8319</v>
      </c>
      <c r="R2778" s="11" t="s">
        <v>8355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60" x14ac:dyDescent="0.25">
      <c r="A2779" s="23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5">
        <f t="shared" si="216"/>
        <v>10</v>
      </c>
      <c r="Q2779" s="11" t="s">
        <v>8319</v>
      </c>
      <c r="R2779" s="11" t="s">
        <v>8355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 s="23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5">
        <f t="shared" si="216"/>
        <v>93.67</v>
      </c>
      <c r="Q2780" s="11" t="s">
        <v>8319</v>
      </c>
      <c r="R2780" s="11" t="s">
        <v>8355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 s="23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5">
        <f t="shared" si="216"/>
        <v>53</v>
      </c>
      <c r="Q2781" s="11" t="s">
        <v>8319</v>
      </c>
      <c r="R2781" s="11" t="s">
        <v>8355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45" x14ac:dyDescent="0.25">
      <c r="A2782" s="23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5">
        <f t="shared" si="216"/>
        <v>0</v>
      </c>
      <c r="Q2782" s="11" t="s">
        <v>8319</v>
      </c>
      <c r="R2782" s="11" t="s">
        <v>8355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 s="2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5">
        <f t="shared" si="216"/>
        <v>47</v>
      </c>
      <c r="Q2783" s="11" t="s">
        <v>8314</v>
      </c>
      <c r="R2783" s="11" t="s">
        <v>8315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45" x14ac:dyDescent="0.25">
      <c r="A2784" s="23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5">
        <f t="shared" si="216"/>
        <v>66.67</v>
      </c>
      <c r="Q2784" s="11" t="s">
        <v>8314</v>
      </c>
      <c r="R2784" s="11" t="s">
        <v>8315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60" x14ac:dyDescent="0.25">
      <c r="A2785" s="23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5">
        <f t="shared" si="216"/>
        <v>18.77</v>
      </c>
      <c r="Q2785" s="11" t="s">
        <v>8314</v>
      </c>
      <c r="R2785" s="11" t="s">
        <v>8315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 s="23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5">
        <f t="shared" si="216"/>
        <v>66.11</v>
      </c>
      <c r="Q2786" s="11" t="s">
        <v>8314</v>
      </c>
      <c r="R2786" s="11" t="s">
        <v>8315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 s="23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5">
        <f t="shared" si="216"/>
        <v>36.86</v>
      </c>
      <c r="Q2787" s="11" t="s">
        <v>8314</v>
      </c>
      <c r="R2787" s="11" t="s">
        <v>8315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 s="23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5">
        <f t="shared" si="216"/>
        <v>39.81</v>
      </c>
      <c r="Q2788" s="11" t="s">
        <v>8314</v>
      </c>
      <c r="R2788" s="11" t="s">
        <v>8315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60" x14ac:dyDescent="0.25">
      <c r="A2789" s="23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5">
        <f t="shared" si="216"/>
        <v>31.5</v>
      </c>
      <c r="Q2789" s="11" t="s">
        <v>8314</v>
      </c>
      <c r="R2789" s="11" t="s">
        <v>8315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 s="23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5">
        <f t="shared" si="216"/>
        <v>102.5</v>
      </c>
      <c r="Q2790" s="11" t="s">
        <v>8314</v>
      </c>
      <c r="R2790" s="11" t="s">
        <v>8315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 s="23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5">
        <f t="shared" si="216"/>
        <v>126.46</v>
      </c>
      <c r="Q2791" s="11" t="s">
        <v>8314</v>
      </c>
      <c r="R2791" s="11" t="s">
        <v>8315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60" x14ac:dyDescent="0.25">
      <c r="A2792" s="23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5">
        <f t="shared" si="216"/>
        <v>47.88</v>
      </c>
      <c r="Q2792" s="11" t="s">
        <v>8314</v>
      </c>
      <c r="R2792" s="11" t="s">
        <v>8315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 s="2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5">
        <f t="shared" si="216"/>
        <v>73.209999999999994</v>
      </c>
      <c r="Q2793" s="11" t="s">
        <v>8314</v>
      </c>
      <c r="R2793" s="11" t="s">
        <v>8315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 s="23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5">
        <f t="shared" si="216"/>
        <v>89.67</v>
      </c>
      <c r="Q2794" s="11" t="s">
        <v>8314</v>
      </c>
      <c r="R2794" s="11" t="s">
        <v>8315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 s="23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5">
        <f t="shared" si="216"/>
        <v>151.46</v>
      </c>
      <c r="Q2795" s="11" t="s">
        <v>8314</v>
      </c>
      <c r="R2795" s="11" t="s">
        <v>8315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 s="23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5">
        <f t="shared" si="216"/>
        <v>25</v>
      </c>
      <c r="Q2796" s="11" t="s">
        <v>8314</v>
      </c>
      <c r="R2796" s="11" t="s">
        <v>8315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 s="23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5">
        <f t="shared" si="216"/>
        <v>36.5</v>
      </c>
      <c r="Q2797" s="11" t="s">
        <v>8314</v>
      </c>
      <c r="R2797" s="11" t="s">
        <v>8315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 s="23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5">
        <f t="shared" si="216"/>
        <v>44</v>
      </c>
      <c r="Q2798" s="11" t="s">
        <v>8314</v>
      </c>
      <c r="R2798" s="11" t="s">
        <v>8315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 s="23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5">
        <f t="shared" si="216"/>
        <v>87.36</v>
      </c>
      <c r="Q2799" s="11" t="s">
        <v>8314</v>
      </c>
      <c r="R2799" s="11" t="s">
        <v>8315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 s="23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5">
        <f t="shared" si="216"/>
        <v>36.47</v>
      </c>
      <c r="Q2800" s="11" t="s">
        <v>8314</v>
      </c>
      <c r="R2800" s="11" t="s">
        <v>8315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 s="23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5">
        <f t="shared" si="216"/>
        <v>44.86</v>
      </c>
      <c r="Q2801" s="11" t="s">
        <v>8314</v>
      </c>
      <c r="R2801" s="11" t="s">
        <v>8315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 s="23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5">
        <f t="shared" si="216"/>
        <v>42.9</v>
      </c>
      <c r="Q2802" s="11" t="s">
        <v>8314</v>
      </c>
      <c r="R2802" s="11" t="s">
        <v>8315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 s="2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5">
        <f t="shared" si="216"/>
        <v>51.23</v>
      </c>
      <c r="Q2803" s="11" t="s">
        <v>8314</v>
      </c>
      <c r="R2803" s="11" t="s">
        <v>8315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 s="23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5">
        <f t="shared" si="216"/>
        <v>33.94</v>
      </c>
      <c r="Q2804" s="11" t="s">
        <v>8314</v>
      </c>
      <c r="R2804" s="11" t="s">
        <v>8315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60" x14ac:dyDescent="0.25">
      <c r="A2805" s="23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5">
        <f t="shared" si="216"/>
        <v>90.74</v>
      </c>
      <c r="Q2805" s="11" t="s">
        <v>8314</v>
      </c>
      <c r="R2805" s="11" t="s">
        <v>8315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60" x14ac:dyDescent="0.25">
      <c r="A2806" s="23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5">
        <f t="shared" si="216"/>
        <v>50</v>
      </c>
      <c r="Q2806" s="11" t="s">
        <v>8314</v>
      </c>
      <c r="R2806" s="11" t="s">
        <v>8315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 s="23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5">
        <f t="shared" si="216"/>
        <v>24.44</v>
      </c>
      <c r="Q2807" s="11" t="s">
        <v>8314</v>
      </c>
      <c r="R2807" s="11" t="s">
        <v>8315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 s="23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5">
        <f t="shared" si="216"/>
        <v>44.25</v>
      </c>
      <c r="Q2808" s="11" t="s">
        <v>8314</v>
      </c>
      <c r="R2808" s="11" t="s">
        <v>8315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ht="30" x14ac:dyDescent="0.25">
      <c r="A2809" s="23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5">
        <f t="shared" si="216"/>
        <v>67.739999999999995</v>
      </c>
      <c r="Q2809" s="11" t="s">
        <v>8314</v>
      </c>
      <c r="R2809" s="11" t="s">
        <v>8315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 s="23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5">
        <f t="shared" si="216"/>
        <v>65.38</v>
      </c>
      <c r="Q2810" s="11" t="s">
        <v>8314</v>
      </c>
      <c r="R2810" s="11" t="s">
        <v>8315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60" x14ac:dyDescent="0.25">
      <c r="A2811" s="23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5">
        <f t="shared" si="216"/>
        <v>121.9</v>
      </c>
      <c r="Q2811" s="11" t="s">
        <v>8314</v>
      </c>
      <c r="R2811" s="11" t="s">
        <v>8315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 s="23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5">
        <f t="shared" si="216"/>
        <v>47.46</v>
      </c>
      <c r="Q2812" s="11" t="s">
        <v>8314</v>
      </c>
      <c r="R2812" s="11" t="s">
        <v>8315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 s="2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5">
        <f t="shared" si="216"/>
        <v>92.84</v>
      </c>
      <c r="Q2813" s="11" t="s">
        <v>8314</v>
      </c>
      <c r="R2813" s="11" t="s">
        <v>8315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 s="23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5">
        <f t="shared" si="216"/>
        <v>68.25</v>
      </c>
      <c r="Q2814" s="11" t="s">
        <v>8314</v>
      </c>
      <c r="R2814" s="11" t="s">
        <v>8315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 s="23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5">
        <f t="shared" si="216"/>
        <v>37.21</v>
      </c>
      <c r="Q2815" s="11" t="s">
        <v>8314</v>
      </c>
      <c r="R2815" s="11" t="s">
        <v>8315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 s="23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5">
        <f t="shared" si="216"/>
        <v>25.25</v>
      </c>
      <c r="Q2816" s="11" t="s">
        <v>8314</v>
      </c>
      <c r="R2816" s="11" t="s">
        <v>8315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 s="23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5">
        <f t="shared" si="216"/>
        <v>43.21</v>
      </c>
      <c r="Q2817" s="11" t="s">
        <v>8314</v>
      </c>
      <c r="R2817" s="11" t="s">
        <v>8315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 s="23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5">
        <f t="shared" ref="P2818:P2881" si="221">IFERROR(ROUND(E2818/L2818,2),0)</f>
        <v>25.13</v>
      </c>
      <c r="Q2818" s="11" t="s">
        <v>8314</v>
      </c>
      <c r="R2818" s="11" t="s">
        <v>8315</v>
      </c>
      <c r="S2818" s="16">
        <f t="shared" ref="S2818:S2881" si="222">(((J2818/60)/60)/24)+DATE(1970,1,1)</f>
        <v>42188.467499999999</v>
      </c>
      <c r="T2818" s="16">
        <f t="shared" ref="T2818:T2881" si="223">(((I2818/60)/60)/24)+DATE(1970,1,1)</f>
        <v>42218.666666666672</v>
      </c>
      <c r="U2818">
        <f t="shared" si="219"/>
        <v>2015</v>
      </c>
    </row>
    <row r="2819" spans="1:21" ht="60" x14ac:dyDescent="0.25">
      <c r="A2819" s="23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5">
        <f t="shared" si="221"/>
        <v>23.64</v>
      </c>
      <c r="Q2819" s="11" t="s">
        <v>8314</v>
      </c>
      <c r="R2819" s="11" t="s">
        <v>8315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 s="23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5">
        <f t="shared" si="221"/>
        <v>103.95</v>
      </c>
      <c r="Q2820" s="11" t="s">
        <v>8314</v>
      </c>
      <c r="R2820" s="11" t="s">
        <v>8315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60" x14ac:dyDescent="0.25">
      <c r="A2821" s="23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5">
        <f t="shared" si="221"/>
        <v>50.38</v>
      </c>
      <c r="Q2821" s="11" t="s">
        <v>8314</v>
      </c>
      <c r="R2821" s="11" t="s">
        <v>8315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60" x14ac:dyDescent="0.25">
      <c r="A2822" s="23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5">
        <f t="shared" si="221"/>
        <v>13.6</v>
      </c>
      <c r="Q2822" s="11" t="s">
        <v>8314</v>
      </c>
      <c r="R2822" s="11" t="s">
        <v>8315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 s="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5">
        <f t="shared" si="221"/>
        <v>28.57</v>
      </c>
      <c r="Q2823" s="11" t="s">
        <v>8314</v>
      </c>
      <c r="R2823" s="11" t="s">
        <v>8315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 s="23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5">
        <f t="shared" si="221"/>
        <v>63.83</v>
      </c>
      <c r="Q2824" s="11" t="s">
        <v>8314</v>
      </c>
      <c r="R2824" s="11" t="s">
        <v>8315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 s="23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5">
        <f t="shared" si="221"/>
        <v>8.86</v>
      </c>
      <c r="Q2825" s="11" t="s">
        <v>8314</v>
      </c>
      <c r="R2825" s="11" t="s">
        <v>8315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 s="23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5">
        <f t="shared" si="221"/>
        <v>50.67</v>
      </c>
      <c r="Q2826" s="11" t="s">
        <v>8314</v>
      </c>
      <c r="R2826" s="11" t="s">
        <v>8315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 s="23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5">
        <f t="shared" si="221"/>
        <v>60.78</v>
      </c>
      <c r="Q2827" s="11" t="s">
        <v>8314</v>
      </c>
      <c r="R2827" s="11" t="s">
        <v>8315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 s="23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5">
        <f t="shared" si="221"/>
        <v>113.42</v>
      </c>
      <c r="Q2828" s="11" t="s">
        <v>8314</v>
      </c>
      <c r="R2828" s="11" t="s">
        <v>8315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 s="23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5">
        <f t="shared" si="221"/>
        <v>104.57</v>
      </c>
      <c r="Q2829" s="11" t="s">
        <v>8314</v>
      </c>
      <c r="R2829" s="11" t="s">
        <v>8315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60" x14ac:dyDescent="0.25">
      <c r="A2830" s="23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5">
        <f t="shared" si="221"/>
        <v>98.31</v>
      </c>
      <c r="Q2830" s="11" t="s">
        <v>8314</v>
      </c>
      <c r="R2830" s="11" t="s">
        <v>8315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60" x14ac:dyDescent="0.25">
      <c r="A2831" s="23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5">
        <f t="shared" si="221"/>
        <v>35.04</v>
      </c>
      <c r="Q2831" s="11" t="s">
        <v>8314</v>
      </c>
      <c r="R2831" s="11" t="s">
        <v>8315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45" x14ac:dyDescent="0.25">
      <c r="A2832" s="23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5">
        <f t="shared" si="221"/>
        <v>272.73</v>
      </c>
      <c r="Q2832" s="11" t="s">
        <v>8314</v>
      </c>
      <c r="R2832" s="11" t="s">
        <v>8315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 s="2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5">
        <f t="shared" si="221"/>
        <v>63.85</v>
      </c>
      <c r="Q2833" s="11" t="s">
        <v>8314</v>
      </c>
      <c r="R2833" s="11" t="s">
        <v>8315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 s="23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5">
        <f t="shared" si="221"/>
        <v>30.19</v>
      </c>
      <c r="Q2834" s="11" t="s">
        <v>8314</v>
      </c>
      <c r="R2834" s="11" t="s">
        <v>8315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 s="23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5">
        <f t="shared" si="221"/>
        <v>83.51</v>
      </c>
      <c r="Q2835" s="11" t="s">
        <v>8314</v>
      </c>
      <c r="R2835" s="11" t="s">
        <v>8315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 s="23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5">
        <f t="shared" si="221"/>
        <v>64.760000000000005</v>
      </c>
      <c r="Q2836" s="11" t="s">
        <v>8314</v>
      </c>
      <c r="R2836" s="11" t="s">
        <v>8315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 s="23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5">
        <f t="shared" si="221"/>
        <v>20.12</v>
      </c>
      <c r="Q2837" s="11" t="s">
        <v>8314</v>
      </c>
      <c r="R2837" s="11" t="s">
        <v>8315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 s="23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5">
        <f t="shared" si="221"/>
        <v>44.09</v>
      </c>
      <c r="Q2838" s="11" t="s">
        <v>8314</v>
      </c>
      <c r="R2838" s="11" t="s">
        <v>8315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 s="23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5">
        <f t="shared" si="221"/>
        <v>40.479999999999997</v>
      </c>
      <c r="Q2839" s="11" t="s">
        <v>8314</v>
      </c>
      <c r="R2839" s="11" t="s">
        <v>8315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 s="23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5">
        <f t="shared" si="221"/>
        <v>44.54</v>
      </c>
      <c r="Q2840" s="11" t="s">
        <v>8314</v>
      </c>
      <c r="R2840" s="11" t="s">
        <v>8315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60" x14ac:dyDescent="0.25">
      <c r="A2841" s="23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5">
        <f t="shared" si="221"/>
        <v>125.81</v>
      </c>
      <c r="Q2841" s="11" t="s">
        <v>8314</v>
      </c>
      <c r="R2841" s="11" t="s">
        <v>8315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 s="23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5">
        <f t="shared" si="221"/>
        <v>19.7</v>
      </c>
      <c r="Q2842" s="11" t="s">
        <v>8314</v>
      </c>
      <c r="R2842" s="11" t="s">
        <v>8315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 s="2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5">
        <f t="shared" si="221"/>
        <v>10</v>
      </c>
      <c r="Q2843" s="11" t="s">
        <v>8314</v>
      </c>
      <c r="R2843" s="11" t="s">
        <v>8315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60" x14ac:dyDescent="0.25">
      <c r="A2844" s="23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5">
        <f t="shared" si="221"/>
        <v>0</v>
      </c>
      <c r="Q2844" s="11" t="s">
        <v>8314</v>
      </c>
      <c r="R2844" s="11" t="s">
        <v>8315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60" x14ac:dyDescent="0.25">
      <c r="A2845" s="23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5">
        <f t="shared" si="221"/>
        <v>0</v>
      </c>
      <c r="Q2845" s="11" t="s">
        <v>8314</v>
      </c>
      <c r="R2845" s="11" t="s">
        <v>8315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60" x14ac:dyDescent="0.25">
      <c r="A2846" s="23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5">
        <f t="shared" si="221"/>
        <v>30</v>
      </c>
      <c r="Q2846" s="11" t="s">
        <v>8314</v>
      </c>
      <c r="R2846" s="11" t="s">
        <v>8315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 s="23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5">
        <f t="shared" si="221"/>
        <v>60.67</v>
      </c>
      <c r="Q2847" s="11" t="s">
        <v>8314</v>
      </c>
      <c r="R2847" s="11" t="s">
        <v>8315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 s="23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5">
        <f t="shared" si="221"/>
        <v>0</v>
      </c>
      <c r="Q2848" s="11" t="s">
        <v>8314</v>
      </c>
      <c r="R2848" s="11" t="s">
        <v>8315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60" x14ac:dyDescent="0.25">
      <c r="A2849" s="23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5">
        <f t="shared" si="221"/>
        <v>0</v>
      </c>
      <c r="Q2849" s="11" t="s">
        <v>8314</v>
      </c>
      <c r="R2849" s="11" t="s">
        <v>8315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 s="23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5">
        <f t="shared" si="221"/>
        <v>23.33</v>
      </c>
      <c r="Q2850" s="11" t="s">
        <v>8314</v>
      </c>
      <c r="R2850" s="11" t="s">
        <v>8315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60" x14ac:dyDescent="0.25">
      <c r="A2851" s="23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5">
        <f t="shared" si="221"/>
        <v>5</v>
      </c>
      <c r="Q2851" s="11" t="s">
        <v>8314</v>
      </c>
      <c r="R2851" s="11" t="s">
        <v>8315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60" x14ac:dyDescent="0.25">
      <c r="A2852" s="23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5">
        <f t="shared" si="221"/>
        <v>23.92</v>
      </c>
      <c r="Q2852" s="11" t="s">
        <v>8314</v>
      </c>
      <c r="R2852" s="11" t="s">
        <v>8315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60" x14ac:dyDescent="0.25">
      <c r="A2853" s="2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5">
        <f t="shared" si="221"/>
        <v>0</v>
      </c>
      <c r="Q2853" s="11" t="s">
        <v>8314</v>
      </c>
      <c r="R2853" s="11" t="s">
        <v>8315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 s="23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5">
        <f t="shared" si="221"/>
        <v>15.83</v>
      </c>
      <c r="Q2854" s="11" t="s">
        <v>8314</v>
      </c>
      <c r="R2854" s="11" t="s">
        <v>8315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60" x14ac:dyDescent="0.25">
      <c r="A2855" s="23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5">
        <f t="shared" si="221"/>
        <v>0</v>
      </c>
      <c r="Q2855" s="11" t="s">
        <v>8314</v>
      </c>
      <c r="R2855" s="11" t="s">
        <v>8315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 s="23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5">
        <f t="shared" si="221"/>
        <v>29.79</v>
      </c>
      <c r="Q2856" s="11" t="s">
        <v>8314</v>
      </c>
      <c r="R2856" s="11" t="s">
        <v>8315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 s="23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5">
        <f t="shared" si="221"/>
        <v>60</v>
      </c>
      <c r="Q2857" s="11" t="s">
        <v>8314</v>
      </c>
      <c r="R2857" s="11" t="s">
        <v>8315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 s="23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5">
        <f t="shared" si="221"/>
        <v>24.33</v>
      </c>
      <c r="Q2858" s="11" t="s">
        <v>8314</v>
      </c>
      <c r="R2858" s="11" t="s">
        <v>8315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 s="23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5">
        <f t="shared" si="221"/>
        <v>500</v>
      </c>
      <c r="Q2859" s="11" t="s">
        <v>8314</v>
      </c>
      <c r="R2859" s="11" t="s">
        <v>8315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60" x14ac:dyDescent="0.25">
      <c r="A2860" s="23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5">
        <f t="shared" si="221"/>
        <v>0</v>
      </c>
      <c r="Q2860" s="11" t="s">
        <v>8314</v>
      </c>
      <c r="R2860" s="11" t="s">
        <v>8315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 s="23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5">
        <f t="shared" si="221"/>
        <v>35</v>
      </c>
      <c r="Q2861" s="11" t="s">
        <v>8314</v>
      </c>
      <c r="R2861" s="11" t="s">
        <v>8315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 s="23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5">
        <f t="shared" si="221"/>
        <v>29.56</v>
      </c>
      <c r="Q2862" s="11" t="s">
        <v>8314</v>
      </c>
      <c r="R2862" s="11" t="s">
        <v>8315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60" x14ac:dyDescent="0.25">
      <c r="A2863" s="2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5">
        <f t="shared" si="221"/>
        <v>26.67</v>
      </c>
      <c r="Q2863" s="11" t="s">
        <v>8314</v>
      </c>
      <c r="R2863" s="11" t="s">
        <v>8315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 s="23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5">
        <f t="shared" si="221"/>
        <v>18.329999999999998</v>
      </c>
      <c r="Q2864" s="11" t="s">
        <v>8314</v>
      </c>
      <c r="R2864" s="11" t="s">
        <v>8315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60" x14ac:dyDescent="0.25">
      <c r="A2865" s="23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5">
        <f t="shared" si="221"/>
        <v>20</v>
      </c>
      <c r="Q2865" s="11" t="s">
        <v>8314</v>
      </c>
      <c r="R2865" s="11" t="s">
        <v>8315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 s="23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5">
        <f t="shared" si="221"/>
        <v>13.33</v>
      </c>
      <c r="Q2866" s="11" t="s">
        <v>8314</v>
      </c>
      <c r="R2866" s="11" t="s">
        <v>8315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60" x14ac:dyDescent="0.25">
      <c r="A2867" s="23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5">
        <f t="shared" si="221"/>
        <v>0</v>
      </c>
      <c r="Q2867" s="11" t="s">
        <v>8314</v>
      </c>
      <c r="R2867" s="11" t="s">
        <v>8315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 s="23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5">
        <f t="shared" si="221"/>
        <v>22.5</v>
      </c>
      <c r="Q2868" s="11" t="s">
        <v>8314</v>
      </c>
      <c r="R2868" s="11" t="s">
        <v>8315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 s="23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5">
        <f t="shared" si="221"/>
        <v>50.4</v>
      </c>
      <c r="Q2869" s="11" t="s">
        <v>8314</v>
      </c>
      <c r="R2869" s="11" t="s">
        <v>8315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 s="23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5">
        <f t="shared" si="221"/>
        <v>105.03</v>
      </c>
      <c r="Q2870" s="11" t="s">
        <v>8314</v>
      </c>
      <c r="R2870" s="11" t="s">
        <v>8315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 s="23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5">
        <f t="shared" si="221"/>
        <v>35.4</v>
      </c>
      <c r="Q2871" s="11" t="s">
        <v>8314</v>
      </c>
      <c r="R2871" s="11" t="s">
        <v>8315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 s="23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5">
        <f t="shared" si="221"/>
        <v>83.33</v>
      </c>
      <c r="Q2872" s="11" t="s">
        <v>8314</v>
      </c>
      <c r="R2872" s="11" t="s">
        <v>8315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 s="2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5">
        <f t="shared" si="221"/>
        <v>35.92</v>
      </c>
      <c r="Q2873" s="11" t="s">
        <v>8314</v>
      </c>
      <c r="R2873" s="11" t="s">
        <v>8315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 s="23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5">
        <f t="shared" si="221"/>
        <v>0</v>
      </c>
      <c r="Q2874" s="11" t="s">
        <v>8314</v>
      </c>
      <c r="R2874" s="11" t="s">
        <v>8315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 s="23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5">
        <f t="shared" si="221"/>
        <v>119.13</v>
      </c>
      <c r="Q2875" s="11" t="s">
        <v>8314</v>
      </c>
      <c r="R2875" s="11" t="s">
        <v>8315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60" x14ac:dyDescent="0.25">
      <c r="A2876" s="23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5">
        <f t="shared" si="221"/>
        <v>90.33</v>
      </c>
      <c r="Q2876" s="11" t="s">
        <v>8314</v>
      </c>
      <c r="R2876" s="11" t="s">
        <v>8315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60" x14ac:dyDescent="0.25">
      <c r="A2877" s="23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5">
        <f t="shared" si="221"/>
        <v>2.33</v>
      </c>
      <c r="Q2877" s="11" t="s">
        <v>8314</v>
      </c>
      <c r="R2877" s="11" t="s">
        <v>8315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60" x14ac:dyDescent="0.25">
      <c r="A2878" s="23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5">
        <f t="shared" si="221"/>
        <v>0</v>
      </c>
      <c r="Q2878" s="11" t="s">
        <v>8314</v>
      </c>
      <c r="R2878" s="11" t="s">
        <v>8315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60" x14ac:dyDescent="0.25">
      <c r="A2879" s="23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5">
        <f t="shared" si="221"/>
        <v>108.33</v>
      </c>
      <c r="Q2879" s="11" t="s">
        <v>8314</v>
      </c>
      <c r="R2879" s="11" t="s">
        <v>8315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 s="23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5">
        <f t="shared" si="221"/>
        <v>15.75</v>
      </c>
      <c r="Q2880" s="11" t="s">
        <v>8314</v>
      </c>
      <c r="R2880" s="11" t="s">
        <v>8315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 s="23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5">
        <f t="shared" si="221"/>
        <v>29</v>
      </c>
      <c r="Q2881" s="11" t="s">
        <v>8314</v>
      </c>
      <c r="R2881" s="11" t="s">
        <v>8315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60" x14ac:dyDescent="0.25">
      <c r="A2882" s="23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5">
        <f t="shared" ref="P2882:P2945" si="226">IFERROR(ROUND(E2882/L2882,2),0)</f>
        <v>96.55</v>
      </c>
      <c r="Q2882" s="11" t="s">
        <v>8314</v>
      </c>
      <c r="R2882" s="11" t="s">
        <v>8315</v>
      </c>
      <c r="S2882" s="16">
        <f t="shared" ref="S2882:S2945" si="227">(((J2882/60)/60)/24)+DATE(1970,1,1)</f>
        <v>42192.905694444446</v>
      </c>
      <c r="T2882" s="16">
        <f t="shared" ref="T2882:T2945" si="228">(((I2882/60)/60)/24)+DATE(1970,1,1)</f>
        <v>42236.711805555555</v>
      </c>
      <c r="U2882">
        <f t="shared" si="224"/>
        <v>2015</v>
      </c>
    </row>
    <row r="2883" spans="1:21" ht="60" x14ac:dyDescent="0.25">
      <c r="A2883" s="2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5">
        <f t="shared" si="226"/>
        <v>0</v>
      </c>
      <c r="Q2883" s="11" t="s">
        <v>8314</v>
      </c>
      <c r="R2883" s="11" t="s">
        <v>8315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 s="23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5">
        <f t="shared" si="226"/>
        <v>63</v>
      </c>
      <c r="Q2884" s="11" t="s">
        <v>8314</v>
      </c>
      <c r="R2884" s="11" t="s">
        <v>8315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 s="23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5">
        <f t="shared" si="226"/>
        <v>381.6</v>
      </c>
      <c r="Q2885" s="11" t="s">
        <v>8314</v>
      </c>
      <c r="R2885" s="11" t="s">
        <v>8315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45" x14ac:dyDescent="0.25">
      <c r="A2886" s="23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5">
        <f t="shared" si="226"/>
        <v>46.25</v>
      </c>
      <c r="Q2886" s="11" t="s">
        <v>8314</v>
      </c>
      <c r="R2886" s="11" t="s">
        <v>8315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 s="23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5">
        <f t="shared" si="226"/>
        <v>26</v>
      </c>
      <c r="Q2887" s="11" t="s">
        <v>8314</v>
      </c>
      <c r="R2887" s="11" t="s">
        <v>8315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60" x14ac:dyDescent="0.25">
      <c r="A2888" s="23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5">
        <f t="shared" si="226"/>
        <v>10</v>
      </c>
      <c r="Q2888" s="11" t="s">
        <v>8314</v>
      </c>
      <c r="R2888" s="11" t="s">
        <v>8315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60" x14ac:dyDescent="0.25">
      <c r="A2889" s="23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5">
        <f t="shared" si="226"/>
        <v>5</v>
      </c>
      <c r="Q2889" s="11" t="s">
        <v>8314</v>
      </c>
      <c r="R2889" s="11" t="s">
        <v>8315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60" x14ac:dyDescent="0.25">
      <c r="A2890" s="23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5">
        <f t="shared" si="226"/>
        <v>0</v>
      </c>
      <c r="Q2890" s="11" t="s">
        <v>8314</v>
      </c>
      <c r="R2890" s="11" t="s">
        <v>8315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 s="23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5">
        <f t="shared" si="226"/>
        <v>81.569999999999993</v>
      </c>
      <c r="Q2891" s="11" t="s">
        <v>8314</v>
      </c>
      <c r="R2891" s="11" t="s">
        <v>8315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60" x14ac:dyDescent="0.25">
      <c r="A2892" s="23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5">
        <f t="shared" si="226"/>
        <v>7</v>
      </c>
      <c r="Q2892" s="11" t="s">
        <v>8314</v>
      </c>
      <c r="R2892" s="11" t="s">
        <v>8315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 s="2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5">
        <f t="shared" si="226"/>
        <v>27.3</v>
      </c>
      <c r="Q2893" s="11" t="s">
        <v>8314</v>
      </c>
      <c r="R2893" s="11" t="s">
        <v>8315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 s="23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5">
        <f t="shared" si="226"/>
        <v>29.41</v>
      </c>
      <c r="Q2894" s="11" t="s">
        <v>8314</v>
      </c>
      <c r="R2894" s="11" t="s">
        <v>8315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ht="30" x14ac:dyDescent="0.25">
      <c r="A2895" s="23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5">
        <f t="shared" si="226"/>
        <v>12.5</v>
      </c>
      <c r="Q2895" s="11" t="s">
        <v>8314</v>
      </c>
      <c r="R2895" s="11" t="s">
        <v>8315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 s="23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5">
        <f t="shared" si="226"/>
        <v>0</v>
      </c>
      <c r="Q2896" s="11" t="s">
        <v>8314</v>
      </c>
      <c r="R2896" s="11" t="s">
        <v>8315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60" x14ac:dyDescent="0.25">
      <c r="A2897" s="23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5">
        <f t="shared" si="226"/>
        <v>5.75</v>
      </c>
      <c r="Q2897" s="11" t="s">
        <v>8314</v>
      </c>
      <c r="R2897" s="11" t="s">
        <v>8315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 s="23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5">
        <f t="shared" si="226"/>
        <v>52.08</v>
      </c>
      <c r="Q2898" s="11" t="s">
        <v>8314</v>
      </c>
      <c r="R2898" s="11" t="s">
        <v>8315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 s="23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5">
        <f t="shared" si="226"/>
        <v>183.33</v>
      </c>
      <c r="Q2899" s="11" t="s">
        <v>8314</v>
      </c>
      <c r="R2899" s="11" t="s">
        <v>8315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60" x14ac:dyDescent="0.25">
      <c r="A2900" s="23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5">
        <f t="shared" si="226"/>
        <v>26.33</v>
      </c>
      <c r="Q2900" s="11" t="s">
        <v>8314</v>
      </c>
      <c r="R2900" s="11" t="s">
        <v>8315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60" x14ac:dyDescent="0.25">
      <c r="A2901" s="23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5">
        <f t="shared" si="226"/>
        <v>0</v>
      </c>
      <c r="Q2901" s="11" t="s">
        <v>8314</v>
      </c>
      <c r="R2901" s="11" t="s">
        <v>8315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 s="23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5">
        <f t="shared" si="226"/>
        <v>486.43</v>
      </c>
      <c r="Q2902" s="11" t="s">
        <v>8314</v>
      </c>
      <c r="R2902" s="11" t="s">
        <v>8315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60" x14ac:dyDescent="0.25">
      <c r="A2903" s="2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5">
        <f t="shared" si="226"/>
        <v>3</v>
      </c>
      <c r="Q2903" s="11" t="s">
        <v>8314</v>
      </c>
      <c r="R2903" s="11" t="s">
        <v>8315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 s="23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5">
        <f t="shared" si="226"/>
        <v>25</v>
      </c>
      <c r="Q2904" s="11" t="s">
        <v>8314</v>
      </c>
      <c r="R2904" s="11" t="s">
        <v>8315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60" x14ac:dyDescent="0.25">
      <c r="A2905" s="23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5">
        <f t="shared" si="226"/>
        <v>9.75</v>
      </c>
      <c r="Q2905" s="11" t="s">
        <v>8314</v>
      </c>
      <c r="R2905" s="11" t="s">
        <v>8315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60" x14ac:dyDescent="0.25">
      <c r="A2906" s="23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5">
        <f t="shared" si="226"/>
        <v>18.75</v>
      </c>
      <c r="Q2906" s="11" t="s">
        <v>8314</v>
      </c>
      <c r="R2906" s="11" t="s">
        <v>8315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 s="23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5">
        <f t="shared" si="226"/>
        <v>36.590000000000003</v>
      </c>
      <c r="Q2907" s="11" t="s">
        <v>8314</v>
      </c>
      <c r="R2907" s="11" t="s">
        <v>8315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 s="23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5">
        <f t="shared" si="226"/>
        <v>80.709999999999994</v>
      </c>
      <c r="Q2908" s="11" t="s">
        <v>8314</v>
      </c>
      <c r="R2908" s="11" t="s">
        <v>8315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60" x14ac:dyDescent="0.25">
      <c r="A2909" s="23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5">
        <f t="shared" si="226"/>
        <v>1</v>
      </c>
      <c r="Q2909" s="11" t="s">
        <v>8314</v>
      </c>
      <c r="R2909" s="11" t="s">
        <v>8315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 s="23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5">
        <f t="shared" si="226"/>
        <v>52.8</v>
      </c>
      <c r="Q2910" s="11" t="s">
        <v>8314</v>
      </c>
      <c r="R2910" s="11" t="s">
        <v>8315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 s="23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5">
        <f t="shared" si="226"/>
        <v>20</v>
      </c>
      <c r="Q2911" s="11" t="s">
        <v>8314</v>
      </c>
      <c r="R2911" s="11" t="s">
        <v>8315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 s="23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5">
        <f t="shared" si="226"/>
        <v>1</v>
      </c>
      <c r="Q2912" s="11" t="s">
        <v>8314</v>
      </c>
      <c r="R2912" s="11" t="s">
        <v>8315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 s="2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5">
        <f t="shared" si="226"/>
        <v>46.93</v>
      </c>
      <c r="Q2913" s="11" t="s">
        <v>8314</v>
      </c>
      <c r="R2913" s="11" t="s">
        <v>8315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60" x14ac:dyDescent="0.25">
      <c r="A2914" s="23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5">
        <f t="shared" si="226"/>
        <v>78.08</v>
      </c>
      <c r="Q2914" s="11" t="s">
        <v>8314</v>
      </c>
      <c r="R2914" s="11" t="s">
        <v>8315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60" x14ac:dyDescent="0.25">
      <c r="A2915" s="23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5">
        <f t="shared" si="226"/>
        <v>1</v>
      </c>
      <c r="Q2915" s="11" t="s">
        <v>8314</v>
      </c>
      <c r="R2915" s="11" t="s">
        <v>8315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 s="23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5">
        <f t="shared" si="226"/>
        <v>1</v>
      </c>
      <c r="Q2916" s="11" t="s">
        <v>8314</v>
      </c>
      <c r="R2916" s="11" t="s">
        <v>8315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 s="23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5">
        <f t="shared" si="226"/>
        <v>203.67</v>
      </c>
      <c r="Q2917" s="11" t="s">
        <v>8314</v>
      </c>
      <c r="R2917" s="11" t="s">
        <v>8315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 s="23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5">
        <f t="shared" si="226"/>
        <v>20.71</v>
      </c>
      <c r="Q2918" s="11" t="s">
        <v>8314</v>
      </c>
      <c r="R2918" s="11" t="s">
        <v>8315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 s="23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5">
        <f t="shared" si="226"/>
        <v>48.56</v>
      </c>
      <c r="Q2919" s="11" t="s">
        <v>8314</v>
      </c>
      <c r="R2919" s="11" t="s">
        <v>8315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 s="23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5">
        <f t="shared" si="226"/>
        <v>68.099999999999994</v>
      </c>
      <c r="Q2920" s="11" t="s">
        <v>8314</v>
      </c>
      <c r="R2920" s="11" t="s">
        <v>8315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 s="23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5">
        <f t="shared" si="226"/>
        <v>8.5</v>
      </c>
      <c r="Q2921" s="11" t="s">
        <v>8314</v>
      </c>
      <c r="R2921" s="11" t="s">
        <v>8315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60" x14ac:dyDescent="0.25">
      <c r="A2922" s="23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5">
        <f t="shared" si="226"/>
        <v>51.62</v>
      </c>
      <c r="Q2922" s="11" t="s">
        <v>8314</v>
      </c>
      <c r="R2922" s="11" t="s">
        <v>8315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45" x14ac:dyDescent="0.25">
      <c r="A2923" s="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5">
        <f t="shared" si="226"/>
        <v>43</v>
      </c>
      <c r="Q2923" s="11" t="s">
        <v>8314</v>
      </c>
      <c r="R2923" s="11" t="s">
        <v>8356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60" x14ac:dyDescent="0.25">
      <c r="A2924" s="23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5">
        <f t="shared" si="226"/>
        <v>83.33</v>
      </c>
      <c r="Q2924" s="11" t="s">
        <v>8314</v>
      </c>
      <c r="R2924" s="11" t="s">
        <v>8356</v>
      </c>
      <c r="S2924" s="16">
        <f t="shared" si="227"/>
        <v>42097.874155092592</v>
      </c>
      <c r="T2924" s="16">
        <f t="shared" si="228"/>
        <v>42142.874155092592</v>
      </c>
      <c r="U2924">
        <f t="shared" si="229"/>
        <v>2015</v>
      </c>
    </row>
    <row r="2925" spans="1:21" ht="45" x14ac:dyDescent="0.25">
      <c r="A2925" s="23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5">
        <f t="shared" si="226"/>
        <v>30</v>
      </c>
      <c r="Q2925" s="11" t="s">
        <v>8314</v>
      </c>
      <c r="R2925" s="11" t="s">
        <v>8356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60" x14ac:dyDescent="0.25">
      <c r="A2926" s="23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5">
        <f t="shared" si="226"/>
        <v>175.51</v>
      </c>
      <c r="Q2926" s="11" t="s">
        <v>8314</v>
      </c>
      <c r="R2926" s="11" t="s">
        <v>8356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 s="23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5">
        <f t="shared" si="226"/>
        <v>231.66</v>
      </c>
      <c r="Q2927" s="11" t="s">
        <v>8314</v>
      </c>
      <c r="R2927" s="11" t="s">
        <v>8356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60" x14ac:dyDescent="0.25">
      <c r="A2928" s="23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5">
        <f t="shared" si="226"/>
        <v>75</v>
      </c>
      <c r="Q2928" s="11" t="s">
        <v>8314</v>
      </c>
      <c r="R2928" s="11" t="s">
        <v>8356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60" x14ac:dyDescent="0.25">
      <c r="A2929" s="23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5">
        <f t="shared" si="226"/>
        <v>112.14</v>
      </c>
      <c r="Q2929" s="11" t="s">
        <v>8314</v>
      </c>
      <c r="R2929" s="11" t="s">
        <v>8356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 s="23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5">
        <f t="shared" si="226"/>
        <v>41.67</v>
      </c>
      <c r="Q2930" s="11" t="s">
        <v>8314</v>
      </c>
      <c r="R2930" s="11" t="s">
        <v>8356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60" x14ac:dyDescent="0.25">
      <c r="A2931" s="23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5">
        <f t="shared" si="226"/>
        <v>255.17</v>
      </c>
      <c r="Q2931" s="11" t="s">
        <v>8314</v>
      </c>
      <c r="R2931" s="11" t="s">
        <v>8356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 s="23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5">
        <f t="shared" si="226"/>
        <v>162.77000000000001</v>
      </c>
      <c r="Q2932" s="11" t="s">
        <v>8314</v>
      </c>
      <c r="R2932" s="11" t="s">
        <v>8356</v>
      </c>
      <c r="S2932" s="16">
        <f t="shared" si="227"/>
        <v>42101.584074074075</v>
      </c>
      <c r="T2932" s="16">
        <f t="shared" si="228"/>
        <v>42131.584074074075</v>
      </c>
      <c r="U2932">
        <f t="shared" si="229"/>
        <v>2015</v>
      </c>
    </row>
    <row r="2933" spans="1:21" ht="60" x14ac:dyDescent="0.25">
      <c r="A2933" s="2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5">
        <f t="shared" si="226"/>
        <v>88.33</v>
      </c>
      <c r="Q2933" s="11" t="s">
        <v>8314</v>
      </c>
      <c r="R2933" s="11" t="s">
        <v>8356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60" x14ac:dyDescent="0.25">
      <c r="A2934" s="23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5">
        <f t="shared" si="226"/>
        <v>85.74</v>
      </c>
      <c r="Q2934" s="11" t="s">
        <v>8314</v>
      </c>
      <c r="R2934" s="11" t="s">
        <v>8356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 s="23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5">
        <f t="shared" si="226"/>
        <v>47.57</v>
      </c>
      <c r="Q2935" s="11" t="s">
        <v>8314</v>
      </c>
      <c r="R2935" s="11" t="s">
        <v>8356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 s="23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5">
        <f t="shared" si="226"/>
        <v>72.97</v>
      </c>
      <c r="Q2936" s="11" t="s">
        <v>8314</v>
      </c>
      <c r="R2936" s="11" t="s">
        <v>8356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 s="23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5">
        <f t="shared" si="226"/>
        <v>90.54</v>
      </c>
      <c r="Q2937" s="11" t="s">
        <v>8314</v>
      </c>
      <c r="R2937" s="11" t="s">
        <v>8356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60" x14ac:dyDescent="0.25">
      <c r="A2938" s="23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5">
        <f t="shared" si="226"/>
        <v>37.65</v>
      </c>
      <c r="Q2938" s="11" t="s">
        <v>8314</v>
      </c>
      <c r="R2938" s="11" t="s">
        <v>8356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30" x14ac:dyDescent="0.25">
      <c r="A2939" s="23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5">
        <f t="shared" si="226"/>
        <v>36.36</v>
      </c>
      <c r="Q2939" s="11" t="s">
        <v>8314</v>
      </c>
      <c r="R2939" s="11" t="s">
        <v>8356</v>
      </c>
      <c r="S2939" s="16">
        <f t="shared" si="227"/>
        <v>41803.457326388889</v>
      </c>
      <c r="T2939" s="16">
        <f t="shared" si="228"/>
        <v>41833.457326388889</v>
      </c>
      <c r="U2939">
        <f t="shared" si="229"/>
        <v>2014</v>
      </c>
    </row>
    <row r="2940" spans="1:21" ht="60" x14ac:dyDescent="0.25">
      <c r="A2940" s="23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5">
        <f t="shared" si="226"/>
        <v>126.72</v>
      </c>
      <c r="Q2940" s="11" t="s">
        <v>8314</v>
      </c>
      <c r="R2940" s="11" t="s">
        <v>8356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60" x14ac:dyDescent="0.25">
      <c r="A2941" s="23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5">
        <f t="shared" si="226"/>
        <v>329.2</v>
      </c>
      <c r="Q2941" s="11" t="s">
        <v>8314</v>
      </c>
      <c r="R2941" s="11" t="s">
        <v>8356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 s="23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5">
        <f t="shared" si="226"/>
        <v>81.239999999999995</v>
      </c>
      <c r="Q2942" s="11" t="s">
        <v>8314</v>
      </c>
      <c r="R2942" s="11" t="s">
        <v>8356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60" x14ac:dyDescent="0.25">
      <c r="A2943" s="2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5">
        <f t="shared" si="226"/>
        <v>1</v>
      </c>
      <c r="Q2943" s="11" t="s">
        <v>8314</v>
      </c>
      <c r="R2943" s="11" t="s">
        <v>8354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60" x14ac:dyDescent="0.25">
      <c r="A2944" s="23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5">
        <f t="shared" si="226"/>
        <v>202.23</v>
      </c>
      <c r="Q2944" s="11" t="s">
        <v>8314</v>
      </c>
      <c r="R2944" s="11" t="s">
        <v>8354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60" x14ac:dyDescent="0.25">
      <c r="A2945" s="23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5">
        <f t="shared" si="226"/>
        <v>0</v>
      </c>
      <c r="Q2945" s="11" t="s">
        <v>8314</v>
      </c>
      <c r="R2945" s="11" t="s">
        <v>8354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 s="23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5">
        <f t="shared" ref="P2946:P3009" si="231">IFERROR(ROUND(E2946/L2946,2),0)</f>
        <v>100</v>
      </c>
      <c r="Q2946" s="11" t="s">
        <v>8314</v>
      </c>
      <c r="R2946" s="11" t="s">
        <v>8354</v>
      </c>
      <c r="S2946" s="16">
        <f t="shared" ref="S2946:S3009" si="232">(((J2946/60)/60)/24)+DATE(1970,1,1)</f>
        <v>42132.9143287037</v>
      </c>
      <c r="T2946" s="16">
        <f t="shared" ref="T2946:T3009" si="233">(((I2946/60)/60)/24)+DATE(1970,1,1)</f>
        <v>42162.9143287037</v>
      </c>
      <c r="U2946">
        <f t="shared" si="229"/>
        <v>2015</v>
      </c>
    </row>
    <row r="2947" spans="1:21" ht="60" x14ac:dyDescent="0.25">
      <c r="A2947" s="23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5">
        <f t="shared" si="231"/>
        <v>0</v>
      </c>
      <c r="Q2947" s="11" t="s">
        <v>8314</v>
      </c>
      <c r="R2947" s="11" t="s">
        <v>8354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60" x14ac:dyDescent="0.25">
      <c r="A2948" s="23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5">
        <f t="shared" si="231"/>
        <v>1</v>
      </c>
      <c r="Q2948" s="11" t="s">
        <v>8314</v>
      </c>
      <c r="R2948" s="11" t="s">
        <v>8354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 s="23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5">
        <f t="shared" si="231"/>
        <v>82.46</v>
      </c>
      <c r="Q2949" s="11" t="s">
        <v>8314</v>
      </c>
      <c r="R2949" s="11" t="s">
        <v>8354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 s="23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5">
        <f t="shared" si="231"/>
        <v>2.67</v>
      </c>
      <c r="Q2950" s="11" t="s">
        <v>8314</v>
      </c>
      <c r="R2950" s="11" t="s">
        <v>8354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60" x14ac:dyDescent="0.25">
      <c r="A2951" s="23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5">
        <f t="shared" si="231"/>
        <v>12.5</v>
      </c>
      <c r="Q2951" s="11" t="s">
        <v>8314</v>
      </c>
      <c r="R2951" s="11" t="s">
        <v>8354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60" x14ac:dyDescent="0.25">
      <c r="A2952" s="23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5">
        <f t="shared" si="231"/>
        <v>0</v>
      </c>
      <c r="Q2952" s="11" t="s">
        <v>8314</v>
      </c>
      <c r="R2952" s="11" t="s">
        <v>8354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 s="2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5">
        <f t="shared" si="231"/>
        <v>18.899999999999999</v>
      </c>
      <c r="Q2953" s="11" t="s">
        <v>8314</v>
      </c>
      <c r="R2953" s="11" t="s">
        <v>8354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60" x14ac:dyDescent="0.25">
      <c r="A2954" s="23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5">
        <f t="shared" si="231"/>
        <v>200.63</v>
      </c>
      <c r="Q2954" s="11" t="s">
        <v>8314</v>
      </c>
      <c r="R2954" s="11" t="s">
        <v>8354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 s="23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5">
        <f t="shared" si="231"/>
        <v>201.67</v>
      </c>
      <c r="Q2955" s="11" t="s">
        <v>8314</v>
      </c>
      <c r="R2955" s="11" t="s">
        <v>8354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 s="23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5">
        <f t="shared" si="231"/>
        <v>0</v>
      </c>
      <c r="Q2956" s="11" t="s">
        <v>8314</v>
      </c>
      <c r="R2956" s="11" t="s">
        <v>8354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45" x14ac:dyDescent="0.25">
      <c r="A2957" s="23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5">
        <f t="shared" si="231"/>
        <v>65</v>
      </c>
      <c r="Q2957" s="11" t="s">
        <v>8314</v>
      </c>
      <c r="R2957" s="11" t="s">
        <v>8354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60" x14ac:dyDescent="0.25">
      <c r="A2958" s="23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5">
        <f t="shared" si="231"/>
        <v>66.099999999999994</v>
      </c>
      <c r="Q2958" s="11" t="s">
        <v>8314</v>
      </c>
      <c r="R2958" s="11" t="s">
        <v>8354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 s="23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5">
        <f t="shared" si="231"/>
        <v>93.33</v>
      </c>
      <c r="Q2959" s="11" t="s">
        <v>8314</v>
      </c>
      <c r="R2959" s="11" t="s">
        <v>8354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 s="23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5">
        <f t="shared" si="231"/>
        <v>0</v>
      </c>
      <c r="Q2960" s="11" t="s">
        <v>8314</v>
      </c>
      <c r="R2960" s="11" t="s">
        <v>8354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60" x14ac:dyDescent="0.25">
      <c r="A2961" s="23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5">
        <f t="shared" si="231"/>
        <v>0</v>
      </c>
      <c r="Q2961" s="11" t="s">
        <v>8314</v>
      </c>
      <c r="R2961" s="11" t="s">
        <v>8354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 s="23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5">
        <f t="shared" si="231"/>
        <v>0</v>
      </c>
      <c r="Q2962" s="11" t="s">
        <v>8314</v>
      </c>
      <c r="R2962" s="11" t="s">
        <v>8354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 s="2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5">
        <f t="shared" si="231"/>
        <v>50.75</v>
      </c>
      <c r="Q2963" s="11" t="s">
        <v>8314</v>
      </c>
      <c r="R2963" s="11" t="s">
        <v>8315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60" x14ac:dyDescent="0.25">
      <c r="A2964" s="23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5">
        <f t="shared" si="231"/>
        <v>60.9</v>
      </c>
      <c r="Q2964" s="11" t="s">
        <v>8314</v>
      </c>
      <c r="R2964" s="11" t="s">
        <v>8315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 s="23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5">
        <f t="shared" si="231"/>
        <v>109.03</v>
      </c>
      <c r="Q2965" s="11" t="s">
        <v>8314</v>
      </c>
      <c r="R2965" s="11" t="s">
        <v>8315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60" x14ac:dyDescent="0.25">
      <c r="A2966" s="23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5">
        <f t="shared" si="231"/>
        <v>25.69</v>
      </c>
      <c r="Q2966" s="11" t="s">
        <v>8314</v>
      </c>
      <c r="R2966" s="11" t="s">
        <v>8315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 s="23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5">
        <f t="shared" si="231"/>
        <v>41.92</v>
      </c>
      <c r="Q2967" s="11" t="s">
        <v>8314</v>
      </c>
      <c r="R2967" s="11" t="s">
        <v>8315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60" x14ac:dyDescent="0.25">
      <c r="A2968" s="23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5">
        <f t="shared" si="231"/>
        <v>88.77</v>
      </c>
      <c r="Q2968" s="11" t="s">
        <v>8314</v>
      </c>
      <c r="R2968" s="11" t="s">
        <v>8315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 s="23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5">
        <f t="shared" si="231"/>
        <v>80.23</v>
      </c>
      <c r="Q2969" s="11" t="s">
        <v>8314</v>
      </c>
      <c r="R2969" s="11" t="s">
        <v>8315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 s="23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5">
        <f t="shared" si="231"/>
        <v>78.94</v>
      </c>
      <c r="Q2970" s="11" t="s">
        <v>8314</v>
      </c>
      <c r="R2970" s="11" t="s">
        <v>8315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60" x14ac:dyDescent="0.25">
      <c r="A2971" s="23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5">
        <f t="shared" si="231"/>
        <v>95.59</v>
      </c>
      <c r="Q2971" s="11" t="s">
        <v>8314</v>
      </c>
      <c r="R2971" s="11" t="s">
        <v>8315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 s="23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5">
        <f t="shared" si="231"/>
        <v>69.89</v>
      </c>
      <c r="Q2972" s="11" t="s">
        <v>8314</v>
      </c>
      <c r="R2972" s="11" t="s">
        <v>8315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60" x14ac:dyDescent="0.25">
      <c r="A2973" s="2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5">
        <f t="shared" si="231"/>
        <v>74.53</v>
      </c>
      <c r="Q2973" s="11" t="s">
        <v>8314</v>
      </c>
      <c r="R2973" s="11" t="s">
        <v>8315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 s="23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5">
        <f t="shared" si="231"/>
        <v>123.94</v>
      </c>
      <c r="Q2974" s="11" t="s">
        <v>8314</v>
      </c>
      <c r="R2974" s="11" t="s">
        <v>8315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60" x14ac:dyDescent="0.25">
      <c r="A2975" s="23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5">
        <f t="shared" si="231"/>
        <v>264.85000000000002</v>
      </c>
      <c r="Q2975" s="11" t="s">
        <v>8314</v>
      </c>
      <c r="R2975" s="11" t="s">
        <v>8315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 s="23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5">
        <f t="shared" si="231"/>
        <v>58.62</v>
      </c>
      <c r="Q2976" s="11" t="s">
        <v>8314</v>
      </c>
      <c r="R2976" s="11" t="s">
        <v>8315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 s="23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5">
        <f t="shared" si="231"/>
        <v>70.88</v>
      </c>
      <c r="Q2977" s="11" t="s">
        <v>8314</v>
      </c>
      <c r="R2977" s="11" t="s">
        <v>8315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 s="23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5">
        <f t="shared" si="231"/>
        <v>8.57</v>
      </c>
      <c r="Q2978" s="11" t="s">
        <v>8314</v>
      </c>
      <c r="R2978" s="11" t="s">
        <v>8315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 s="23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5">
        <f t="shared" si="231"/>
        <v>113.57</v>
      </c>
      <c r="Q2979" s="11" t="s">
        <v>8314</v>
      </c>
      <c r="R2979" s="11" t="s">
        <v>8315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 s="23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5">
        <f t="shared" si="231"/>
        <v>60.69</v>
      </c>
      <c r="Q2980" s="11" t="s">
        <v>8314</v>
      </c>
      <c r="R2980" s="11" t="s">
        <v>8315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60" x14ac:dyDescent="0.25">
      <c r="A2981" s="23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5">
        <f t="shared" si="231"/>
        <v>110.22</v>
      </c>
      <c r="Q2981" s="11" t="s">
        <v>8314</v>
      </c>
      <c r="R2981" s="11" t="s">
        <v>8315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 s="23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5">
        <f t="shared" si="231"/>
        <v>136.46</v>
      </c>
      <c r="Q2982" s="11" t="s">
        <v>8314</v>
      </c>
      <c r="R2982" s="11" t="s">
        <v>8315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 s="2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5">
        <f t="shared" si="231"/>
        <v>53.16</v>
      </c>
      <c r="Q2983" s="11" t="s">
        <v>8314</v>
      </c>
      <c r="R2983" s="11" t="s">
        <v>8354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 s="23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5">
        <f t="shared" si="231"/>
        <v>86.49</v>
      </c>
      <c r="Q2984" s="11" t="s">
        <v>8314</v>
      </c>
      <c r="R2984" s="11" t="s">
        <v>8354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 s="23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5">
        <f t="shared" si="231"/>
        <v>155.24</v>
      </c>
      <c r="Q2985" s="11" t="s">
        <v>8314</v>
      </c>
      <c r="R2985" s="11" t="s">
        <v>8354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 s="23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5">
        <f t="shared" si="231"/>
        <v>115.08</v>
      </c>
      <c r="Q2986" s="11" t="s">
        <v>8314</v>
      </c>
      <c r="R2986" s="11" t="s">
        <v>8354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 s="23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5">
        <f t="shared" si="231"/>
        <v>109.59</v>
      </c>
      <c r="Q2987" s="11" t="s">
        <v>8314</v>
      </c>
      <c r="R2987" s="11" t="s">
        <v>8354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 s="23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5">
        <f t="shared" si="231"/>
        <v>45.21</v>
      </c>
      <c r="Q2988" s="11" t="s">
        <v>8314</v>
      </c>
      <c r="R2988" s="11" t="s">
        <v>8354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 s="23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5">
        <f t="shared" si="231"/>
        <v>104.15</v>
      </c>
      <c r="Q2989" s="11" t="s">
        <v>8314</v>
      </c>
      <c r="R2989" s="11" t="s">
        <v>8354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60" x14ac:dyDescent="0.25">
      <c r="A2990" s="23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5">
        <f t="shared" si="231"/>
        <v>35.71</v>
      </c>
      <c r="Q2990" s="11" t="s">
        <v>8314</v>
      </c>
      <c r="R2990" s="11" t="s">
        <v>8354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 s="23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5">
        <f t="shared" si="231"/>
        <v>97</v>
      </c>
      <c r="Q2991" s="11" t="s">
        <v>8314</v>
      </c>
      <c r="R2991" s="11" t="s">
        <v>8354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60" x14ac:dyDescent="0.25">
      <c r="A2992" s="23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5">
        <f t="shared" si="231"/>
        <v>370.37</v>
      </c>
      <c r="Q2992" s="11" t="s">
        <v>8314</v>
      </c>
      <c r="R2992" s="11" t="s">
        <v>8354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60" x14ac:dyDescent="0.25">
      <c r="A2993" s="2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5">
        <f t="shared" si="231"/>
        <v>94.41</v>
      </c>
      <c r="Q2993" s="11" t="s">
        <v>8314</v>
      </c>
      <c r="R2993" s="11" t="s">
        <v>8354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 s="23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5">
        <f t="shared" si="231"/>
        <v>48.98</v>
      </c>
      <c r="Q2994" s="11" t="s">
        <v>8314</v>
      </c>
      <c r="R2994" s="11" t="s">
        <v>8354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 s="23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5">
        <f t="shared" si="231"/>
        <v>45.59</v>
      </c>
      <c r="Q2995" s="11" t="s">
        <v>8314</v>
      </c>
      <c r="R2995" s="11" t="s">
        <v>8354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 s="23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5">
        <f t="shared" si="231"/>
        <v>23.28</v>
      </c>
      <c r="Q2996" s="11" t="s">
        <v>8314</v>
      </c>
      <c r="R2996" s="11" t="s">
        <v>8354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60" x14ac:dyDescent="0.25">
      <c r="A2997" s="23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5">
        <f t="shared" si="231"/>
        <v>63.23</v>
      </c>
      <c r="Q2997" s="11" t="s">
        <v>8314</v>
      </c>
      <c r="R2997" s="11" t="s">
        <v>8354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45" x14ac:dyDescent="0.25">
      <c r="A2998" s="23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5">
        <f t="shared" si="231"/>
        <v>153.52000000000001</v>
      </c>
      <c r="Q2998" s="11" t="s">
        <v>8314</v>
      </c>
      <c r="R2998" s="11" t="s">
        <v>8354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60" x14ac:dyDescent="0.25">
      <c r="A2999" s="23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5">
        <f t="shared" si="231"/>
        <v>90.2</v>
      </c>
      <c r="Q2999" s="11" t="s">
        <v>8314</v>
      </c>
      <c r="R2999" s="11" t="s">
        <v>8354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60" x14ac:dyDescent="0.25">
      <c r="A3000" s="23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5">
        <f t="shared" si="231"/>
        <v>118.97</v>
      </c>
      <c r="Q3000" s="11" t="s">
        <v>8314</v>
      </c>
      <c r="R3000" s="11" t="s">
        <v>8354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60" x14ac:dyDescent="0.25">
      <c r="A3001" s="23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5">
        <f t="shared" si="231"/>
        <v>80.25</v>
      </c>
      <c r="Q3001" s="11" t="s">
        <v>8314</v>
      </c>
      <c r="R3001" s="11" t="s">
        <v>8354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60" x14ac:dyDescent="0.25">
      <c r="A3002" s="23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5">
        <f t="shared" si="231"/>
        <v>62.5</v>
      </c>
      <c r="Q3002" s="11" t="s">
        <v>8314</v>
      </c>
      <c r="R3002" s="11" t="s">
        <v>8354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 s="2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5">
        <f t="shared" si="231"/>
        <v>131.38</v>
      </c>
      <c r="Q3003" s="11" t="s">
        <v>8314</v>
      </c>
      <c r="R3003" s="11" t="s">
        <v>8354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 s="23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5">
        <f t="shared" si="231"/>
        <v>73.03</v>
      </c>
      <c r="Q3004" s="11" t="s">
        <v>8314</v>
      </c>
      <c r="R3004" s="11" t="s">
        <v>8354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60" x14ac:dyDescent="0.25">
      <c r="A3005" s="23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5">
        <f t="shared" si="231"/>
        <v>178.53</v>
      </c>
      <c r="Q3005" s="11" t="s">
        <v>8314</v>
      </c>
      <c r="R3005" s="11" t="s">
        <v>8354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 s="23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5">
        <f t="shared" si="231"/>
        <v>162.91</v>
      </c>
      <c r="Q3006" s="11" t="s">
        <v>8314</v>
      </c>
      <c r="R3006" s="11" t="s">
        <v>8354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 s="23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5">
        <f t="shared" si="231"/>
        <v>108.24</v>
      </c>
      <c r="Q3007" s="11" t="s">
        <v>8314</v>
      </c>
      <c r="R3007" s="11" t="s">
        <v>8354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45" x14ac:dyDescent="0.25">
      <c r="A3008" s="23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5">
        <f t="shared" si="231"/>
        <v>88.87</v>
      </c>
      <c r="Q3008" s="11" t="s">
        <v>8314</v>
      </c>
      <c r="R3008" s="11" t="s">
        <v>8354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 s="23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5">
        <f t="shared" si="231"/>
        <v>54</v>
      </c>
      <c r="Q3009" s="11" t="s">
        <v>8314</v>
      </c>
      <c r="R3009" s="11" t="s">
        <v>8354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 s="23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5">
        <f t="shared" ref="P3010:P3073" si="236">IFERROR(ROUND(E3010/L3010,2),0)</f>
        <v>116.73</v>
      </c>
      <c r="Q3010" s="11" t="s">
        <v>8314</v>
      </c>
      <c r="R3010" s="11" t="s">
        <v>8354</v>
      </c>
      <c r="S3010" s="16">
        <f t="shared" ref="S3010:S3073" si="237">(((J3010/60)/60)/24)+DATE(1970,1,1)</f>
        <v>42360.212025462963</v>
      </c>
      <c r="T3010" s="16">
        <f t="shared" ref="T3010:T3073" si="238">(((I3010/60)/60)/24)+DATE(1970,1,1)</f>
        <v>42390.212025462963</v>
      </c>
      <c r="U3010">
        <f t="shared" si="234"/>
        <v>2015</v>
      </c>
    </row>
    <row r="3011" spans="1:21" ht="60" x14ac:dyDescent="0.25">
      <c r="A3011" s="23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5">
        <f t="shared" si="236"/>
        <v>233.9</v>
      </c>
      <c r="Q3011" s="11" t="s">
        <v>8314</v>
      </c>
      <c r="R3011" s="11" t="s">
        <v>8354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60" x14ac:dyDescent="0.25">
      <c r="A3012" s="23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5">
        <f t="shared" si="236"/>
        <v>158</v>
      </c>
      <c r="Q3012" s="11" t="s">
        <v>8314</v>
      </c>
      <c r="R3012" s="11" t="s">
        <v>8354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 s="2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5">
        <f t="shared" si="236"/>
        <v>14.84</v>
      </c>
      <c r="Q3013" s="11" t="s">
        <v>8314</v>
      </c>
      <c r="R3013" s="11" t="s">
        <v>8354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 s="23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5">
        <f t="shared" si="236"/>
        <v>85.18</v>
      </c>
      <c r="Q3014" s="11" t="s">
        <v>8314</v>
      </c>
      <c r="R3014" s="11" t="s">
        <v>8354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 s="23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5">
        <f t="shared" si="236"/>
        <v>146.69</v>
      </c>
      <c r="Q3015" s="11" t="s">
        <v>8314</v>
      </c>
      <c r="R3015" s="11" t="s">
        <v>8354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 s="23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5">
        <f t="shared" si="236"/>
        <v>50.76</v>
      </c>
      <c r="Q3016" s="11" t="s">
        <v>8314</v>
      </c>
      <c r="R3016" s="11" t="s">
        <v>8354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 s="23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5">
        <f t="shared" si="236"/>
        <v>87.7</v>
      </c>
      <c r="Q3017" s="11" t="s">
        <v>8314</v>
      </c>
      <c r="R3017" s="11" t="s">
        <v>8354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 s="23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5">
        <f t="shared" si="236"/>
        <v>242.28</v>
      </c>
      <c r="Q3018" s="11" t="s">
        <v>8314</v>
      </c>
      <c r="R3018" s="11" t="s">
        <v>8354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60" x14ac:dyDescent="0.25">
      <c r="A3019" s="23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5">
        <f t="shared" si="236"/>
        <v>146.44999999999999</v>
      </c>
      <c r="Q3019" s="11" t="s">
        <v>8314</v>
      </c>
      <c r="R3019" s="11" t="s">
        <v>8354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 s="23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5">
        <f t="shared" si="236"/>
        <v>103.17</v>
      </c>
      <c r="Q3020" s="11" t="s">
        <v>8314</v>
      </c>
      <c r="R3020" s="11" t="s">
        <v>8354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60" x14ac:dyDescent="0.25">
      <c r="A3021" s="23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5">
        <f t="shared" si="236"/>
        <v>80.459999999999994</v>
      </c>
      <c r="Q3021" s="11" t="s">
        <v>8314</v>
      </c>
      <c r="R3021" s="11" t="s">
        <v>8354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 s="23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5">
        <f t="shared" si="236"/>
        <v>234.67</v>
      </c>
      <c r="Q3022" s="11" t="s">
        <v>8314</v>
      </c>
      <c r="R3022" s="11" t="s">
        <v>8354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 s="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5">
        <f t="shared" si="236"/>
        <v>50.69</v>
      </c>
      <c r="Q3023" s="11" t="s">
        <v>8314</v>
      </c>
      <c r="R3023" s="11" t="s">
        <v>8354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60" x14ac:dyDescent="0.25">
      <c r="A3024" s="23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5">
        <f t="shared" si="236"/>
        <v>162.71</v>
      </c>
      <c r="Q3024" s="11" t="s">
        <v>8314</v>
      </c>
      <c r="R3024" s="11" t="s">
        <v>8354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 s="23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5">
        <f t="shared" si="236"/>
        <v>120.17</v>
      </c>
      <c r="Q3025" s="11" t="s">
        <v>8314</v>
      </c>
      <c r="R3025" s="11" t="s">
        <v>8354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60" x14ac:dyDescent="0.25">
      <c r="A3026" s="23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5">
        <f t="shared" si="236"/>
        <v>67.7</v>
      </c>
      <c r="Q3026" s="11" t="s">
        <v>8314</v>
      </c>
      <c r="R3026" s="11" t="s">
        <v>8354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 s="23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5">
        <f t="shared" si="236"/>
        <v>52.1</v>
      </c>
      <c r="Q3027" s="11" t="s">
        <v>8314</v>
      </c>
      <c r="R3027" s="11" t="s">
        <v>8354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 s="23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5">
        <f t="shared" si="236"/>
        <v>51.6</v>
      </c>
      <c r="Q3028" s="11" t="s">
        <v>8314</v>
      </c>
      <c r="R3028" s="11" t="s">
        <v>8354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 s="23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5">
        <f t="shared" si="236"/>
        <v>164.3</v>
      </c>
      <c r="Q3029" s="11" t="s">
        <v>8314</v>
      </c>
      <c r="R3029" s="11" t="s">
        <v>8354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 s="23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5">
        <f t="shared" si="236"/>
        <v>84.86</v>
      </c>
      <c r="Q3030" s="11" t="s">
        <v>8314</v>
      </c>
      <c r="R3030" s="11" t="s">
        <v>8354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60" x14ac:dyDescent="0.25">
      <c r="A3031" s="23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5">
        <f t="shared" si="236"/>
        <v>94.55</v>
      </c>
      <c r="Q3031" s="11" t="s">
        <v>8314</v>
      </c>
      <c r="R3031" s="11" t="s">
        <v>8354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60" x14ac:dyDescent="0.25">
      <c r="A3032" s="23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5">
        <f t="shared" si="236"/>
        <v>45.54</v>
      </c>
      <c r="Q3032" s="11" t="s">
        <v>8314</v>
      </c>
      <c r="R3032" s="11" t="s">
        <v>8354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 s="2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5">
        <f t="shared" si="236"/>
        <v>51.72</v>
      </c>
      <c r="Q3033" s="11" t="s">
        <v>8314</v>
      </c>
      <c r="R3033" s="11" t="s">
        <v>8354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60" x14ac:dyDescent="0.25">
      <c r="A3034" s="23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5">
        <f t="shared" si="236"/>
        <v>50.88</v>
      </c>
      <c r="Q3034" s="11" t="s">
        <v>8314</v>
      </c>
      <c r="R3034" s="11" t="s">
        <v>8354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 s="23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5">
        <f t="shared" si="236"/>
        <v>191.13</v>
      </c>
      <c r="Q3035" s="11" t="s">
        <v>8314</v>
      </c>
      <c r="R3035" s="11" t="s">
        <v>8354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 s="23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5">
        <f t="shared" si="236"/>
        <v>89.31</v>
      </c>
      <c r="Q3036" s="11" t="s">
        <v>8314</v>
      </c>
      <c r="R3036" s="11" t="s">
        <v>8354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45" x14ac:dyDescent="0.25">
      <c r="A3037" s="23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5">
        <f t="shared" si="236"/>
        <v>88.59</v>
      </c>
      <c r="Q3037" s="11" t="s">
        <v>8314</v>
      </c>
      <c r="R3037" s="11" t="s">
        <v>8354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60" x14ac:dyDescent="0.25">
      <c r="A3038" s="23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5">
        <f t="shared" si="236"/>
        <v>96.3</v>
      </c>
      <c r="Q3038" s="11" t="s">
        <v>8314</v>
      </c>
      <c r="R3038" s="11" t="s">
        <v>8354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 s="23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5">
        <f t="shared" si="236"/>
        <v>33.31</v>
      </c>
      <c r="Q3039" s="11" t="s">
        <v>8314</v>
      </c>
      <c r="R3039" s="11" t="s">
        <v>8354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 s="23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5">
        <f t="shared" si="236"/>
        <v>37.22</v>
      </c>
      <c r="Q3040" s="11" t="s">
        <v>8314</v>
      </c>
      <c r="R3040" s="11" t="s">
        <v>8354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 s="23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5">
        <f t="shared" si="236"/>
        <v>92.13</v>
      </c>
      <c r="Q3041" s="11" t="s">
        <v>8314</v>
      </c>
      <c r="R3041" s="11" t="s">
        <v>8354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 s="23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5">
        <f t="shared" si="236"/>
        <v>76.790000000000006</v>
      </c>
      <c r="Q3042" s="11" t="s">
        <v>8314</v>
      </c>
      <c r="R3042" s="11" t="s">
        <v>8354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 s="2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5">
        <f t="shared" si="236"/>
        <v>96.53</v>
      </c>
      <c r="Q3043" s="11" t="s">
        <v>8314</v>
      </c>
      <c r="R3043" s="11" t="s">
        <v>8354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 s="23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5">
        <f t="shared" si="236"/>
        <v>51.89</v>
      </c>
      <c r="Q3044" s="11" t="s">
        <v>8314</v>
      </c>
      <c r="R3044" s="11" t="s">
        <v>8354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 s="23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5">
        <f t="shared" si="236"/>
        <v>128.91</v>
      </c>
      <c r="Q3045" s="11" t="s">
        <v>8314</v>
      </c>
      <c r="R3045" s="11" t="s">
        <v>8354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 s="23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5">
        <f t="shared" si="236"/>
        <v>84.11</v>
      </c>
      <c r="Q3046" s="11" t="s">
        <v>8314</v>
      </c>
      <c r="R3046" s="11" t="s">
        <v>8354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 s="23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5">
        <f t="shared" si="236"/>
        <v>82.94</v>
      </c>
      <c r="Q3047" s="11" t="s">
        <v>8314</v>
      </c>
      <c r="R3047" s="11" t="s">
        <v>8354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 s="23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5">
        <f t="shared" si="236"/>
        <v>259.95</v>
      </c>
      <c r="Q3048" s="11" t="s">
        <v>8314</v>
      </c>
      <c r="R3048" s="11" t="s">
        <v>8354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 s="23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5">
        <f t="shared" si="236"/>
        <v>37.25</v>
      </c>
      <c r="Q3049" s="11" t="s">
        <v>8314</v>
      </c>
      <c r="R3049" s="11" t="s">
        <v>8354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60" x14ac:dyDescent="0.25">
      <c r="A3050" s="23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5">
        <f t="shared" si="236"/>
        <v>177.02</v>
      </c>
      <c r="Q3050" s="11" t="s">
        <v>8314</v>
      </c>
      <c r="R3050" s="11" t="s">
        <v>8354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 s="23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5">
        <f t="shared" si="236"/>
        <v>74.069999999999993</v>
      </c>
      <c r="Q3051" s="11" t="s">
        <v>8314</v>
      </c>
      <c r="R3051" s="11" t="s">
        <v>8354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 s="23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5">
        <f t="shared" si="236"/>
        <v>70.67</v>
      </c>
      <c r="Q3052" s="11" t="s">
        <v>8314</v>
      </c>
      <c r="R3052" s="11" t="s">
        <v>8354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 s="2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5">
        <f t="shared" si="236"/>
        <v>23.63</v>
      </c>
      <c r="Q3053" s="11" t="s">
        <v>8314</v>
      </c>
      <c r="R3053" s="11" t="s">
        <v>8354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 s="23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5">
        <f t="shared" si="236"/>
        <v>37.5</v>
      </c>
      <c r="Q3054" s="11" t="s">
        <v>8314</v>
      </c>
      <c r="R3054" s="11" t="s">
        <v>8354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 s="23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5">
        <f t="shared" si="236"/>
        <v>13.33</v>
      </c>
      <c r="Q3055" s="11" t="s">
        <v>8314</v>
      </c>
      <c r="R3055" s="11" t="s">
        <v>8354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 s="23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5">
        <f t="shared" si="236"/>
        <v>0</v>
      </c>
      <c r="Q3056" s="11" t="s">
        <v>8314</v>
      </c>
      <c r="R3056" s="11" t="s">
        <v>8354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60" x14ac:dyDescent="0.25">
      <c r="A3057" s="23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5">
        <f t="shared" si="236"/>
        <v>1</v>
      </c>
      <c r="Q3057" s="11" t="s">
        <v>8314</v>
      </c>
      <c r="R3057" s="11" t="s">
        <v>8354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 s="23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5">
        <f t="shared" si="236"/>
        <v>0</v>
      </c>
      <c r="Q3058" s="11" t="s">
        <v>8314</v>
      </c>
      <c r="R3058" s="11" t="s">
        <v>8354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 s="23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5">
        <f t="shared" si="236"/>
        <v>0</v>
      </c>
      <c r="Q3059" s="11" t="s">
        <v>8314</v>
      </c>
      <c r="R3059" s="11" t="s">
        <v>8354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 s="23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5">
        <f t="shared" si="236"/>
        <v>1</v>
      </c>
      <c r="Q3060" s="11" t="s">
        <v>8314</v>
      </c>
      <c r="R3060" s="11" t="s">
        <v>8354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60" x14ac:dyDescent="0.25">
      <c r="A3061" s="23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5">
        <f t="shared" si="236"/>
        <v>41</v>
      </c>
      <c r="Q3061" s="11" t="s">
        <v>8314</v>
      </c>
      <c r="R3061" s="11" t="s">
        <v>8354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45" x14ac:dyDescent="0.25">
      <c r="A3062" s="23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5">
        <f t="shared" si="236"/>
        <v>55.83</v>
      </c>
      <c r="Q3062" s="11" t="s">
        <v>8314</v>
      </c>
      <c r="R3062" s="11" t="s">
        <v>8354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 s="2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5">
        <f t="shared" si="236"/>
        <v>0</v>
      </c>
      <c r="Q3063" s="11" t="s">
        <v>8314</v>
      </c>
      <c r="R3063" s="11" t="s">
        <v>8354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60" x14ac:dyDescent="0.25">
      <c r="A3064" s="23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5">
        <f t="shared" si="236"/>
        <v>99.76</v>
      </c>
      <c r="Q3064" s="11" t="s">
        <v>8314</v>
      </c>
      <c r="R3064" s="11" t="s">
        <v>8354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 s="23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5">
        <f t="shared" si="236"/>
        <v>25.52</v>
      </c>
      <c r="Q3065" s="11" t="s">
        <v>8314</v>
      </c>
      <c r="R3065" s="11" t="s">
        <v>8354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 s="23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5">
        <f t="shared" si="236"/>
        <v>117.65</v>
      </c>
      <c r="Q3066" s="11" t="s">
        <v>8314</v>
      </c>
      <c r="R3066" s="11" t="s">
        <v>8354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60" x14ac:dyDescent="0.25">
      <c r="A3067" s="23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5">
        <f t="shared" si="236"/>
        <v>5</v>
      </c>
      <c r="Q3067" s="11" t="s">
        <v>8314</v>
      </c>
      <c r="R3067" s="11" t="s">
        <v>8354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 s="23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5">
        <f t="shared" si="236"/>
        <v>2796.67</v>
      </c>
      <c r="Q3068" s="11" t="s">
        <v>8314</v>
      </c>
      <c r="R3068" s="11" t="s">
        <v>8354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60" x14ac:dyDescent="0.25">
      <c r="A3069" s="23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5">
        <f t="shared" si="236"/>
        <v>200</v>
      </c>
      <c r="Q3069" s="11" t="s">
        <v>8314</v>
      </c>
      <c r="R3069" s="11" t="s">
        <v>8354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 s="23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5">
        <f t="shared" si="236"/>
        <v>87.5</v>
      </c>
      <c r="Q3070" s="11" t="s">
        <v>8314</v>
      </c>
      <c r="R3070" s="11" t="s">
        <v>8354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60" x14ac:dyDescent="0.25">
      <c r="A3071" s="23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5">
        <f t="shared" si="236"/>
        <v>20.14</v>
      </c>
      <c r="Q3071" s="11" t="s">
        <v>8314</v>
      </c>
      <c r="R3071" s="11" t="s">
        <v>8354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 s="23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5">
        <f t="shared" si="236"/>
        <v>20.88</v>
      </c>
      <c r="Q3072" s="11" t="s">
        <v>8314</v>
      </c>
      <c r="R3072" s="11" t="s">
        <v>8354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 s="2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5">
        <f t="shared" si="236"/>
        <v>61.31</v>
      </c>
      <c r="Q3073" s="11" t="s">
        <v>8314</v>
      </c>
      <c r="R3073" s="11" t="s">
        <v>8354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 s="23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5">
        <f t="shared" ref="P3074:P3137" si="241">IFERROR(ROUND(E3074/L3074,2),0)</f>
        <v>1</v>
      </c>
      <c r="Q3074" s="11" t="s">
        <v>8314</v>
      </c>
      <c r="R3074" s="11" t="s">
        <v>8354</v>
      </c>
      <c r="S3074" s="16">
        <f t="shared" ref="S3074:S3137" si="242">(((J3074/60)/60)/24)+DATE(1970,1,1)</f>
        <v>42658.690532407403</v>
      </c>
      <c r="T3074" s="16">
        <f t="shared" ref="T3074:T3137" si="243">(((I3074/60)/60)/24)+DATE(1970,1,1)</f>
        <v>42673.073611111111</v>
      </c>
      <c r="U3074">
        <f t="shared" si="239"/>
        <v>2016</v>
      </c>
    </row>
    <row r="3075" spans="1:21" ht="45" x14ac:dyDescent="0.25">
      <c r="A3075" s="23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5">
        <f t="shared" si="241"/>
        <v>92.14</v>
      </c>
      <c r="Q3075" s="11" t="s">
        <v>8314</v>
      </c>
      <c r="R3075" s="11" t="s">
        <v>8354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75" x14ac:dyDescent="0.25">
      <c r="A3076" s="23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5">
        <f t="shared" si="241"/>
        <v>7.33</v>
      </c>
      <c r="Q3076" s="11" t="s">
        <v>8314</v>
      </c>
      <c r="R3076" s="11" t="s">
        <v>8354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 s="23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5">
        <f t="shared" si="241"/>
        <v>64.8</v>
      </c>
      <c r="Q3077" s="11" t="s">
        <v>8314</v>
      </c>
      <c r="R3077" s="11" t="s">
        <v>8354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 s="23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5">
        <f t="shared" si="241"/>
        <v>30.12</v>
      </c>
      <c r="Q3078" s="11" t="s">
        <v>8314</v>
      </c>
      <c r="R3078" s="11" t="s">
        <v>8354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60" x14ac:dyDescent="0.25">
      <c r="A3079" s="23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5">
        <f t="shared" si="241"/>
        <v>52.5</v>
      </c>
      <c r="Q3079" s="11" t="s">
        <v>8314</v>
      </c>
      <c r="R3079" s="11" t="s">
        <v>8354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60" x14ac:dyDescent="0.25">
      <c r="A3080" s="23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5">
        <f t="shared" si="241"/>
        <v>23.67</v>
      </c>
      <c r="Q3080" s="11" t="s">
        <v>8314</v>
      </c>
      <c r="R3080" s="11" t="s">
        <v>8354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 s="23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5">
        <f t="shared" si="241"/>
        <v>415.78</v>
      </c>
      <c r="Q3081" s="11" t="s">
        <v>8314</v>
      </c>
      <c r="R3081" s="11" t="s">
        <v>8354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60" x14ac:dyDescent="0.25">
      <c r="A3082" s="23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5">
        <f t="shared" si="241"/>
        <v>53.71</v>
      </c>
      <c r="Q3082" s="11" t="s">
        <v>8314</v>
      </c>
      <c r="R3082" s="11" t="s">
        <v>8354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60" x14ac:dyDescent="0.25">
      <c r="A3083" s="2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5">
        <f t="shared" si="241"/>
        <v>420.6</v>
      </c>
      <c r="Q3083" s="11" t="s">
        <v>8314</v>
      </c>
      <c r="R3083" s="11" t="s">
        <v>8354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60" x14ac:dyDescent="0.25">
      <c r="A3084" s="23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5">
        <f t="shared" si="241"/>
        <v>0</v>
      </c>
      <c r="Q3084" s="11" t="s">
        <v>8314</v>
      </c>
      <c r="R3084" s="11" t="s">
        <v>8354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75" x14ac:dyDescent="0.25">
      <c r="A3085" s="23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5">
        <f t="shared" si="241"/>
        <v>18.670000000000002</v>
      </c>
      <c r="Q3085" s="11" t="s">
        <v>8314</v>
      </c>
      <c r="R3085" s="11" t="s">
        <v>8354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 s="23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5">
        <f t="shared" si="241"/>
        <v>78.33</v>
      </c>
      <c r="Q3086" s="11" t="s">
        <v>8314</v>
      </c>
      <c r="R3086" s="11" t="s">
        <v>8354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60" x14ac:dyDescent="0.25">
      <c r="A3087" s="23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5">
        <f t="shared" si="241"/>
        <v>67.78</v>
      </c>
      <c r="Q3087" s="11" t="s">
        <v>8314</v>
      </c>
      <c r="R3087" s="11" t="s">
        <v>8354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 s="23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5">
        <f t="shared" si="241"/>
        <v>16.670000000000002</v>
      </c>
      <c r="Q3088" s="11" t="s">
        <v>8314</v>
      </c>
      <c r="R3088" s="11" t="s">
        <v>8354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60" x14ac:dyDescent="0.25">
      <c r="A3089" s="23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5">
        <f t="shared" si="241"/>
        <v>62.5</v>
      </c>
      <c r="Q3089" s="11" t="s">
        <v>8314</v>
      </c>
      <c r="R3089" s="11" t="s">
        <v>8354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 s="23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5">
        <f t="shared" si="241"/>
        <v>42</v>
      </c>
      <c r="Q3090" s="11" t="s">
        <v>8314</v>
      </c>
      <c r="R3090" s="11" t="s">
        <v>8354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 s="23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5">
        <f t="shared" si="241"/>
        <v>130.09</v>
      </c>
      <c r="Q3091" s="11" t="s">
        <v>8314</v>
      </c>
      <c r="R3091" s="11" t="s">
        <v>8354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60" x14ac:dyDescent="0.25">
      <c r="A3092" s="23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5">
        <f t="shared" si="241"/>
        <v>1270.22</v>
      </c>
      <c r="Q3092" s="11" t="s">
        <v>8314</v>
      </c>
      <c r="R3092" s="11" t="s">
        <v>8354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 s="2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5">
        <f t="shared" si="241"/>
        <v>88.44</v>
      </c>
      <c r="Q3093" s="11" t="s">
        <v>8314</v>
      </c>
      <c r="R3093" s="11" t="s">
        <v>8354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 s="23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5">
        <f t="shared" si="241"/>
        <v>56.34</v>
      </c>
      <c r="Q3094" s="11" t="s">
        <v>8314</v>
      </c>
      <c r="R3094" s="11" t="s">
        <v>8354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 s="23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5">
        <f t="shared" si="241"/>
        <v>53.53</v>
      </c>
      <c r="Q3095" s="11" t="s">
        <v>8314</v>
      </c>
      <c r="R3095" s="11" t="s">
        <v>8354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 s="23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5">
        <f t="shared" si="241"/>
        <v>25</v>
      </c>
      <c r="Q3096" s="11" t="s">
        <v>8314</v>
      </c>
      <c r="R3096" s="11" t="s">
        <v>8354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 s="23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5">
        <f t="shared" si="241"/>
        <v>50</v>
      </c>
      <c r="Q3097" s="11" t="s">
        <v>8314</v>
      </c>
      <c r="R3097" s="11" t="s">
        <v>8354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 s="23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5">
        <f t="shared" si="241"/>
        <v>56.79</v>
      </c>
      <c r="Q3098" s="11" t="s">
        <v>8314</v>
      </c>
      <c r="R3098" s="11" t="s">
        <v>8354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60" x14ac:dyDescent="0.25">
      <c r="A3099" s="23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5">
        <f t="shared" si="241"/>
        <v>40.83</v>
      </c>
      <c r="Q3099" s="11" t="s">
        <v>8314</v>
      </c>
      <c r="R3099" s="11" t="s">
        <v>8354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 s="23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5">
        <f t="shared" si="241"/>
        <v>65.11</v>
      </c>
      <c r="Q3100" s="11" t="s">
        <v>8314</v>
      </c>
      <c r="R3100" s="11" t="s">
        <v>8354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60" x14ac:dyDescent="0.25">
      <c r="A3101" s="23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5">
        <f t="shared" si="241"/>
        <v>55.6</v>
      </c>
      <c r="Q3101" s="11" t="s">
        <v>8314</v>
      </c>
      <c r="R3101" s="11" t="s">
        <v>8354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60" x14ac:dyDescent="0.25">
      <c r="A3102" s="23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5">
        <f t="shared" si="241"/>
        <v>140.54</v>
      </c>
      <c r="Q3102" s="11" t="s">
        <v>8314</v>
      </c>
      <c r="R3102" s="11" t="s">
        <v>8354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 s="2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5">
        <f t="shared" si="241"/>
        <v>25</v>
      </c>
      <c r="Q3103" s="11" t="s">
        <v>8314</v>
      </c>
      <c r="R3103" s="11" t="s">
        <v>8354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 s="23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5">
        <f t="shared" si="241"/>
        <v>69.53</v>
      </c>
      <c r="Q3104" s="11" t="s">
        <v>8314</v>
      </c>
      <c r="R3104" s="11" t="s">
        <v>8354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 s="23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5">
        <f t="shared" si="241"/>
        <v>5.5</v>
      </c>
      <c r="Q3105" s="11" t="s">
        <v>8314</v>
      </c>
      <c r="R3105" s="11" t="s">
        <v>8354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60" x14ac:dyDescent="0.25">
      <c r="A3106" s="23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5">
        <f t="shared" si="241"/>
        <v>237</v>
      </c>
      <c r="Q3106" s="11" t="s">
        <v>8314</v>
      </c>
      <c r="R3106" s="11" t="s">
        <v>8354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 s="23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5">
        <f t="shared" si="241"/>
        <v>79.87</v>
      </c>
      <c r="Q3107" s="11" t="s">
        <v>8314</v>
      </c>
      <c r="R3107" s="11" t="s">
        <v>8354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 s="23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5">
        <f t="shared" si="241"/>
        <v>10.25</v>
      </c>
      <c r="Q3108" s="11" t="s">
        <v>8314</v>
      </c>
      <c r="R3108" s="11" t="s">
        <v>8354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60" x14ac:dyDescent="0.25">
      <c r="A3109" s="23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5">
        <f t="shared" si="241"/>
        <v>272.58999999999997</v>
      </c>
      <c r="Q3109" s="11" t="s">
        <v>8314</v>
      </c>
      <c r="R3109" s="11" t="s">
        <v>8354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 s="23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5">
        <f t="shared" si="241"/>
        <v>13</v>
      </c>
      <c r="Q3110" s="11" t="s">
        <v>8314</v>
      </c>
      <c r="R3110" s="11" t="s">
        <v>8354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60" x14ac:dyDescent="0.25">
      <c r="A3111" s="23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5">
        <f t="shared" si="241"/>
        <v>58.18</v>
      </c>
      <c r="Q3111" s="11" t="s">
        <v>8314</v>
      </c>
      <c r="R3111" s="11" t="s">
        <v>8354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 s="23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5">
        <f t="shared" si="241"/>
        <v>10</v>
      </c>
      <c r="Q3112" s="11" t="s">
        <v>8314</v>
      </c>
      <c r="R3112" s="11" t="s">
        <v>8354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 s="2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5">
        <f t="shared" si="241"/>
        <v>70.11</v>
      </c>
      <c r="Q3113" s="11" t="s">
        <v>8314</v>
      </c>
      <c r="R3113" s="11" t="s">
        <v>8354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60" x14ac:dyDescent="0.25">
      <c r="A3114" s="23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5">
        <f t="shared" si="241"/>
        <v>57.89</v>
      </c>
      <c r="Q3114" s="11" t="s">
        <v>8314</v>
      </c>
      <c r="R3114" s="11" t="s">
        <v>8354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60" x14ac:dyDescent="0.25">
      <c r="A3115" s="23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5">
        <f t="shared" si="241"/>
        <v>125.27</v>
      </c>
      <c r="Q3115" s="11" t="s">
        <v>8314</v>
      </c>
      <c r="R3115" s="11" t="s">
        <v>8354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60" x14ac:dyDescent="0.25">
      <c r="A3116" s="23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5">
        <f t="shared" si="241"/>
        <v>0</v>
      </c>
      <c r="Q3116" s="11" t="s">
        <v>8314</v>
      </c>
      <c r="R3116" s="11" t="s">
        <v>8354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60" x14ac:dyDescent="0.25">
      <c r="A3117" s="23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5">
        <f t="shared" si="241"/>
        <v>300</v>
      </c>
      <c r="Q3117" s="11" t="s">
        <v>8314</v>
      </c>
      <c r="R3117" s="11" t="s">
        <v>8354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 s="23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5">
        <f t="shared" si="241"/>
        <v>43</v>
      </c>
      <c r="Q3118" s="11" t="s">
        <v>8314</v>
      </c>
      <c r="R3118" s="11" t="s">
        <v>8354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 s="23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5">
        <f t="shared" si="241"/>
        <v>1</v>
      </c>
      <c r="Q3119" s="11" t="s">
        <v>8314</v>
      </c>
      <c r="R3119" s="11" t="s">
        <v>8354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 s="23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5">
        <f t="shared" si="241"/>
        <v>775</v>
      </c>
      <c r="Q3120" s="11" t="s">
        <v>8314</v>
      </c>
      <c r="R3120" s="11" t="s">
        <v>8354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 s="23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5">
        <f t="shared" si="241"/>
        <v>5</v>
      </c>
      <c r="Q3121" s="11" t="s">
        <v>8314</v>
      </c>
      <c r="R3121" s="11" t="s">
        <v>8354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 s="23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5">
        <f t="shared" si="241"/>
        <v>12.8</v>
      </c>
      <c r="Q3122" s="11" t="s">
        <v>8314</v>
      </c>
      <c r="R3122" s="11" t="s">
        <v>8354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45" x14ac:dyDescent="0.25">
      <c r="A3123" s="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5">
        <f t="shared" si="241"/>
        <v>10</v>
      </c>
      <c r="Q3123" s="11" t="s">
        <v>8314</v>
      </c>
      <c r="R3123" s="11" t="s">
        <v>8354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 s="23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5">
        <f t="shared" si="241"/>
        <v>58</v>
      </c>
      <c r="Q3124" s="11" t="s">
        <v>8314</v>
      </c>
      <c r="R3124" s="11" t="s">
        <v>8354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60" x14ac:dyDescent="0.25">
      <c r="A3125" s="23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5">
        <f t="shared" si="241"/>
        <v>244.8</v>
      </c>
      <c r="Q3125" s="11" t="s">
        <v>8314</v>
      </c>
      <c r="R3125" s="11" t="s">
        <v>8354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 s="23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5">
        <f t="shared" si="241"/>
        <v>6.5</v>
      </c>
      <c r="Q3126" s="11" t="s">
        <v>8314</v>
      </c>
      <c r="R3126" s="11" t="s">
        <v>8354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 s="23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5">
        <f t="shared" si="241"/>
        <v>0</v>
      </c>
      <c r="Q3127" s="11" t="s">
        <v>8314</v>
      </c>
      <c r="R3127" s="11" t="s">
        <v>8354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90" x14ac:dyDescent="0.25">
      <c r="A3128" s="23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5">
        <f t="shared" si="241"/>
        <v>61.18</v>
      </c>
      <c r="Q3128" s="11" t="s">
        <v>8314</v>
      </c>
      <c r="R3128" s="11" t="s">
        <v>8354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60" x14ac:dyDescent="0.25">
      <c r="A3129" s="23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5">
        <f t="shared" si="241"/>
        <v>0</v>
      </c>
      <c r="Q3129" s="11" t="s">
        <v>8314</v>
      </c>
      <c r="R3129" s="11" t="s">
        <v>8354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60" x14ac:dyDescent="0.25">
      <c r="A3130" s="23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5">
        <f t="shared" si="241"/>
        <v>139.24</v>
      </c>
      <c r="Q3130" s="11" t="s">
        <v>8314</v>
      </c>
      <c r="R3130" s="11" t="s">
        <v>8315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x14ac:dyDescent="0.25">
      <c r="A3131" s="23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5">
        <f t="shared" si="241"/>
        <v>10</v>
      </c>
      <c r="Q3131" s="11" t="s">
        <v>8314</v>
      </c>
      <c r="R3131" s="11" t="s">
        <v>8315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x14ac:dyDescent="0.25">
      <c r="A3132" s="23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5">
        <f t="shared" si="241"/>
        <v>93.75</v>
      </c>
      <c r="Q3132" s="11" t="s">
        <v>8314</v>
      </c>
      <c r="R3132" s="11" t="s">
        <v>8315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x14ac:dyDescent="0.25">
      <c r="A3133" s="2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5">
        <f t="shared" si="241"/>
        <v>53.75</v>
      </c>
      <c r="Q3133" s="11" t="s">
        <v>8314</v>
      </c>
      <c r="R3133" s="11" t="s">
        <v>8315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x14ac:dyDescent="0.25">
      <c r="A3134" s="23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5">
        <f t="shared" si="241"/>
        <v>10</v>
      </c>
      <c r="Q3134" s="11" t="s">
        <v>8314</v>
      </c>
      <c r="R3134" s="11" t="s">
        <v>8315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60" x14ac:dyDescent="0.25">
      <c r="A3135" s="23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5">
        <f t="shared" si="241"/>
        <v>33.75</v>
      </c>
      <c r="Q3135" s="11" t="s">
        <v>8314</v>
      </c>
      <c r="R3135" s="11" t="s">
        <v>8315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x14ac:dyDescent="0.25">
      <c r="A3136" s="23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5">
        <f t="shared" si="241"/>
        <v>18.75</v>
      </c>
      <c r="Q3136" s="11" t="s">
        <v>8314</v>
      </c>
      <c r="R3136" s="11" t="s">
        <v>8315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60" x14ac:dyDescent="0.25">
      <c r="A3137" s="23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5">
        <f t="shared" si="241"/>
        <v>23.14</v>
      </c>
      <c r="Q3137" s="11" t="s">
        <v>8314</v>
      </c>
      <c r="R3137" s="11" t="s">
        <v>8315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60" x14ac:dyDescent="0.25">
      <c r="A3138" s="23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5">
        <f t="shared" ref="P3138:P3201" si="246">IFERROR(ROUND(E3138/L3138,2),0)</f>
        <v>29.05</v>
      </c>
      <c r="Q3138" s="11" t="s">
        <v>8314</v>
      </c>
      <c r="R3138" s="11" t="s">
        <v>8315</v>
      </c>
      <c r="S3138" s="16">
        <f t="shared" ref="S3138:S3201" si="247">(((J3138/60)/60)/24)+DATE(1970,1,1)</f>
        <v>42789.462430555555</v>
      </c>
      <c r="T3138" s="16">
        <f t="shared" ref="T3138:T3201" si="248">(((I3138/60)/60)/24)+DATE(1970,1,1)</f>
        <v>42825.957638888889</v>
      </c>
      <c r="U3138">
        <f t="shared" si="244"/>
        <v>2017</v>
      </c>
    </row>
    <row r="3139" spans="1:21" ht="45" x14ac:dyDescent="0.25">
      <c r="A3139" s="23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5">
        <f t="shared" si="246"/>
        <v>50</v>
      </c>
      <c r="Q3139" s="11" t="s">
        <v>8314</v>
      </c>
      <c r="R3139" s="11" t="s">
        <v>8315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x14ac:dyDescent="0.25">
      <c r="A3140" s="23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5">
        <f t="shared" si="246"/>
        <v>0</v>
      </c>
      <c r="Q3140" s="11" t="s">
        <v>8314</v>
      </c>
      <c r="R3140" s="11" t="s">
        <v>8315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60" x14ac:dyDescent="0.25">
      <c r="A3141" s="23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5">
        <f t="shared" si="246"/>
        <v>450</v>
      </c>
      <c r="Q3141" s="11" t="s">
        <v>8314</v>
      </c>
      <c r="R3141" s="11" t="s">
        <v>8315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x14ac:dyDescent="0.25">
      <c r="A3142" s="23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5">
        <f t="shared" si="246"/>
        <v>24</v>
      </c>
      <c r="Q3142" s="11" t="s">
        <v>8314</v>
      </c>
      <c r="R3142" s="11" t="s">
        <v>8315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x14ac:dyDescent="0.25">
      <c r="A3143" s="2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5">
        <f t="shared" si="246"/>
        <v>32.25</v>
      </c>
      <c r="Q3143" s="11" t="s">
        <v>8314</v>
      </c>
      <c r="R3143" s="11" t="s">
        <v>8315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x14ac:dyDescent="0.25">
      <c r="A3144" s="23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5">
        <f t="shared" si="246"/>
        <v>15</v>
      </c>
      <c r="Q3144" s="11" t="s">
        <v>8314</v>
      </c>
      <c r="R3144" s="11" t="s">
        <v>8315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x14ac:dyDescent="0.25">
      <c r="A3145" s="23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5">
        <f t="shared" si="246"/>
        <v>0</v>
      </c>
      <c r="Q3145" s="11" t="s">
        <v>8314</v>
      </c>
      <c r="R3145" s="11" t="s">
        <v>8315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x14ac:dyDescent="0.25">
      <c r="A3146" s="23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5">
        <f t="shared" si="246"/>
        <v>251.33</v>
      </c>
      <c r="Q3146" s="11" t="s">
        <v>8314</v>
      </c>
      <c r="R3146" s="11" t="s">
        <v>8315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x14ac:dyDescent="0.25">
      <c r="A3147" s="23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5">
        <f t="shared" si="246"/>
        <v>0</v>
      </c>
      <c r="Q3147" s="11" t="s">
        <v>8314</v>
      </c>
      <c r="R3147" s="11" t="s">
        <v>8315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x14ac:dyDescent="0.25">
      <c r="A3148" s="23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5">
        <f t="shared" si="246"/>
        <v>437.5</v>
      </c>
      <c r="Q3148" s="11" t="s">
        <v>8314</v>
      </c>
      <c r="R3148" s="11" t="s">
        <v>8315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60" x14ac:dyDescent="0.25">
      <c r="A3149" s="23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5">
        <f t="shared" si="246"/>
        <v>110.35</v>
      </c>
      <c r="Q3149" s="11" t="s">
        <v>8314</v>
      </c>
      <c r="R3149" s="11" t="s">
        <v>8315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 s="23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5">
        <f t="shared" si="246"/>
        <v>41.42</v>
      </c>
      <c r="Q3150" s="11" t="s">
        <v>8314</v>
      </c>
      <c r="R3150" s="11" t="s">
        <v>8315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60" x14ac:dyDescent="0.25">
      <c r="A3151" s="23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5">
        <f t="shared" si="246"/>
        <v>52</v>
      </c>
      <c r="Q3151" s="11" t="s">
        <v>8314</v>
      </c>
      <c r="R3151" s="11" t="s">
        <v>8315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 s="23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5">
        <f t="shared" si="246"/>
        <v>33.99</v>
      </c>
      <c r="Q3152" s="11" t="s">
        <v>8314</v>
      </c>
      <c r="R3152" s="11" t="s">
        <v>8315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 s="2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5">
        <f t="shared" si="246"/>
        <v>103.35</v>
      </c>
      <c r="Q3153" s="11" t="s">
        <v>8314</v>
      </c>
      <c r="R3153" s="11" t="s">
        <v>8315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 s="23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5">
        <f t="shared" si="246"/>
        <v>34.79</v>
      </c>
      <c r="Q3154" s="11" t="s">
        <v>8314</v>
      </c>
      <c r="R3154" s="11" t="s">
        <v>8315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 s="23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5">
        <f t="shared" si="246"/>
        <v>41.77</v>
      </c>
      <c r="Q3155" s="11" t="s">
        <v>8314</v>
      </c>
      <c r="R3155" s="11" t="s">
        <v>8315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60" x14ac:dyDescent="0.25">
      <c r="A3156" s="23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5">
        <f t="shared" si="246"/>
        <v>64.27</v>
      </c>
      <c r="Q3156" s="11" t="s">
        <v>8314</v>
      </c>
      <c r="R3156" s="11" t="s">
        <v>8315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 s="23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5">
        <f t="shared" si="246"/>
        <v>31.21</v>
      </c>
      <c r="Q3157" s="11" t="s">
        <v>8314</v>
      </c>
      <c r="R3157" s="11" t="s">
        <v>8315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60" x14ac:dyDescent="0.25">
      <c r="A3158" s="23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5">
        <f t="shared" si="246"/>
        <v>62.92</v>
      </c>
      <c r="Q3158" s="11" t="s">
        <v>8314</v>
      </c>
      <c r="R3158" s="11" t="s">
        <v>8315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 s="23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5">
        <f t="shared" si="246"/>
        <v>98.54</v>
      </c>
      <c r="Q3159" s="11" t="s">
        <v>8314</v>
      </c>
      <c r="R3159" s="11" t="s">
        <v>8315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 s="23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5">
        <f t="shared" si="246"/>
        <v>82.61</v>
      </c>
      <c r="Q3160" s="11" t="s">
        <v>8314</v>
      </c>
      <c r="R3160" s="11" t="s">
        <v>8315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 s="23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5">
        <f t="shared" si="246"/>
        <v>38.5</v>
      </c>
      <c r="Q3161" s="11" t="s">
        <v>8314</v>
      </c>
      <c r="R3161" s="11" t="s">
        <v>8315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 s="23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5">
        <f t="shared" si="246"/>
        <v>80.16</v>
      </c>
      <c r="Q3162" s="11" t="s">
        <v>8314</v>
      </c>
      <c r="R3162" s="11" t="s">
        <v>8315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 s="2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5">
        <f t="shared" si="246"/>
        <v>28.41</v>
      </c>
      <c r="Q3163" s="11" t="s">
        <v>8314</v>
      </c>
      <c r="R3163" s="11" t="s">
        <v>8315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 s="23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5">
        <f t="shared" si="246"/>
        <v>80.73</v>
      </c>
      <c r="Q3164" s="11" t="s">
        <v>8314</v>
      </c>
      <c r="R3164" s="11" t="s">
        <v>8315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 s="23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5">
        <f t="shared" si="246"/>
        <v>200.69</v>
      </c>
      <c r="Q3165" s="11" t="s">
        <v>8314</v>
      </c>
      <c r="R3165" s="11" t="s">
        <v>8315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 s="23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5">
        <f t="shared" si="246"/>
        <v>37.590000000000003</v>
      </c>
      <c r="Q3166" s="11" t="s">
        <v>8314</v>
      </c>
      <c r="R3166" s="11" t="s">
        <v>8315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 s="23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5">
        <f t="shared" si="246"/>
        <v>58.1</v>
      </c>
      <c r="Q3167" s="11" t="s">
        <v>8314</v>
      </c>
      <c r="R3167" s="11" t="s">
        <v>8315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60" x14ac:dyDescent="0.25">
      <c r="A3168" s="23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5">
        <f t="shared" si="246"/>
        <v>60.3</v>
      </c>
      <c r="Q3168" s="11" t="s">
        <v>8314</v>
      </c>
      <c r="R3168" s="11" t="s">
        <v>8315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 s="23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5">
        <f t="shared" si="246"/>
        <v>63.36</v>
      </c>
      <c r="Q3169" s="11" t="s">
        <v>8314</v>
      </c>
      <c r="R3169" s="11" t="s">
        <v>8315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 s="23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5">
        <f t="shared" si="246"/>
        <v>50.9</v>
      </c>
      <c r="Q3170" s="11" t="s">
        <v>8314</v>
      </c>
      <c r="R3170" s="11" t="s">
        <v>8315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 s="23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5">
        <f t="shared" si="246"/>
        <v>100.5</v>
      </c>
      <c r="Q3171" s="11" t="s">
        <v>8314</v>
      </c>
      <c r="R3171" s="11" t="s">
        <v>8315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 s="23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5">
        <f t="shared" si="246"/>
        <v>31.62</v>
      </c>
      <c r="Q3172" s="11" t="s">
        <v>8314</v>
      </c>
      <c r="R3172" s="11" t="s">
        <v>8315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 s="2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5">
        <f t="shared" si="246"/>
        <v>65.099999999999994</v>
      </c>
      <c r="Q3173" s="11" t="s">
        <v>8314</v>
      </c>
      <c r="R3173" s="11" t="s">
        <v>8315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 s="23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5">
        <f t="shared" si="246"/>
        <v>79.31</v>
      </c>
      <c r="Q3174" s="11" t="s">
        <v>8314</v>
      </c>
      <c r="R3174" s="11" t="s">
        <v>8315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60" x14ac:dyDescent="0.25">
      <c r="A3175" s="23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5">
        <f t="shared" si="246"/>
        <v>139.19</v>
      </c>
      <c r="Q3175" s="11" t="s">
        <v>8314</v>
      </c>
      <c r="R3175" s="11" t="s">
        <v>8315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 s="23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5">
        <f t="shared" si="246"/>
        <v>131.91</v>
      </c>
      <c r="Q3176" s="11" t="s">
        <v>8314</v>
      </c>
      <c r="R3176" s="11" t="s">
        <v>8315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 s="23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5">
        <f t="shared" si="246"/>
        <v>91.3</v>
      </c>
      <c r="Q3177" s="11" t="s">
        <v>8314</v>
      </c>
      <c r="R3177" s="11" t="s">
        <v>8315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 s="23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5">
        <f t="shared" si="246"/>
        <v>39.67</v>
      </c>
      <c r="Q3178" s="11" t="s">
        <v>8314</v>
      </c>
      <c r="R3178" s="11" t="s">
        <v>8315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 s="23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5">
        <f t="shared" si="246"/>
        <v>57.55</v>
      </c>
      <c r="Q3179" s="11" t="s">
        <v>8314</v>
      </c>
      <c r="R3179" s="11" t="s">
        <v>8315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 s="23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5">
        <f t="shared" si="246"/>
        <v>33.03</v>
      </c>
      <c r="Q3180" s="11" t="s">
        <v>8314</v>
      </c>
      <c r="R3180" s="11" t="s">
        <v>8315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 s="23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5">
        <f t="shared" si="246"/>
        <v>77.34</v>
      </c>
      <c r="Q3181" s="11" t="s">
        <v>8314</v>
      </c>
      <c r="R3181" s="11" t="s">
        <v>8315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 s="23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5">
        <f t="shared" si="246"/>
        <v>31.93</v>
      </c>
      <c r="Q3182" s="11" t="s">
        <v>8314</v>
      </c>
      <c r="R3182" s="11" t="s">
        <v>8315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60" x14ac:dyDescent="0.25">
      <c r="A3183" s="2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5">
        <f t="shared" si="246"/>
        <v>36.33</v>
      </c>
      <c r="Q3183" s="11" t="s">
        <v>8314</v>
      </c>
      <c r="R3183" s="11" t="s">
        <v>8315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 s="23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5">
        <f t="shared" si="246"/>
        <v>46.77</v>
      </c>
      <c r="Q3184" s="11" t="s">
        <v>8314</v>
      </c>
      <c r="R3184" s="11" t="s">
        <v>8315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 s="23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5">
        <f t="shared" si="246"/>
        <v>40.07</v>
      </c>
      <c r="Q3185" s="11" t="s">
        <v>8314</v>
      </c>
      <c r="R3185" s="11" t="s">
        <v>8315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 s="23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5">
        <f t="shared" si="246"/>
        <v>100.22</v>
      </c>
      <c r="Q3186" s="11" t="s">
        <v>8314</v>
      </c>
      <c r="R3186" s="11" t="s">
        <v>8315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60" x14ac:dyDescent="0.25">
      <c r="A3187" s="23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5">
        <f t="shared" si="246"/>
        <v>41.67</v>
      </c>
      <c r="Q3187" s="11" t="s">
        <v>8314</v>
      </c>
      <c r="R3187" s="11" t="s">
        <v>8315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60" x14ac:dyDescent="0.25">
      <c r="A3188" s="23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5">
        <f t="shared" si="246"/>
        <v>46.71</v>
      </c>
      <c r="Q3188" s="11" t="s">
        <v>8314</v>
      </c>
      <c r="R3188" s="11" t="s">
        <v>8315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 s="23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5">
        <f t="shared" si="246"/>
        <v>71.489999999999995</v>
      </c>
      <c r="Q3189" s="11" t="s">
        <v>8314</v>
      </c>
      <c r="R3189" s="11" t="s">
        <v>8315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60" x14ac:dyDescent="0.25">
      <c r="A3190" s="23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5">
        <f t="shared" si="246"/>
        <v>14.44</v>
      </c>
      <c r="Q3190" s="11" t="s">
        <v>8314</v>
      </c>
      <c r="R3190" s="11" t="s">
        <v>8356</v>
      </c>
      <c r="S3190" s="16">
        <f t="shared" si="247"/>
        <v>42144.415532407409</v>
      </c>
      <c r="T3190" s="16">
        <f t="shared" si="248"/>
        <v>42165.415532407409</v>
      </c>
      <c r="U3190">
        <f t="shared" si="249"/>
        <v>2015</v>
      </c>
    </row>
    <row r="3191" spans="1:21" ht="60" x14ac:dyDescent="0.25">
      <c r="A3191" s="23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5">
        <f t="shared" si="246"/>
        <v>356.84</v>
      </c>
      <c r="Q3191" s="11" t="s">
        <v>8314</v>
      </c>
      <c r="R3191" s="11" t="s">
        <v>8356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 s="23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5">
        <f t="shared" si="246"/>
        <v>0</v>
      </c>
      <c r="Q3192" s="11" t="s">
        <v>8314</v>
      </c>
      <c r="R3192" s="11" t="s">
        <v>8356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 s="2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5">
        <f t="shared" si="246"/>
        <v>37.75</v>
      </c>
      <c r="Q3193" s="11" t="s">
        <v>8314</v>
      </c>
      <c r="R3193" s="11" t="s">
        <v>8356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60" x14ac:dyDescent="0.25">
      <c r="A3194" s="23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5">
        <f t="shared" si="246"/>
        <v>12.75</v>
      </c>
      <c r="Q3194" s="11" t="s">
        <v>8314</v>
      </c>
      <c r="R3194" s="11" t="s">
        <v>8356</v>
      </c>
      <c r="S3194" s="16">
        <f t="shared" si="247"/>
        <v>42018.94049768518</v>
      </c>
      <c r="T3194" s="16">
        <f t="shared" si="248"/>
        <v>42063.916666666672</v>
      </c>
      <c r="U3194">
        <f t="shared" si="249"/>
        <v>2015</v>
      </c>
    </row>
    <row r="3195" spans="1:21" ht="45" x14ac:dyDescent="0.25">
      <c r="A3195" s="23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5">
        <f t="shared" si="246"/>
        <v>24.46</v>
      </c>
      <c r="Q3195" s="11" t="s">
        <v>8314</v>
      </c>
      <c r="R3195" s="11" t="s">
        <v>8356</v>
      </c>
      <c r="S3195" s="16">
        <f t="shared" si="247"/>
        <v>42010.968240740738</v>
      </c>
      <c r="T3195" s="16">
        <f t="shared" si="248"/>
        <v>42055.968240740738</v>
      </c>
      <c r="U3195">
        <f t="shared" si="249"/>
        <v>2015</v>
      </c>
    </row>
    <row r="3196" spans="1:21" ht="60" x14ac:dyDescent="0.25">
      <c r="A3196" s="23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5">
        <f t="shared" si="246"/>
        <v>0</v>
      </c>
      <c r="Q3196" s="11" t="s">
        <v>8314</v>
      </c>
      <c r="R3196" s="11" t="s">
        <v>8356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 s="23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5">
        <f t="shared" si="246"/>
        <v>53.08</v>
      </c>
      <c r="Q3197" s="11" t="s">
        <v>8314</v>
      </c>
      <c r="R3197" s="11" t="s">
        <v>8356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 s="23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5">
        <f t="shared" si="246"/>
        <v>300</v>
      </c>
      <c r="Q3198" s="11" t="s">
        <v>8314</v>
      </c>
      <c r="R3198" s="11" t="s">
        <v>8356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45" x14ac:dyDescent="0.25">
      <c r="A3199" s="23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5">
        <f t="shared" si="246"/>
        <v>286.25</v>
      </c>
      <c r="Q3199" s="11" t="s">
        <v>8314</v>
      </c>
      <c r="R3199" s="11" t="s">
        <v>8356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 s="23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5">
        <f t="shared" si="246"/>
        <v>36.67</v>
      </c>
      <c r="Q3200" s="11" t="s">
        <v>8314</v>
      </c>
      <c r="R3200" s="11" t="s">
        <v>8356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 s="23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5">
        <f t="shared" si="246"/>
        <v>49.21</v>
      </c>
      <c r="Q3201" s="11" t="s">
        <v>8314</v>
      </c>
      <c r="R3201" s="11" t="s">
        <v>8356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 s="23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5">
        <f t="shared" ref="P3202:P3265" si="251">IFERROR(ROUND(E3202/L3202,2),0)</f>
        <v>1</v>
      </c>
      <c r="Q3202" s="11" t="s">
        <v>8314</v>
      </c>
      <c r="R3202" s="11" t="s">
        <v>8356</v>
      </c>
      <c r="S3202" s="16">
        <f t="shared" ref="S3202:S3265" si="252">(((J3202/60)/60)/24)+DATE(1970,1,1)</f>
        <v>42460.320613425924</v>
      </c>
      <c r="T3202" s="16">
        <f t="shared" ref="T3202:T3265" si="253">(((I3202/60)/60)/24)+DATE(1970,1,1)</f>
        <v>42490.231944444444</v>
      </c>
      <c r="U3202">
        <f t="shared" si="249"/>
        <v>2016</v>
      </c>
    </row>
    <row r="3203" spans="1:21" ht="60" x14ac:dyDescent="0.25">
      <c r="A3203" s="2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5">
        <f t="shared" si="251"/>
        <v>12.5</v>
      </c>
      <c r="Q3203" s="11" t="s">
        <v>8314</v>
      </c>
      <c r="R3203" s="11" t="s">
        <v>8356</v>
      </c>
      <c r="S3203" s="16">
        <f t="shared" si="252"/>
        <v>41861.767094907409</v>
      </c>
      <c r="T3203" s="16">
        <f t="shared" si="253"/>
        <v>41882.767094907409</v>
      </c>
      <c r="U3203">
        <f t="shared" ref="U3203:U3266" si="254">YEAR(S3203)</f>
        <v>2014</v>
      </c>
    </row>
    <row r="3204" spans="1:21" ht="45" x14ac:dyDescent="0.25">
      <c r="A3204" s="23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5">
        <f t="shared" si="251"/>
        <v>109.04</v>
      </c>
      <c r="Q3204" s="11" t="s">
        <v>8314</v>
      </c>
      <c r="R3204" s="11" t="s">
        <v>8356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 s="23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5">
        <f t="shared" si="251"/>
        <v>41.67</v>
      </c>
      <c r="Q3205" s="11" t="s">
        <v>8314</v>
      </c>
      <c r="R3205" s="11" t="s">
        <v>8356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60" x14ac:dyDescent="0.25">
      <c r="A3206" s="23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5">
        <f t="shared" si="251"/>
        <v>0</v>
      </c>
      <c r="Q3206" s="11" t="s">
        <v>8314</v>
      </c>
      <c r="R3206" s="11" t="s">
        <v>8356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60" x14ac:dyDescent="0.25">
      <c r="A3207" s="23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5">
        <f t="shared" si="251"/>
        <v>22.75</v>
      </c>
      <c r="Q3207" s="11" t="s">
        <v>8314</v>
      </c>
      <c r="R3207" s="11" t="s">
        <v>8356</v>
      </c>
      <c r="S3207" s="16">
        <f t="shared" si="252"/>
        <v>42095.374675925923</v>
      </c>
      <c r="T3207" s="16">
        <f t="shared" si="253"/>
        <v>42125.374675925923</v>
      </c>
      <c r="U3207">
        <f t="shared" si="254"/>
        <v>2015</v>
      </c>
    </row>
    <row r="3208" spans="1:21" ht="60" x14ac:dyDescent="0.25">
      <c r="A3208" s="23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5">
        <f t="shared" si="251"/>
        <v>0</v>
      </c>
      <c r="Q3208" s="11" t="s">
        <v>8314</v>
      </c>
      <c r="R3208" s="11" t="s">
        <v>8356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60" x14ac:dyDescent="0.25">
      <c r="A3209" s="23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5">
        <f t="shared" si="251"/>
        <v>70.83</v>
      </c>
      <c r="Q3209" s="11" t="s">
        <v>8314</v>
      </c>
      <c r="R3209" s="11" t="s">
        <v>8356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 s="23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5">
        <f t="shared" si="251"/>
        <v>63.11</v>
      </c>
      <c r="Q3210" s="11" t="s">
        <v>8314</v>
      </c>
      <c r="R3210" s="11" t="s">
        <v>8315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 s="23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5">
        <f t="shared" si="251"/>
        <v>50.16</v>
      </c>
      <c r="Q3211" s="11" t="s">
        <v>8314</v>
      </c>
      <c r="R3211" s="11" t="s">
        <v>8315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60" x14ac:dyDescent="0.25">
      <c r="A3212" s="23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5">
        <f t="shared" si="251"/>
        <v>62.88</v>
      </c>
      <c r="Q3212" s="11" t="s">
        <v>8314</v>
      </c>
      <c r="R3212" s="11" t="s">
        <v>8315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 s="2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5">
        <f t="shared" si="251"/>
        <v>85.53</v>
      </c>
      <c r="Q3213" s="11" t="s">
        <v>8314</v>
      </c>
      <c r="R3213" s="11" t="s">
        <v>8315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 s="23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5">
        <f t="shared" si="251"/>
        <v>53.72</v>
      </c>
      <c r="Q3214" s="11" t="s">
        <v>8314</v>
      </c>
      <c r="R3214" s="11" t="s">
        <v>8315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60" x14ac:dyDescent="0.25">
      <c r="A3215" s="23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5">
        <f t="shared" si="251"/>
        <v>127.81</v>
      </c>
      <c r="Q3215" s="11" t="s">
        <v>8314</v>
      </c>
      <c r="R3215" s="11" t="s">
        <v>8315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 s="23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5">
        <f t="shared" si="251"/>
        <v>106.57</v>
      </c>
      <c r="Q3216" s="11" t="s">
        <v>8314</v>
      </c>
      <c r="R3216" s="11" t="s">
        <v>8315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 s="23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5">
        <f t="shared" si="251"/>
        <v>262.11</v>
      </c>
      <c r="Q3217" s="11" t="s">
        <v>8314</v>
      </c>
      <c r="R3217" s="11" t="s">
        <v>8315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60" x14ac:dyDescent="0.25">
      <c r="A3218" s="23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5">
        <f t="shared" si="251"/>
        <v>57.17</v>
      </c>
      <c r="Q3218" s="11" t="s">
        <v>8314</v>
      </c>
      <c r="R3218" s="11" t="s">
        <v>8315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45" x14ac:dyDescent="0.25">
      <c r="A3219" s="23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5">
        <f t="shared" si="251"/>
        <v>50.2</v>
      </c>
      <c r="Q3219" s="11" t="s">
        <v>8314</v>
      </c>
      <c r="R3219" s="11" t="s">
        <v>8315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60" x14ac:dyDescent="0.25">
      <c r="A3220" s="23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5">
        <f t="shared" si="251"/>
        <v>66.59</v>
      </c>
      <c r="Q3220" s="11" t="s">
        <v>8314</v>
      </c>
      <c r="R3220" s="11" t="s">
        <v>8315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 s="23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5">
        <f t="shared" si="251"/>
        <v>168.25</v>
      </c>
      <c r="Q3221" s="11" t="s">
        <v>8314</v>
      </c>
      <c r="R3221" s="11" t="s">
        <v>8315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 s="23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5">
        <f t="shared" si="251"/>
        <v>256.37</v>
      </c>
      <c r="Q3222" s="11" t="s">
        <v>8314</v>
      </c>
      <c r="R3222" s="11" t="s">
        <v>8315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 s="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5">
        <f t="shared" si="251"/>
        <v>36.61</v>
      </c>
      <c r="Q3223" s="11" t="s">
        <v>8314</v>
      </c>
      <c r="R3223" s="11" t="s">
        <v>8315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 s="23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5">
        <f t="shared" si="251"/>
        <v>37.14</v>
      </c>
      <c r="Q3224" s="11" t="s">
        <v>8314</v>
      </c>
      <c r="R3224" s="11" t="s">
        <v>8315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 s="23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5">
        <f t="shared" si="251"/>
        <v>45.88</v>
      </c>
      <c r="Q3225" s="11" t="s">
        <v>8314</v>
      </c>
      <c r="R3225" s="11" t="s">
        <v>8315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 s="23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5">
        <f t="shared" si="251"/>
        <v>141.71</v>
      </c>
      <c r="Q3226" s="11" t="s">
        <v>8314</v>
      </c>
      <c r="R3226" s="11" t="s">
        <v>8315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 s="23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5">
        <f t="shared" si="251"/>
        <v>52.49</v>
      </c>
      <c r="Q3227" s="11" t="s">
        <v>8314</v>
      </c>
      <c r="R3227" s="11" t="s">
        <v>8315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 s="23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5">
        <f t="shared" si="251"/>
        <v>59.52</v>
      </c>
      <c r="Q3228" s="11" t="s">
        <v>8314</v>
      </c>
      <c r="R3228" s="11" t="s">
        <v>8315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60" x14ac:dyDescent="0.25">
      <c r="A3229" s="23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5">
        <f t="shared" si="251"/>
        <v>50</v>
      </c>
      <c r="Q3229" s="11" t="s">
        <v>8314</v>
      </c>
      <c r="R3229" s="11" t="s">
        <v>8315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 s="23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5">
        <f t="shared" si="251"/>
        <v>193.62</v>
      </c>
      <c r="Q3230" s="11" t="s">
        <v>8314</v>
      </c>
      <c r="R3230" s="11" t="s">
        <v>8315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 s="23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5">
        <f t="shared" si="251"/>
        <v>106.8</v>
      </c>
      <c r="Q3231" s="11" t="s">
        <v>8314</v>
      </c>
      <c r="R3231" s="11" t="s">
        <v>8315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 s="23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5">
        <f t="shared" si="251"/>
        <v>77.22</v>
      </c>
      <c r="Q3232" s="11" t="s">
        <v>8314</v>
      </c>
      <c r="R3232" s="11" t="s">
        <v>8315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 s="2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5">
        <f t="shared" si="251"/>
        <v>57.5</v>
      </c>
      <c r="Q3233" s="11" t="s">
        <v>8314</v>
      </c>
      <c r="R3233" s="11" t="s">
        <v>8315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 s="23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5">
        <f t="shared" si="251"/>
        <v>50.46</v>
      </c>
      <c r="Q3234" s="11" t="s">
        <v>8314</v>
      </c>
      <c r="R3234" s="11" t="s">
        <v>8315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 s="23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5">
        <f t="shared" si="251"/>
        <v>97.38</v>
      </c>
      <c r="Q3235" s="11" t="s">
        <v>8314</v>
      </c>
      <c r="R3235" s="11" t="s">
        <v>8315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60" x14ac:dyDescent="0.25">
      <c r="A3236" s="23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5">
        <f t="shared" si="251"/>
        <v>34.92</v>
      </c>
      <c r="Q3236" s="11" t="s">
        <v>8314</v>
      </c>
      <c r="R3236" s="11" t="s">
        <v>8315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 s="23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5">
        <f t="shared" si="251"/>
        <v>85.53</v>
      </c>
      <c r="Q3237" s="11" t="s">
        <v>8314</v>
      </c>
      <c r="R3237" s="11" t="s">
        <v>8315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60" x14ac:dyDescent="0.25">
      <c r="A3238" s="23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5">
        <f t="shared" si="251"/>
        <v>182.91</v>
      </c>
      <c r="Q3238" s="11" t="s">
        <v>8314</v>
      </c>
      <c r="R3238" s="11" t="s">
        <v>8315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 s="23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5">
        <f t="shared" si="251"/>
        <v>131.13999999999999</v>
      </c>
      <c r="Q3239" s="11" t="s">
        <v>8314</v>
      </c>
      <c r="R3239" s="11" t="s">
        <v>8315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60" x14ac:dyDescent="0.25">
      <c r="A3240" s="23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5">
        <f t="shared" si="251"/>
        <v>39.81</v>
      </c>
      <c r="Q3240" s="11" t="s">
        <v>8314</v>
      </c>
      <c r="R3240" s="11" t="s">
        <v>8315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 s="23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5">
        <f t="shared" si="251"/>
        <v>59.7</v>
      </c>
      <c r="Q3241" s="11" t="s">
        <v>8314</v>
      </c>
      <c r="R3241" s="11" t="s">
        <v>8315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 s="23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5">
        <f t="shared" si="251"/>
        <v>88.74</v>
      </c>
      <c r="Q3242" s="11" t="s">
        <v>8314</v>
      </c>
      <c r="R3242" s="11" t="s">
        <v>8315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 s="2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5">
        <f t="shared" si="251"/>
        <v>58.69</v>
      </c>
      <c r="Q3243" s="11" t="s">
        <v>8314</v>
      </c>
      <c r="R3243" s="11" t="s">
        <v>8315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 s="23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5">
        <f t="shared" si="251"/>
        <v>69.569999999999993</v>
      </c>
      <c r="Q3244" s="11" t="s">
        <v>8314</v>
      </c>
      <c r="R3244" s="11" t="s">
        <v>8315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 s="23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5">
        <f t="shared" si="251"/>
        <v>115.87</v>
      </c>
      <c r="Q3245" s="11" t="s">
        <v>8314</v>
      </c>
      <c r="R3245" s="11" t="s">
        <v>8315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 s="23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5">
        <f t="shared" si="251"/>
        <v>23.87</v>
      </c>
      <c r="Q3246" s="11" t="s">
        <v>8314</v>
      </c>
      <c r="R3246" s="11" t="s">
        <v>8315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 s="23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5">
        <f t="shared" si="251"/>
        <v>81.13</v>
      </c>
      <c r="Q3247" s="11" t="s">
        <v>8314</v>
      </c>
      <c r="R3247" s="11" t="s">
        <v>8315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 s="23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5">
        <f t="shared" si="251"/>
        <v>57.63</v>
      </c>
      <c r="Q3248" s="11" t="s">
        <v>8314</v>
      </c>
      <c r="R3248" s="11" t="s">
        <v>8315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60" x14ac:dyDescent="0.25">
      <c r="A3249" s="23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5">
        <f t="shared" si="251"/>
        <v>46.43</v>
      </c>
      <c r="Q3249" s="11" t="s">
        <v>8314</v>
      </c>
      <c r="R3249" s="11" t="s">
        <v>8315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 s="23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5">
        <f t="shared" si="251"/>
        <v>60.48</v>
      </c>
      <c r="Q3250" s="11" t="s">
        <v>8314</v>
      </c>
      <c r="R3250" s="11" t="s">
        <v>8315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60" x14ac:dyDescent="0.25">
      <c r="A3251" s="23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5">
        <f t="shared" si="251"/>
        <v>65.58</v>
      </c>
      <c r="Q3251" s="11" t="s">
        <v>8314</v>
      </c>
      <c r="R3251" s="11" t="s">
        <v>8315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 s="23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5">
        <f t="shared" si="251"/>
        <v>119.19</v>
      </c>
      <c r="Q3252" s="11" t="s">
        <v>8314</v>
      </c>
      <c r="R3252" s="11" t="s">
        <v>8315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60" x14ac:dyDescent="0.25">
      <c r="A3253" s="2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5">
        <f t="shared" si="251"/>
        <v>83.05</v>
      </c>
      <c r="Q3253" s="11" t="s">
        <v>8314</v>
      </c>
      <c r="R3253" s="11" t="s">
        <v>8315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 s="23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5">
        <f t="shared" si="251"/>
        <v>57.52</v>
      </c>
      <c r="Q3254" s="11" t="s">
        <v>8314</v>
      </c>
      <c r="R3254" s="11" t="s">
        <v>8315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 s="23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5">
        <f t="shared" si="251"/>
        <v>177.09</v>
      </c>
      <c r="Q3255" s="11" t="s">
        <v>8314</v>
      </c>
      <c r="R3255" s="11" t="s">
        <v>8315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60" x14ac:dyDescent="0.25">
      <c r="A3256" s="23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5">
        <f t="shared" si="251"/>
        <v>70.77</v>
      </c>
      <c r="Q3256" s="11" t="s">
        <v>8314</v>
      </c>
      <c r="R3256" s="11" t="s">
        <v>8315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 s="23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5">
        <f t="shared" si="251"/>
        <v>29.17</v>
      </c>
      <c r="Q3257" s="11" t="s">
        <v>8314</v>
      </c>
      <c r="R3257" s="11" t="s">
        <v>8315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 s="23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5">
        <f t="shared" si="251"/>
        <v>72.760000000000005</v>
      </c>
      <c r="Q3258" s="11" t="s">
        <v>8314</v>
      </c>
      <c r="R3258" s="11" t="s">
        <v>8315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 s="23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5">
        <f t="shared" si="251"/>
        <v>51.85</v>
      </c>
      <c r="Q3259" s="11" t="s">
        <v>8314</v>
      </c>
      <c r="R3259" s="11" t="s">
        <v>8315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 s="23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5">
        <f t="shared" si="251"/>
        <v>98.2</v>
      </c>
      <c r="Q3260" s="11" t="s">
        <v>8314</v>
      </c>
      <c r="R3260" s="11" t="s">
        <v>8315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60" x14ac:dyDescent="0.25">
      <c r="A3261" s="23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5">
        <f t="shared" si="251"/>
        <v>251.74</v>
      </c>
      <c r="Q3261" s="11" t="s">
        <v>8314</v>
      </c>
      <c r="R3261" s="11" t="s">
        <v>8315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 s="23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5">
        <f t="shared" si="251"/>
        <v>74.819999999999993</v>
      </c>
      <c r="Q3262" s="11" t="s">
        <v>8314</v>
      </c>
      <c r="R3262" s="11" t="s">
        <v>8315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 s="2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5">
        <f t="shared" si="251"/>
        <v>67.650000000000006</v>
      </c>
      <c r="Q3263" s="11" t="s">
        <v>8314</v>
      </c>
      <c r="R3263" s="11" t="s">
        <v>8315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 s="23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5">
        <f t="shared" si="251"/>
        <v>93.81</v>
      </c>
      <c r="Q3264" s="11" t="s">
        <v>8314</v>
      </c>
      <c r="R3264" s="11" t="s">
        <v>8315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45" x14ac:dyDescent="0.25">
      <c r="A3265" s="23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5">
        <f t="shared" si="251"/>
        <v>41.24</v>
      </c>
      <c r="Q3265" s="11" t="s">
        <v>8314</v>
      </c>
      <c r="R3265" s="11" t="s">
        <v>8315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45" x14ac:dyDescent="0.25">
      <c r="A3266" s="23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5">
        <f t="shared" ref="P3266:P3329" si="256">IFERROR(ROUND(E3266/L3266,2),0)</f>
        <v>52.55</v>
      </c>
      <c r="Q3266" s="11" t="s">
        <v>8314</v>
      </c>
      <c r="R3266" s="11" t="s">
        <v>8315</v>
      </c>
      <c r="S3266" s="16">
        <f t="shared" ref="S3266:S3329" si="257">(((J3266/60)/60)/24)+DATE(1970,1,1)</f>
        <v>42016.800208333334</v>
      </c>
      <c r="T3266" s="16">
        <f t="shared" ref="T3266:T3329" si="258">(((I3266/60)/60)/24)+DATE(1970,1,1)</f>
        <v>42032.916666666672</v>
      </c>
      <c r="U3266">
        <f t="shared" si="254"/>
        <v>2015</v>
      </c>
    </row>
    <row r="3267" spans="1:21" ht="45" x14ac:dyDescent="0.25">
      <c r="A3267" s="23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5">
        <f t="shared" si="256"/>
        <v>70.290000000000006</v>
      </c>
      <c r="Q3267" s="11" t="s">
        <v>8314</v>
      </c>
      <c r="R3267" s="11" t="s">
        <v>8315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 s="23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5">
        <f t="shared" si="256"/>
        <v>48.33</v>
      </c>
      <c r="Q3268" s="11" t="s">
        <v>8314</v>
      </c>
      <c r="R3268" s="11" t="s">
        <v>8315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 s="23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5">
        <f t="shared" si="256"/>
        <v>53.18</v>
      </c>
      <c r="Q3269" s="11" t="s">
        <v>8314</v>
      </c>
      <c r="R3269" s="11" t="s">
        <v>8315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 s="23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5">
        <f t="shared" si="256"/>
        <v>60.95</v>
      </c>
      <c r="Q3270" s="11" t="s">
        <v>8314</v>
      </c>
      <c r="R3270" s="11" t="s">
        <v>8315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 s="23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5">
        <f t="shared" si="256"/>
        <v>116</v>
      </c>
      <c r="Q3271" s="11" t="s">
        <v>8314</v>
      </c>
      <c r="R3271" s="11" t="s">
        <v>8315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 s="23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5">
        <f t="shared" si="256"/>
        <v>61</v>
      </c>
      <c r="Q3272" s="11" t="s">
        <v>8314</v>
      </c>
      <c r="R3272" s="11" t="s">
        <v>8315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ht="30" x14ac:dyDescent="0.25">
      <c r="A3273" s="2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5">
        <f t="shared" si="256"/>
        <v>38.24</v>
      </c>
      <c r="Q3273" s="11" t="s">
        <v>8314</v>
      </c>
      <c r="R3273" s="11" t="s">
        <v>8315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 s="23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5">
        <f t="shared" si="256"/>
        <v>106.5</v>
      </c>
      <c r="Q3274" s="11" t="s">
        <v>8314</v>
      </c>
      <c r="R3274" s="11" t="s">
        <v>8315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 s="23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5">
        <f t="shared" si="256"/>
        <v>204.57</v>
      </c>
      <c r="Q3275" s="11" t="s">
        <v>8314</v>
      </c>
      <c r="R3275" s="11" t="s">
        <v>8315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 s="23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5">
        <f t="shared" si="256"/>
        <v>54.91</v>
      </c>
      <c r="Q3276" s="11" t="s">
        <v>8314</v>
      </c>
      <c r="R3276" s="11" t="s">
        <v>8315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60" x14ac:dyDescent="0.25">
      <c r="A3277" s="23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5">
        <f t="shared" si="256"/>
        <v>150.41999999999999</v>
      </c>
      <c r="Q3277" s="11" t="s">
        <v>8314</v>
      </c>
      <c r="R3277" s="11" t="s">
        <v>8315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60" x14ac:dyDescent="0.25">
      <c r="A3278" s="23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5">
        <f t="shared" si="256"/>
        <v>52.58</v>
      </c>
      <c r="Q3278" s="11" t="s">
        <v>8314</v>
      </c>
      <c r="R3278" s="11" t="s">
        <v>8315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 s="23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5">
        <f t="shared" si="256"/>
        <v>54.3</v>
      </c>
      <c r="Q3279" s="11" t="s">
        <v>8314</v>
      </c>
      <c r="R3279" s="11" t="s">
        <v>8315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 s="23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5">
        <f t="shared" si="256"/>
        <v>76.03</v>
      </c>
      <c r="Q3280" s="11" t="s">
        <v>8314</v>
      </c>
      <c r="R3280" s="11" t="s">
        <v>8315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 s="23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5">
        <f t="shared" si="256"/>
        <v>105.21</v>
      </c>
      <c r="Q3281" s="11" t="s">
        <v>8314</v>
      </c>
      <c r="R3281" s="11" t="s">
        <v>8315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 s="23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5">
        <f t="shared" si="256"/>
        <v>68.67</v>
      </c>
      <c r="Q3282" s="11" t="s">
        <v>8314</v>
      </c>
      <c r="R3282" s="11" t="s">
        <v>8315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45" x14ac:dyDescent="0.25">
      <c r="A3283" s="2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5">
        <f t="shared" si="256"/>
        <v>129.36000000000001</v>
      </c>
      <c r="Q3283" s="11" t="s">
        <v>8314</v>
      </c>
      <c r="R3283" s="11" t="s">
        <v>8315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60" x14ac:dyDescent="0.25">
      <c r="A3284" s="23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5">
        <f t="shared" si="256"/>
        <v>134.26</v>
      </c>
      <c r="Q3284" s="11" t="s">
        <v>8314</v>
      </c>
      <c r="R3284" s="11" t="s">
        <v>8315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 s="23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5">
        <f t="shared" si="256"/>
        <v>17.829999999999998</v>
      </c>
      <c r="Q3285" s="11" t="s">
        <v>8314</v>
      </c>
      <c r="R3285" s="11" t="s">
        <v>8315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 s="23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5">
        <f t="shared" si="256"/>
        <v>203.2</v>
      </c>
      <c r="Q3286" s="11" t="s">
        <v>8314</v>
      </c>
      <c r="R3286" s="11" t="s">
        <v>8315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 s="23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5">
        <f t="shared" si="256"/>
        <v>69.19</v>
      </c>
      <c r="Q3287" s="11" t="s">
        <v>8314</v>
      </c>
      <c r="R3287" s="11" t="s">
        <v>8315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 s="23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5">
        <f t="shared" si="256"/>
        <v>125.12</v>
      </c>
      <c r="Q3288" s="11" t="s">
        <v>8314</v>
      </c>
      <c r="R3288" s="11" t="s">
        <v>8315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 s="23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5">
        <f t="shared" si="256"/>
        <v>73.53</v>
      </c>
      <c r="Q3289" s="11" t="s">
        <v>8314</v>
      </c>
      <c r="R3289" s="11" t="s">
        <v>8315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 s="23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5">
        <f t="shared" si="256"/>
        <v>48.44</v>
      </c>
      <c r="Q3290" s="11" t="s">
        <v>8314</v>
      </c>
      <c r="R3290" s="11" t="s">
        <v>8315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 s="23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5">
        <f t="shared" si="256"/>
        <v>26.61</v>
      </c>
      <c r="Q3291" s="11" t="s">
        <v>8314</v>
      </c>
      <c r="R3291" s="11" t="s">
        <v>8315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 s="23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5">
        <f t="shared" si="256"/>
        <v>33.67</v>
      </c>
      <c r="Q3292" s="11" t="s">
        <v>8314</v>
      </c>
      <c r="R3292" s="11" t="s">
        <v>8315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 s="2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5">
        <f t="shared" si="256"/>
        <v>40.71</v>
      </c>
      <c r="Q3293" s="11" t="s">
        <v>8314</v>
      </c>
      <c r="R3293" s="11" t="s">
        <v>8315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 s="23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5">
        <f t="shared" si="256"/>
        <v>19.27</v>
      </c>
      <c r="Q3294" s="11" t="s">
        <v>8314</v>
      </c>
      <c r="R3294" s="11" t="s">
        <v>8315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 s="23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5">
        <f t="shared" si="256"/>
        <v>84.29</v>
      </c>
      <c r="Q3295" s="11" t="s">
        <v>8314</v>
      </c>
      <c r="R3295" s="11" t="s">
        <v>8315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60" x14ac:dyDescent="0.25">
      <c r="A3296" s="23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5">
        <f t="shared" si="256"/>
        <v>29.58</v>
      </c>
      <c r="Q3296" s="11" t="s">
        <v>8314</v>
      </c>
      <c r="R3296" s="11" t="s">
        <v>8315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60" x14ac:dyDescent="0.25">
      <c r="A3297" s="23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5">
        <f t="shared" si="256"/>
        <v>26.67</v>
      </c>
      <c r="Q3297" s="11" t="s">
        <v>8314</v>
      </c>
      <c r="R3297" s="11" t="s">
        <v>8315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60" x14ac:dyDescent="0.25">
      <c r="A3298" s="23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5">
        <f t="shared" si="256"/>
        <v>45.98</v>
      </c>
      <c r="Q3298" s="11" t="s">
        <v>8314</v>
      </c>
      <c r="R3298" s="11" t="s">
        <v>8315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 s="23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5">
        <f t="shared" si="256"/>
        <v>125.09</v>
      </c>
      <c r="Q3299" s="11" t="s">
        <v>8314</v>
      </c>
      <c r="R3299" s="11" t="s">
        <v>8315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60" x14ac:dyDescent="0.25">
      <c r="A3300" s="23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5">
        <f t="shared" si="256"/>
        <v>141.29</v>
      </c>
      <c r="Q3300" s="11" t="s">
        <v>8314</v>
      </c>
      <c r="R3300" s="11" t="s">
        <v>8315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60" x14ac:dyDescent="0.25">
      <c r="A3301" s="23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5">
        <f t="shared" si="256"/>
        <v>55.33</v>
      </c>
      <c r="Q3301" s="11" t="s">
        <v>8314</v>
      </c>
      <c r="R3301" s="11" t="s">
        <v>8315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 s="23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5">
        <f t="shared" si="256"/>
        <v>46.42</v>
      </c>
      <c r="Q3302" s="11" t="s">
        <v>8314</v>
      </c>
      <c r="R3302" s="11" t="s">
        <v>8315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60" x14ac:dyDescent="0.25">
      <c r="A3303" s="2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5">
        <f t="shared" si="256"/>
        <v>57.2</v>
      </c>
      <c r="Q3303" s="11" t="s">
        <v>8314</v>
      </c>
      <c r="R3303" s="11" t="s">
        <v>8315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 s="23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5">
        <f t="shared" si="256"/>
        <v>173.7</v>
      </c>
      <c r="Q3304" s="11" t="s">
        <v>8314</v>
      </c>
      <c r="R3304" s="11" t="s">
        <v>8315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60" x14ac:dyDescent="0.25">
      <c r="A3305" s="23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5">
        <f t="shared" si="256"/>
        <v>59.6</v>
      </c>
      <c r="Q3305" s="11" t="s">
        <v>8314</v>
      </c>
      <c r="R3305" s="11" t="s">
        <v>8315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 s="23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5">
        <f t="shared" si="256"/>
        <v>89.59</v>
      </c>
      <c r="Q3306" s="11" t="s">
        <v>8314</v>
      </c>
      <c r="R3306" s="11" t="s">
        <v>8315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60" x14ac:dyDescent="0.25">
      <c r="A3307" s="23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5">
        <f t="shared" si="256"/>
        <v>204.05</v>
      </c>
      <c r="Q3307" s="11" t="s">
        <v>8314</v>
      </c>
      <c r="R3307" s="11" t="s">
        <v>8315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 s="23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5">
        <f t="shared" si="256"/>
        <v>48.7</v>
      </c>
      <c r="Q3308" s="11" t="s">
        <v>8314</v>
      </c>
      <c r="R3308" s="11" t="s">
        <v>8315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60" x14ac:dyDescent="0.25">
      <c r="A3309" s="23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5">
        <f t="shared" si="256"/>
        <v>53.34</v>
      </c>
      <c r="Q3309" s="11" t="s">
        <v>8314</v>
      </c>
      <c r="R3309" s="11" t="s">
        <v>8315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 s="23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5">
        <f t="shared" si="256"/>
        <v>75.09</v>
      </c>
      <c r="Q3310" s="11" t="s">
        <v>8314</v>
      </c>
      <c r="R3310" s="11" t="s">
        <v>8315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 s="23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5">
        <f t="shared" si="256"/>
        <v>18</v>
      </c>
      <c r="Q3311" s="11" t="s">
        <v>8314</v>
      </c>
      <c r="R3311" s="11" t="s">
        <v>8315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45" x14ac:dyDescent="0.25">
      <c r="A3312" s="23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5">
        <f t="shared" si="256"/>
        <v>209.84</v>
      </c>
      <c r="Q3312" s="11" t="s">
        <v>8314</v>
      </c>
      <c r="R3312" s="11" t="s">
        <v>8315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 s="2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5">
        <f t="shared" si="256"/>
        <v>61.02</v>
      </c>
      <c r="Q3313" s="11" t="s">
        <v>8314</v>
      </c>
      <c r="R3313" s="11" t="s">
        <v>8315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60" x14ac:dyDescent="0.25">
      <c r="A3314" s="23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5">
        <f t="shared" si="256"/>
        <v>61</v>
      </c>
      <c r="Q3314" s="11" t="s">
        <v>8314</v>
      </c>
      <c r="R3314" s="11" t="s">
        <v>8315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 s="23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5">
        <f t="shared" si="256"/>
        <v>80.03</v>
      </c>
      <c r="Q3315" s="11" t="s">
        <v>8314</v>
      </c>
      <c r="R3315" s="11" t="s">
        <v>8315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60" x14ac:dyDescent="0.25">
      <c r="A3316" s="23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5">
        <f t="shared" si="256"/>
        <v>29.07</v>
      </c>
      <c r="Q3316" s="11" t="s">
        <v>8314</v>
      </c>
      <c r="R3316" s="11" t="s">
        <v>8315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 s="23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5">
        <f t="shared" si="256"/>
        <v>49.44</v>
      </c>
      <c r="Q3317" s="11" t="s">
        <v>8314</v>
      </c>
      <c r="R3317" s="11" t="s">
        <v>8315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 s="23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5">
        <f t="shared" si="256"/>
        <v>93.98</v>
      </c>
      <c r="Q3318" s="11" t="s">
        <v>8314</v>
      </c>
      <c r="R3318" s="11" t="s">
        <v>8315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 s="23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5">
        <f t="shared" si="256"/>
        <v>61.94</v>
      </c>
      <c r="Q3319" s="11" t="s">
        <v>8314</v>
      </c>
      <c r="R3319" s="11" t="s">
        <v>8315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 s="23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5">
        <f t="shared" si="256"/>
        <v>78.5</v>
      </c>
      <c r="Q3320" s="11" t="s">
        <v>8314</v>
      </c>
      <c r="R3320" s="11" t="s">
        <v>8315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 s="23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5">
        <f t="shared" si="256"/>
        <v>33.75</v>
      </c>
      <c r="Q3321" s="11" t="s">
        <v>8314</v>
      </c>
      <c r="R3321" s="11" t="s">
        <v>8315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 s="23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5">
        <f t="shared" si="256"/>
        <v>66.45</v>
      </c>
      <c r="Q3322" s="11" t="s">
        <v>8314</v>
      </c>
      <c r="R3322" s="11" t="s">
        <v>8315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 s="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5">
        <f t="shared" si="256"/>
        <v>35.799999999999997</v>
      </c>
      <c r="Q3323" s="11" t="s">
        <v>8314</v>
      </c>
      <c r="R3323" s="11" t="s">
        <v>8315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60" x14ac:dyDescent="0.25">
      <c r="A3324" s="23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5">
        <f t="shared" si="256"/>
        <v>145.65</v>
      </c>
      <c r="Q3324" s="11" t="s">
        <v>8314</v>
      </c>
      <c r="R3324" s="11" t="s">
        <v>8315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60" x14ac:dyDescent="0.25">
      <c r="A3325" s="23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5">
        <f t="shared" si="256"/>
        <v>25.69</v>
      </c>
      <c r="Q3325" s="11" t="s">
        <v>8314</v>
      </c>
      <c r="R3325" s="11" t="s">
        <v>8315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 s="23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5">
        <f t="shared" si="256"/>
        <v>152.5</v>
      </c>
      <c r="Q3326" s="11" t="s">
        <v>8314</v>
      </c>
      <c r="R3326" s="11" t="s">
        <v>8315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60" x14ac:dyDescent="0.25">
      <c r="A3327" s="23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5">
        <f t="shared" si="256"/>
        <v>30</v>
      </c>
      <c r="Q3327" s="11" t="s">
        <v>8314</v>
      </c>
      <c r="R3327" s="11" t="s">
        <v>8315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60" x14ac:dyDescent="0.25">
      <c r="A3328" s="23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5">
        <f t="shared" si="256"/>
        <v>142.28</v>
      </c>
      <c r="Q3328" s="11" t="s">
        <v>8314</v>
      </c>
      <c r="R3328" s="11" t="s">
        <v>8315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60" x14ac:dyDescent="0.25">
      <c r="A3329" s="23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5">
        <f t="shared" si="256"/>
        <v>24.55</v>
      </c>
      <c r="Q3329" s="11" t="s">
        <v>8314</v>
      </c>
      <c r="R3329" s="11" t="s">
        <v>8315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 s="23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5">
        <f t="shared" ref="P3330:P3393" si="261">IFERROR(ROUND(E3330/L3330,2),0)</f>
        <v>292.77999999999997</v>
      </c>
      <c r="Q3330" s="11" t="s">
        <v>8314</v>
      </c>
      <c r="R3330" s="11" t="s">
        <v>8315</v>
      </c>
      <c r="S3330" s="16">
        <f t="shared" ref="S3330:S3393" si="262">(((J3330/60)/60)/24)+DATE(1970,1,1)</f>
        <v>41822.57503472222</v>
      </c>
      <c r="T3330" s="16">
        <f t="shared" ref="T3330:T3393" si="263">(((I3330/60)/60)/24)+DATE(1970,1,1)</f>
        <v>41825.041666666664</v>
      </c>
      <c r="U3330">
        <f t="shared" si="259"/>
        <v>2014</v>
      </c>
    </row>
    <row r="3331" spans="1:21" ht="45" x14ac:dyDescent="0.25">
      <c r="A3331" s="23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5">
        <f t="shared" si="261"/>
        <v>44.92</v>
      </c>
      <c r="Q3331" s="11" t="s">
        <v>8314</v>
      </c>
      <c r="R3331" s="11" t="s">
        <v>8315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 s="23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5">
        <f t="shared" si="261"/>
        <v>23.1</v>
      </c>
      <c r="Q3332" s="11" t="s">
        <v>8314</v>
      </c>
      <c r="R3332" s="11" t="s">
        <v>8315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60" x14ac:dyDescent="0.25">
      <c r="A3333" s="2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5">
        <f t="shared" si="261"/>
        <v>80.400000000000006</v>
      </c>
      <c r="Q3333" s="11" t="s">
        <v>8314</v>
      </c>
      <c r="R3333" s="11" t="s">
        <v>8315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 s="23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5">
        <f t="shared" si="261"/>
        <v>72.290000000000006</v>
      </c>
      <c r="Q3334" s="11" t="s">
        <v>8314</v>
      </c>
      <c r="R3334" s="11" t="s">
        <v>8315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60" x14ac:dyDescent="0.25">
      <c r="A3335" s="23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5">
        <f t="shared" si="261"/>
        <v>32.97</v>
      </c>
      <c r="Q3335" s="11" t="s">
        <v>8314</v>
      </c>
      <c r="R3335" s="11" t="s">
        <v>8315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45" x14ac:dyDescent="0.25">
      <c r="A3336" s="23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5">
        <f t="shared" si="261"/>
        <v>116.65</v>
      </c>
      <c r="Q3336" s="11" t="s">
        <v>8314</v>
      </c>
      <c r="R3336" s="11" t="s">
        <v>8315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 s="23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5">
        <f t="shared" si="261"/>
        <v>79.62</v>
      </c>
      <c r="Q3337" s="11" t="s">
        <v>8314</v>
      </c>
      <c r="R3337" s="11" t="s">
        <v>8315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 s="23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5">
        <f t="shared" si="261"/>
        <v>27.78</v>
      </c>
      <c r="Q3338" s="11" t="s">
        <v>8314</v>
      </c>
      <c r="R3338" s="11" t="s">
        <v>8315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 s="23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5">
        <f t="shared" si="261"/>
        <v>81.03</v>
      </c>
      <c r="Q3339" s="11" t="s">
        <v>8314</v>
      </c>
      <c r="R3339" s="11" t="s">
        <v>8315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 s="23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5">
        <f t="shared" si="261"/>
        <v>136.85</v>
      </c>
      <c r="Q3340" s="11" t="s">
        <v>8314</v>
      </c>
      <c r="R3340" s="11" t="s">
        <v>8315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 s="23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5">
        <f t="shared" si="261"/>
        <v>177.62</v>
      </c>
      <c r="Q3341" s="11" t="s">
        <v>8314</v>
      </c>
      <c r="R3341" s="11" t="s">
        <v>8315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60" x14ac:dyDescent="0.25">
      <c r="A3342" s="23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5">
        <f t="shared" si="261"/>
        <v>109.08</v>
      </c>
      <c r="Q3342" s="11" t="s">
        <v>8314</v>
      </c>
      <c r="R3342" s="11" t="s">
        <v>8315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60" x14ac:dyDescent="0.25">
      <c r="A3343" s="2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5">
        <f t="shared" si="261"/>
        <v>119.64</v>
      </c>
      <c r="Q3343" s="11" t="s">
        <v>8314</v>
      </c>
      <c r="R3343" s="11" t="s">
        <v>8315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 s="23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5">
        <f t="shared" si="261"/>
        <v>78.209999999999994</v>
      </c>
      <c r="Q3344" s="11" t="s">
        <v>8314</v>
      </c>
      <c r="R3344" s="11" t="s">
        <v>8315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 s="23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5">
        <f t="shared" si="261"/>
        <v>52.17</v>
      </c>
      <c r="Q3345" s="11" t="s">
        <v>8314</v>
      </c>
      <c r="R3345" s="11" t="s">
        <v>8315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60" x14ac:dyDescent="0.25">
      <c r="A3346" s="23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5">
        <f t="shared" si="261"/>
        <v>114.13</v>
      </c>
      <c r="Q3346" s="11" t="s">
        <v>8314</v>
      </c>
      <c r="R3346" s="11" t="s">
        <v>8315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60" x14ac:dyDescent="0.25">
      <c r="A3347" s="23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5">
        <f t="shared" si="261"/>
        <v>50</v>
      </c>
      <c r="Q3347" s="11" t="s">
        <v>8314</v>
      </c>
      <c r="R3347" s="11" t="s">
        <v>8315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60" x14ac:dyDescent="0.25">
      <c r="A3348" s="23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5">
        <f t="shared" si="261"/>
        <v>91.67</v>
      </c>
      <c r="Q3348" s="11" t="s">
        <v>8314</v>
      </c>
      <c r="R3348" s="11" t="s">
        <v>8315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 s="23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5">
        <f t="shared" si="261"/>
        <v>108.59</v>
      </c>
      <c r="Q3349" s="11" t="s">
        <v>8314</v>
      </c>
      <c r="R3349" s="11" t="s">
        <v>8315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60" x14ac:dyDescent="0.25">
      <c r="A3350" s="23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5">
        <f t="shared" si="261"/>
        <v>69.819999999999993</v>
      </c>
      <c r="Q3350" s="11" t="s">
        <v>8314</v>
      </c>
      <c r="R3350" s="11" t="s">
        <v>8315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60" x14ac:dyDescent="0.25">
      <c r="A3351" s="23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5">
        <f t="shared" si="261"/>
        <v>109.57</v>
      </c>
      <c r="Q3351" s="11" t="s">
        <v>8314</v>
      </c>
      <c r="R3351" s="11" t="s">
        <v>8315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 s="23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5">
        <f t="shared" si="261"/>
        <v>71.67</v>
      </c>
      <c r="Q3352" s="11" t="s">
        <v>8314</v>
      </c>
      <c r="R3352" s="11" t="s">
        <v>8315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60" x14ac:dyDescent="0.25">
      <c r="A3353" s="2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5">
        <f t="shared" si="261"/>
        <v>93.61</v>
      </c>
      <c r="Q3353" s="11" t="s">
        <v>8314</v>
      </c>
      <c r="R3353" s="11" t="s">
        <v>8315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 s="23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5">
        <f t="shared" si="261"/>
        <v>76.8</v>
      </c>
      <c r="Q3354" s="11" t="s">
        <v>8314</v>
      </c>
      <c r="R3354" s="11" t="s">
        <v>8315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60" x14ac:dyDescent="0.25">
      <c r="A3355" s="23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5">
        <f t="shared" si="261"/>
        <v>35.799999999999997</v>
      </c>
      <c r="Q3355" s="11" t="s">
        <v>8314</v>
      </c>
      <c r="R3355" s="11" t="s">
        <v>8315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45" x14ac:dyDescent="0.25">
      <c r="A3356" s="23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5">
        <f t="shared" si="261"/>
        <v>55.6</v>
      </c>
      <c r="Q3356" s="11" t="s">
        <v>8314</v>
      </c>
      <c r="R3356" s="11" t="s">
        <v>8315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 s="23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5">
        <f t="shared" si="261"/>
        <v>147.33000000000001</v>
      </c>
      <c r="Q3357" s="11" t="s">
        <v>8314</v>
      </c>
      <c r="R3357" s="11" t="s">
        <v>8315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60" x14ac:dyDescent="0.25">
      <c r="A3358" s="23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5">
        <f t="shared" si="261"/>
        <v>56.33</v>
      </c>
      <c r="Q3358" s="11" t="s">
        <v>8314</v>
      </c>
      <c r="R3358" s="11" t="s">
        <v>8315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60" x14ac:dyDescent="0.25">
      <c r="A3359" s="23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5">
        <f t="shared" si="261"/>
        <v>96.19</v>
      </c>
      <c r="Q3359" s="11" t="s">
        <v>8314</v>
      </c>
      <c r="R3359" s="11" t="s">
        <v>8315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 s="23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5">
        <f t="shared" si="261"/>
        <v>63.57</v>
      </c>
      <c r="Q3360" s="11" t="s">
        <v>8314</v>
      </c>
      <c r="R3360" s="11" t="s">
        <v>8315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 s="23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5">
        <f t="shared" si="261"/>
        <v>184.78</v>
      </c>
      <c r="Q3361" s="11" t="s">
        <v>8314</v>
      </c>
      <c r="R3361" s="11" t="s">
        <v>8315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 s="23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5">
        <f t="shared" si="261"/>
        <v>126.72</v>
      </c>
      <c r="Q3362" s="11" t="s">
        <v>8314</v>
      </c>
      <c r="R3362" s="11" t="s">
        <v>8315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 s="2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5">
        <f t="shared" si="261"/>
        <v>83.43</v>
      </c>
      <c r="Q3363" s="11" t="s">
        <v>8314</v>
      </c>
      <c r="R3363" s="11" t="s">
        <v>8315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 s="23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5">
        <f t="shared" si="261"/>
        <v>54.5</v>
      </c>
      <c r="Q3364" s="11" t="s">
        <v>8314</v>
      </c>
      <c r="R3364" s="11" t="s">
        <v>8315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60" x14ac:dyDescent="0.25">
      <c r="A3365" s="23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5">
        <f t="shared" si="261"/>
        <v>302.31</v>
      </c>
      <c r="Q3365" s="11" t="s">
        <v>8314</v>
      </c>
      <c r="R3365" s="11" t="s">
        <v>8315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60" x14ac:dyDescent="0.25">
      <c r="A3366" s="23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5">
        <f t="shared" si="261"/>
        <v>44.14</v>
      </c>
      <c r="Q3366" s="11" t="s">
        <v>8314</v>
      </c>
      <c r="R3366" s="11" t="s">
        <v>8315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60" x14ac:dyDescent="0.25">
      <c r="A3367" s="23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5">
        <f t="shared" si="261"/>
        <v>866.67</v>
      </c>
      <c r="Q3367" s="11" t="s">
        <v>8314</v>
      </c>
      <c r="R3367" s="11" t="s">
        <v>8315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 s="23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5">
        <f t="shared" si="261"/>
        <v>61.39</v>
      </c>
      <c r="Q3368" s="11" t="s">
        <v>8314</v>
      </c>
      <c r="R3368" s="11" t="s">
        <v>8315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60" x14ac:dyDescent="0.25">
      <c r="A3369" s="23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5">
        <f t="shared" si="261"/>
        <v>29.67</v>
      </c>
      <c r="Q3369" s="11" t="s">
        <v>8314</v>
      </c>
      <c r="R3369" s="11" t="s">
        <v>8315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 s="23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5">
        <f t="shared" si="261"/>
        <v>45.48</v>
      </c>
      <c r="Q3370" s="11" t="s">
        <v>8314</v>
      </c>
      <c r="R3370" s="11" t="s">
        <v>8315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 s="23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5">
        <f t="shared" si="261"/>
        <v>96.2</v>
      </c>
      <c r="Q3371" s="11" t="s">
        <v>8314</v>
      </c>
      <c r="R3371" s="11" t="s">
        <v>8315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 s="23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5">
        <f t="shared" si="261"/>
        <v>67.92</v>
      </c>
      <c r="Q3372" s="11" t="s">
        <v>8314</v>
      </c>
      <c r="R3372" s="11" t="s">
        <v>8315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45" x14ac:dyDescent="0.25">
      <c r="A3373" s="2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5">
        <f t="shared" si="261"/>
        <v>30.78</v>
      </c>
      <c r="Q3373" s="11" t="s">
        <v>8314</v>
      </c>
      <c r="R3373" s="11" t="s">
        <v>8315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 s="23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5">
        <f t="shared" si="261"/>
        <v>38.33</v>
      </c>
      <c r="Q3374" s="11" t="s">
        <v>8314</v>
      </c>
      <c r="R3374" s="11" t="s">
        <v>8315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60" x14ac:dyDescent="0.25">
      <c r="A3375" s="23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5">
        <f t="shared" si="261"/>
        <v>66.83</v>
      </c>
      <c r="Q3375" s="11" t="s">
        <v>8314</v>
      </c>
      <c r="R3375" s="11" t="s">
        <v>8315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 s="23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5">
        <f t="shared" si="261"/>
        <v>71.73</v>
      </c>
      <c r="Q3376" s="11" t="s">
        <v>8314</v>
      </c>
      <c r="R3376" s="11" t="s">
        <v>8315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 s="23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5">
        <f t="shared" si="261"/>
        <v>176.47</v>
      </c>
      <c r="Q3377" s="11" t="s">
        <v>8314</v>
      </c>
      <c r="R3377" s="11" t="s">
        <v>8315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60" x14ac:dyDescent="0.25">
      <c r="A3378" s="23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5">
        <f t="shared" si="261"/>
        <v>421.11</v>
      </c>
      <c r="Q3378" s="11" t="s">
        <v>8314</v>
      </c>
      <c r="R3378" s="11" t="s">
        <v>8315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60" x14ac:dyDescent="0.25">
      <c r="A3379" s="23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5">
        <f t="shared" si="261"/>
        <v>104.99</v>
      </c>
      <c r="Q3379" s="11" t="s">
        <v>8314</v>
      </c>
      <c r="R3379" s="11" t="s">
        <v>8315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60" x14ac:dyDescent="0.25">
      <c r="A3380" s="23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5">
        <f t="shared" si="261"/>
        <v>28.19</v>
      </c>
      <c r="Q3380" s="11" t="s">
        <v>8314</v>
      </c>
      <c r="R3380" s="11" t="s">
        <v>8315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 s="23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5">
        <f t="shared" si="261"/>
        <v>54.55</v>
      </c>
      <c r="Q3381" s="11" t="s">
        <v>8314</v>
      </c>
      <c r="R3381" s="11" t="s">
        <v>8315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 s="23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5">
        <f t="shared" si="261"/>
        <v>111.89</v>
      </c>
      <c r="Q3382" s="11" t="s">
        <v>8314</v>
      </c>
      <c r="R3382" s="11" t="s">
        <v>8315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60" x14ac:dyDescent="0.25">
      <c r="A3383" s="2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5">
        <f t="shared" si="261"/>
        <v>85.21</v>
      </c>
      <c r="Q3383" s="11" t="s">
        <v>8314</v>
      </c>
      <c r="R3383" s="11" t="s">
        <v>8315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 s="23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5">
        <f t="shared" si="261"/>
        <v>76.650000000000006</v>
      </c>
      <c r="Q3384" s="11" t="s">
        <v>8314</v>
      </c>
      <c r="R3384" s="11" t="s">
        <v>8315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60" x14ac:dyDescent="0.25">
      <c r="A3385" s="23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5">
        <f t="shared" si="261"/>
        <v>65.17</v>
      </c>
      <c r="Q3385" s="11" t="s">
        <v>8314</v>
      </c>
      <c r="R3385" s="11" t="s">
        <v>8315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60" x14ac:dyDescent="0.25">
      <c r="A3386" s="23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5">
        <f t="shared" si="261"/>
        <v>93.76</v>
      </c>
      <c r="Q3386" s="11" t="s">
        <v>8314</v>
      </c>
      <c r="R3386" s="11" t="s">
        <v>8315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 s="23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5">
        <f t="shared" si="261"/>
        <v>133.33000000000001</v>
      </c>
      <c r="Q3387" s="11" t="s">
        <v>8314</v>
      </c>
      <c r="R3387" s="11" t="s">
        <v>8315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60" x14ac:dyDescent="0.25">
      <c r="A3388" s="23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5">
        <f t="shared" si="261"/>
        <v>51.22</v>
      </c>
      <c r="Q3388" s="11" t="s">
        <v>8314</v>
      </c>
      <c r="R3388" s="11" t="s">
        <v>8315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 s="23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5">
        <f t="shared" si="261"/>
        <v>100.17</v>
      </c>
      <c r="Q3389" s="11" t="s">
        <v>8314</v>
      </c>
      <c r="R3389" s="11" t="s">
        <v>8315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 s="23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5">
        <f t="shared" si="261"/>
        <v>34.6</v>
      </c>
      <c r="Q3390" s="11" t="s">
        <v>8314</v>
      </c>
      <c r="R3390" s="11" t="s">
        <v>8315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 s="23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5">
        <f t="shared" si="261"/>
        <v>184.68</v>
      </c>
      <c r="Q3391" s="11" t="s">
        <v>8314</v>
      </c>
      <c r="R3391" s="11" t="s">
        <v>8315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 s="23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5">
        <f t="shared" si="261"/>
        <v>69.819999999999993</v>
      </c>
      <c r="Q3392" s="11" t="s">
        <v>8314</v>
      </c>
      <c r="R3392" s="11" t="s">
        <v>8315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 s="2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5">
        <f t="shared" si="261"/>
        <v>61.94</v>
      </c>
      <c r="Q3393" s="11" t="s">
        <v>8314</v>
      </c>
      <c r="R3393" s="11" t="s">
        <v>8315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 s="23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5">
        <f t="shared" ref="P3394:P3457" si="266">IFERROR(ROUND(E3394/L3394,2),0)</f>
        <v>41.67</v>
      </c>
      <c r="Q3394" s="11" t="s">
        <v>8314</v>
      </c>
      <c r="R3394" s="11" t="s">
        <v>8315</v>
      </c>
      <c r="S3394" s="16">
        <f t="shared" ref="S3394:S3457" si="267">(((J3394/60)/60)/24)+DATE(1970,1,1)</f>
        <v>42446.845543981486</v>
      </c>
      <c r="T3394" s="16">
        <f t="shared" ref="T3394:T3457" si="268">(((I3394/60)/60)/24)+DATE(1970,1,1)</f>
        <v>42496.845543981486</v>
      </c>
      <c r="U3394">
        <f t="shared" si="264"/>
        <v>2016</v>
      </c>
    </row>
    <row r="3395" spans="1:21" ht="45" x14ac:dyDescent="0.25">
      <c r="A3395" s="23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5">
        <f t="shared" si="266"/>
        <v>36.07</v>
      </c>
      <c r="Q3395" s="11" t="s">
        <v>8314</v>
      </c>
      <c r="R3395" s="11" t="s">
        <v>8315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60" x14ac:dyDescent="0.25">
      <c r="A3396" s="23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5">
        <f t="shared" si="266"/>
        <v>29</v>
      </c>
      <c r="Q3396" s="11" t="s">
        <v>8314</v>
      </c>
      <c r="R3396" s="11" t="s">
        <v>8315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 s="23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5">
        <f t="shared" si="266"/>
        <v>24.21</v>
      </c>
      <c r="Q3397" s="11" t="s">
        <v>8314</v>
      </c>
      <c r="R3397" s="11" t="s">
        <v>8315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 s="23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5">
        <f t="shared" si="266"/>
        <v>55.89</v>
      </c>
      <c r="Q3398" s="11" t="s">
        <v>8314</v>
      </c>
      <c r="R3398" s="11" t="s">
        <v>8315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 s="23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5">
        <f t="shared" si="266"/>
        <v>11.67</v>
      </c>
      <c r="Q3399" s="11" t="s">
        <v>8314</v>
      </c>
      <c r="R3399" s="11" t="s">
        <v>8315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60" x14ac:dyDescent="0.25">
      <c r="A3400" s="23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5">
        <f t="shared" si="266"/>
        <v>68.349999999999994</v>
      </c>
      <c r="Q3400" s="11" t="s">
        <v>8314</v>
      </c>
      <c r="R3400" s="11" t="s">
        <v>8315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 s="23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5">
        <f t="shared" si="266"/>
        <v>27.07</v>
      </c>
      <c r="Q3401" s="11" t="s">
        <v>8314</v>
      </c>
      <c r="R3401" s="11" t="s">
        <v>8315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60" x14ac:dyDescent="0.25">
      <c r="A3402" s="23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5">
        <f t="shared" si="266"/>
        <v>118.13</v>
      </c>
      <c r="Q3402" s="11" t="s">
        <v>8314</v>
      </c>
      <c r="R3402" s="11" t="s">
        <v>8315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 s="2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5">
        <f t="shared" si="266"/>
        <v>44.76</v>
      </c>
      <c r="Q3403" s="11" t="s">
        <v>8314</v>
      </c>
      <c r="R3403" s="11" t="s">
        <v>8315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 s="23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5">
        <f t="shared" si="266"/>
        <v>99.79</v>
      </c>
      <c r="Q3404" s="11" t="s">
        <v>8314</v>
      </c>
      <c r="R3404" s="11" t="s">
        <v>8315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 s="23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5">
        <f t="shared" si="266"/>
        <v>117.65</v>
      </c>
      <c r="Q3405" s="11" t="s">
        <v>8314</v>
      </c>
      <c r="R3405" s="11" t="s">
        <v>8315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 s="23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5">
        <f t="shared" si="266"/>
        <v>203.33</v>
      </c>
      <c r="Q3406" s="11" t="s">
        <v>8314</v>
      </c>
      <c r="R3406" s="11" t="s">
        <v>8315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 s="23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5">
        <f t="shared" si="266"/>
        <v>28.32</v>
      </c>
      <c r="Q3407" s="11" t="s">
        <v>8314</v>
      </c>
      <c r="R3407" s="11" t="s">
        <v>8315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 s="23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5">
        <f t="shared" si="266"/>
        <v>110.23</v>
      </c>
      <c r="Q3408" s="11" t="s">
        <v>8314</v>
      </c>
      <c r="R3408" s="11" t="s">
        <v>8315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 s="23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5">
        <f t="shared" si="266"/>
        <v>31.97</v>
      </c>
      <c r="Q3409" s="11" t="s">
        <v>8314</v>
      </c>
      <c r="R3409" s="11" t="s">
        <v>8315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 s="23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5">
        <f t="shared" si="266"/>
        <v>58.61</v>
      </c>
      <c r="Q3410" s="11" t="s">
        <v>8314</v>
      </c>
      <c r="R3410" s="11" t="s">
        <v>8315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 s="23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5">
        <f t="shared" si="266"/>
        <v>29.43</v>
      </c>
      <c r="Q3411" s="11" t="s">
        <v>8314</v>
      </c>
      <c r="R3411" s="11" t="s">
        <v>8315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60" x14ac:dyDescent="0.25">
      <c r="A3412" s="23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5">
        <f t="shared" si="266"/>
        <v>81.38</v>
      </c>
      <c r="Q3412" s="11" t="s">
        <v>8314</v>
      </c>
      <c r="R3412" s="11" t="s">
        <v>8315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60" x14ac:dyDescent="0.25">
      <c r="A3413" s="2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5">
        <f t="shared" si="266"/>
        <v>199.17</v>
      </c>
      <c r="Q3413" s="11" t="s">
        <v>8314</v>
      </c>
      <c r="R3413" s="11" t="s">
        <v>8315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 s="23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5">
        <f t="shared" si="266"/>
        <v>115.38</v>
      </c>
      <c r="Q3414" s="11" t="s">
        <v>8314</v>
      </c>
      <c r="R3414" s="11" t="s">
        <v>8315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 s="23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5">
        <f t="shared" si="266"/>
        <v>46.43</v>
      </c>
      <c r="Q3415" s="11" t="s">
        <v>8314</v>
      </c>
      <c r="R3415" s="11" t="s">
        <v>8315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 s="23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5">
        <f t="shared" si="266"/>
        <v>70.569999999999993</v>
      </c>
      <c r="Q3416" s="11" t="s">
        <v>8314</v>
      </c>
      <c r="R3416" s="11" t="s">
        <v>8315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 s="23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5">
        <f t="shared" si="266"/>
        <v>22.22</v>
      </c>
      <c r="Q3417" s="11" t="s">
        <v>8314</v>
      </c>
      <c r="R3417" s="11" t="s">
        <v>8315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 s="23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5">
        <f t="shared" si="266"/>
        <v>159.47</v>
      </c>
      <c r="Q3418" s="11" t="s">
        <v>8314</v>
      </c>
      <c r="R3418" s="11" t="s">
        <v>8315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 s="23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5">
        <f t="shared" si="266"/>
        <v>37.78</v>
      </c>
      <c r="Q3419" s="11" t="s">
        <v>8314</v>
      </c>
      <c r="R3419" s="11" t="s">
        <v>8315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60" x14ac:dyDescent="0.25">
      <c r="A3420" s="23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5">
        <f t="shared" si="266"/>
        <v>72.05</v>
      </c>
      <c r="Q3420" s="11" t="s">
        <v>8314</v>
      </c>
      <c r="R3420" s="11" t="s">
        <v>8315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 s="23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5">
        <f t="shared" si="266"/>
        <v>63.7</v>
      </c>
      <c r="Q3421" s="11" t="s">
        <v>8314</v>
      </c>
      <c r="R3421" s="11" t="s">
        <v>8315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 s="23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5">
        <f t="shared" si="266"/>
        <v>28.41</v>
      </c>
      <c r="Q3422" s="11" t="s">
        <v>8314</v>
      </c>
      <c r="R3422" s="11" t="s">
        <v>8315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 s="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5">
        <f t="shared" si="266"/>
        <v>103.21</v>
      </c>
      <c r="Q3423" s="11" t="s">
        <v>8314</v>
      </c>
      <c r="R3423" s="11" t="s">
        <v>8315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 s="23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5">
        <f t="shared" si="266"/>
        <v>71.150000000000006</v>
      </c>
      <c r="Q3424" s="11" t="s">
        <v>8314</v>
      </c>
      <c r="R3424" s="11" t="s">
        <v>8315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 s="23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5">
        <f t="shared" si="266"/>
        <v>35</v>
      </c>
      <c r="Q3425" s="11" t="s">
        <v>8314</v>
      </c>
      <c r="R3425" s="11" t="s">
        <v>8315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60" x14ac:dyDescent="0.25">
      <c r="A3426" s="23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5">
        <f t="shared" si="266"/>
        <v>81.78</v>
      </c>
      <c r="Q3426" s="11" t="s">
        <v>8314</v>
      </c>
      <c r="R3426" s="11" t="s">
        <v>8315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60" x14ac:dyDescent="0.25">
      <c r="A3427" s="23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5">
        <f t="shared" si="266"/>
        <v>297.02999999999997</v>
      </c>
      <c r="Q3427" s="11" t="s">
        <v>8314</v>
      </c>
      <c r="R3427" s="11" t="s">
        <v>8315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 s="23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5">
        <f t="shared" si="266"/>
        <v>46.61</v>
      </c>
      <c r="Q3428" s="11" t="s">
        <v>8314</v>
      </c>
      <c r="R3428" s="11" t="s">
        <v>8315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60" x14ac:dyDescent="0.25">
      <c r="A3429" s="23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5">
        <f t="shared" si="266"/>
        <v>51.72</v>
      </c>
      <c r="Q3429" s="11" t="s">
        <v>8314</v>
      </c>
      <c r="R3429" s="11" t="s">
        <v>8315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60" x14ac:dyDescent="0.25">
      <c r="A3430" s="23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5">
        <f t="shared" si="266"/>
        <v>40.29</v>
      </c>
      <c r="Q3430" s="11" t="s">
        <v>8314</v>
      </c>
      <c r="R3430" s="11" t="s">
        <v>8315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60" x14ac:dyDescent="0.25">
      <c r="A3431" s="23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5">
        <f t="shared" si="266"/>
        <v>16.25</v>
      </c>
      <c r="Q3431" s="11" t="s">
        <v>8314</v>
      </c>
      <c r="R3431" s="11" t="s">
        <v>8315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 s="23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5">
        <f t="shared" si="266"/>
        <v>30.15</v>
      </c>
      <c r="Q3432" s="11" t="s">
        <v>8314</v>
      </c>
      <c r="R3432" s="11" t="s">
        <v>8315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 s="2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5">
        <f t="shared" si="266"/>
        <v>95.24</v>
      </c>
      <c r="Q3433" s="11" t="s">
        <v>8314</v>
      </c>
      <c r="R3433" s="11" t="s">
        <v>8315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 s="23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5">
        <f t="shared" si="266"/>
        <v>52.21</v>
      </c>
      <c r="Q3434" s="11" t="s">
        <v>8314</v>
      </c>
      <c r="R3434" s="11" t="s">
        <v>8315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 s="23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5">
        <f t="shared" si="266"/>
        <v>134.15</v>
      </c>
      <c r="Q3435" s="11" t="s">
        <v>8314</v>
      </c>
      <c r="R3435" s="11" t="s">
        <v>8315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 s="23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5">
        <f t="shared" si="266"/>
        <v>62.83</v>
      </c>
      <c r="Q3436" s="11" t="s">
        <v>8314</v>
      </c>
      <c r="R3436" s="11" t="s">
        <v>8315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60" x14ac:dyDescent="0.25">
      <c r="A3437" s="23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5">
        <f t="shared" si="266"/>
        <v>58.95</v>
      </c>
      <c r="Q3437" s="11" t="s">
        <v>8314</v>
      </c>
      <c r="R3437" s="11" t="s">
        <v>8315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60" x14ac:dyDescent="0.25">
      <c r="A3438" s="23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5">
        <f t="shared" si="266"/>
        <v>143.11000000000001</v>
      </c>
      <c r="Q3438" s="11" t="s">
        <v>8314</v>
      </c>
      <c r="R3438" s="11" t="s">
        <v>8315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 s="23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5">
        <f t="shared" si="266"/>
        <v>84.17</v>
      </c>
      <c r="Q3439" s="11" t="s">
        <v>8314</v>
      </c>
      <c r="R3439" s="11" t="s">
        <v>8315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60" x14ac:dyDescent="0.25">
      <c r="A3440" s="23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5">
        <f t="shared" si="266"/>
        <v>186.07</v>
      </c>
      <c r="Q3440" s="11" t="s">
        <v>8314</v>
      </c>
      <c r="R3440" s="11" t="s">
        <v>8315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 s="23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5">
        <f t="shared" si="266"/>
        <v>89.79</v>
      </c>
      <c r="Q3441" s="11" t="s">
        <v>8314</v>
      </c>
      <c r="R3441" s="11" t="s">
        <v>8315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60" x14ac:dyDescent="0.25">
      <c r="A3442" s="23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5">
        <f t="shared" si="266"/>
        <v>64.16</v>
      </c>
      <c r="Q3442" s="11" t="s">
        <v>8314</v>
      </c>
      <c r="R3442" s="11" t="s">
        <v>8315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60" x14ac:dyDescent="0.25">
      <c r="A3443" s="2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5">
        <f t="shared" si="266"/>
        <v>59.65</v>
      </c>
      <c r="Q3443" s="11" t="s">
        <v>8314</v>
      </c>
      <c r="R3443" s="11" t="s">
        <v>8315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60" x14ac:dyDescent="0.25">
      <c r="A3444" s="23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5">
        <f t="shared" si="266"/>
        <v>31.25</v>
      </c>
      <c r="Q3444" s="11" t="s">
        <v>8314</v>
      </c>
      <c r="R3444" s="11" t="s">
        <v>8315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60" x14ac:dyDescent="0.25">
      <c r="A3445" s="23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5">
        <f t="shared" si="266"/>
        <v>41.22</v>
      </c>
      <c r="Q3445" s="11" t="s">
        <v>8314</v>
      </c>
      <c r="R3445" s="11" t="s">
        <v>8315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 s="23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5">
        <f t="shared" si="266"/>
        <v>43.35</v>
      </c>
      <c r="Q3446" s="11" t="s">
        <v>8314</v>
      </c>
      <c r="R3446" s="11" t="s">
        <v>8315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 s="23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5">
        <f t="shared" si="266"/>
        <v>64.52</v>
      </c>
      <c r="Q3447" s="11" t="s">
        <v>8314</v>
      </c>
      <c r="R3447" s="11" t="s">
        <v>8315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60" x14ac:dyDescent="0.25">
      <c r="A3448" s="23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5">
        <f t="shared" si="266"/>
        <v>43.28</v>
      </c>
      <c r="Q3448" s="11" t="s">
        <v>8314</v>
      </c>
      <c r="R3448" s="11" t="s">
        <v>8315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 s="23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5">
        <f t="shared" si="266"/>
        <v>77</v>
      </c>
      <c r="Q3449" s="11" t="s">
        <v>8314</v>
      </c>
      <c r="R3449" s="11" t="s">
        <v>8315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 s="23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5">
        <f t="shared" si="266"/>
        <v>51.22</v>
      </c>
      <c r="Q3450" s="11" t="s">
        <v>8314</v>
      </c>
      <c r="R3450" s="11" t="s">
        <v>8315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 s="23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5">
        <f t="shared" si="266"/>
        <v>68.25</v>
      </c>
      <c r="Q3451" s="11" t="s">
        <v>8314</v>
      </c>
      <c r="R3451" s="11" t="s">
        <v>8315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60" x14ac:dyDescent="0.25">
      <c r="A3452" s="23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5">
        <f t="shared" si="266"/>
        <v>19.489999999999998</v>
      </c>
      <c r="Q3452" s="11" t="s">
        <v>8314</v>
      </c>
      <c r="R3452" s="11" t="s">
        <v>8315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60" x14ac:dyDescent="0.25">
      <c r="A3453" s="2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5">
        <f t="shared" si="266"/>
        <v>41.13</v>
      </c>
      <c r="Q3453" s="11" t="s">
        <v>8314</v>
      </c>
      <c r="R3453" s="11" t="s">
        <v>8315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60" x14ac:dyDescent="0.25">
      <c r="A3454" s="23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5">
        <f t="shared" si="266"/>
        <v>41.41</v>
      </c>
      <c r="Q3454" s="11" t="s">
        <v>8314</v>
      </c>
      <c r="R3454" s="11" t="s">
        <v>8315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 s="23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5">
        <f t="shared" si="266"/>
        <v>27.5</v>
      </c>
      <c r="Q3455" s="11" t="s">
        <v>8314</v>
      </c>
      <c r="R3455" s="11" t="s">
        <v>8315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 s="23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5">
        <f t="shared" si="266"/>
        <v>33.57</v>
      </c>
      <c r="Q3456" s="11" t="s">
        <v>8314</v>
      </c>
      <c r="R3456" s="11" t="s">
        <v>8315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60" x14ac:dyDescent="0.25">
      <c r="A3457" s="23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5">
        <f t="shared" si="266"/>
        <v>145.87</v>
      </c>
      <c r="Q3457" s="11" t="s">
        <v>8314</v>
      </c>
      <c r="R3457" s="11" t="s">
        <v>8315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60" x14ac:dyDescent="0.25">
      <c r="A3458" s="23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5">
        <f t="shared" ref="P3458:P3521" si="271">IFERROR(ROUND(E3458/L3458,2),0)</f>
        <v>358.69</v>
      </c>
      <c r="Q3458" s="11" t="s">
        <v>8314</v>
      </c>
      <c r="R3458" s="11" t="s">
        <v>8315</v>
      </c>
      <c r="S3458" s="16">
        <f t="shared" ref="S3458:S3521" si="272">(((J3458/60)/60)/24)+DATE(1970,1,1)</f>
        <v>41821.205636574072</v>
      </c>
      <c r="T3458" s="16">
        <f t="shared" ref="T3458:T3521" si="273">(((I3458/60)/60)/24)+DATE(1970,1,1)</f>
        <v>41852.290972222225</v>
      </c>
      <c r="U3458">
        <f t="shared" si="269"/>
        <v>2014</v>
      </c>
    </row>
    <row r="3459" spans="1:21" ht="30" x14ac:dyDescent="0.25">
      <c r="A3459" s="23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5">
        <f t="shared" si="271"/>
        <v>50.98</v>
      </c>
      <c r="Q3459" s="11" t="s">
        <v>8314</v>
      </c>
      <c r="R3459" s="11" t="s">
        <v>8315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60" x14ac:dyDescent="0.25">
      <c r="A3460" s="23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5">
        <f t="shared" si="271"/>
        <v>45.04</v>
      </c>
      <c r="Q3460" s="11" t="s">
        <v>8314</v>
      </c>
      <c r="R3460" s="11" t="s">
        <v>8315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60" x14ac:dyDescent="0.25">
      <c r="A3461" s="23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5">
        <f t="shared" si="271"/>
        <v>17.53</v>
      </c>
      <c r="Q3461" s="11" t="s">
        <v>8314</v>
      </c>
      <c r="R3461" s="11" t="s">
        <v>8315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 s="23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5">
        <f t="shared" si="271"/>
        <v>50</v>
      </c>
      <c r="Q3462" s="11" t="s">
        <v>8314</v>
      </c>
      <c r="R3462" s="11" t="s">
        <v>8315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 s="2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5">
        <f t="shared" si="271"/>
        <v>57.92</v>
      </c>
      <c r="Q3463" s="11" t="s">
        <v>8314</v>
      </c>
      <c r="R3463" s="11" t="s">
        <v>8315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 s="23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5">
        <f t="shared" si="271"/>
        <v>29.71</v>
      </c>
      <c r="Q3464" s="11" t="s">
        <v>8314</v>
      </c>
      <c r="R3464" s="11" t="s">
        <v>8315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 s="23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5">
        <f t="shared" si="271"/>
        <v>90.68</v>
      </c>
      <c r="Q3465" s="11" t="s">
        <v>8314</v>
      </c>
      <c r="R3465" s="11" t="s">
        <v>8315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 s="23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5">
        <f t="shared" si="271"/>
        <v>55.01</v>
      </c>
      <c r="Q3466" s="11" t="s">
        <v>8314</v>
      </c>
      <c r="R3466" s="11" t="s">
        <v>8315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 s="23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5">
        <f t="shared" si="271"/>
        <v>57.22</v>
      </c>
      <c r="Q3467" s="11" t="s">
        <v>8314</v>
      </c>
      <c r="R3467" s="11" t="s">
        <v>8315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 s="23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5">
        <f t="shared" si="271"/>
        <v>72.95</v>
      </c>
      <c r="Q3468" s="11" t="s">
        <v>8314</v>
      </c>
      <c r="R3468" s="11" t="s">
        <v>8315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 s="23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5">
        <f t="shared" si="271"/>
        <v>64.47</v>
      </c>
      <c r="Q3469" s="11" t="s">
        <v>8314</v>
      </c>
      <c r="R3469" s="11" t="s">
        <v>8315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 s="23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5">
        <f t="shared" si="271"/>
        <v>716.35</v>
      </c>
      <c r="Q3470" s="11" t="s">
        <v>8314</v>
      </c>
      <c r="R3470" s="11" t="s">
        <v>8315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 s="23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5">
        <f t="shared" si="271"/>
        <v>50.4</v>
      </c>
      <c r="Q3471" s="11" t="s">
        <v>8314</v>
      </c>
      <c r="R3471" s="11" t="s">
        <v>8315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 s="23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5">
        <f t="shared" si="271"/>
        <v>41.67</v>
      </c>
      <c r="Q3472" s="11" t="s">
        <v>8314</v>
      </c>
      <c r="R3472" s="11" t="s">
        <v>8315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60" x14ac:dyDescent="0.25">
      <c r="A3473" s="2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5">
        <f t="shared" si="271"/>
        <v>35.770000000000003</v>
      </c>
      <c r="Q3473" s="11" t="s">
        <v>8314</v>
      </c>
      <c r="R3473" s="11" t="s">
        <v>8315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60" x14ac:dyDescent="0.25">
      <c r="A3474" s="23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5">
        <f t="shared" si="271"/>
        <v>88.74</v>
      </c>
      <c r="Q3474" s="11" t="s">
        <v>8314</v>
      </c>
      <c r="R3474" s="11" t="s">
        <v>8315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60" x14ac:dyDescent="0.25">
      <c r="A3475" s="23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5">
        <f t="shared" si="271"/>
        <v>148.47999999999999</v>
      </c>
      <c r="Q3475" s="11" t="s">
        <v>8314</v>
      </c>
      <c r="R3475" s="11" t="s">
        <v>8315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60" x14ac:dyDescent="0.25">
      <c r="A3476" s="23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5">
        <f t="shared" si="271"/>
        <v>51.79</v>
      </c>
      <c r="Q3476" s="11" t="s">
        <v>8314</v>
      </c>
      <c r="R3476" s="11" t="s">
        <v>8315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 s="23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5">
        <f t="shared" si="271"/>
        <v>20</v>
      </c>
      <c r="Q3477" s="11" t="s">
        <v>8314</v>
      </c>
      <c r="R3477" s="11" t="s">
        <v>8315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 s="23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5">
        <f t="shared" si="271"/>
        <v>52</v>
      </c>
      <c r="Q3478" s="11" t="s">
        <v>8314</v>
      </c>
      <c r="R3478" s="11" t="s">
        <v>8315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 s="23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5">
        <f t="shared" si="271"/>
        <v>53.23</v>
      </c>
      <c r="Q3479" s="11" t="s">
        <v>8314</v>
      </c>
      <c r="R3479" s="11" t="s">
        <v>8315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 s="23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5">
        <f t="shared" si="271"/>
        <v>39.6</v>
      </c>
      <c r="Q3480" s="11" t="s">
        <v>8314</v>
      </c>
      <c r="R3480" s="11" t="s">
        <v>8315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 s="23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5">
        <f t="shared" si="271"/>
        <v>34.25</v>
      </c>
      <c r="Q3481" s="11" t="s">
        <v>8314</v>
      </c>
      <c r="R3481" s="11" t="s">
        <v>8315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 s="23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5">
        <f t="shared" si="271"/>
        <v>164.62</v>
      </c>
      <c r="Q3482" s="11" t="s">
        <v>8314</v>
      </c>
      <c r="R3482" s="11" t="s">
        <v>8315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60" x14ac:dyDescent="0.25">
      <c r="A3483" s="2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5">
        <f t="shared" si="271"/>
        <v>125.05</v>
      </c>
      <c r="Q3483" s="11" t="s">
        <v>8314</v>
      </c>
      <c r="R3483" s="11" t="s">
        <v>8315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 s="23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5">
        <f t="shared" si="271"/>
        <v>51.88</v>
      </c>
      <c r="Q3484" s="11" t="s">
        <v>8314</v>
      </c>
      <c r="R3484" s="11" t="s">
        <v>8315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 s="23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5">
        <f t="shared" si="271"/>
        <v>40.29</v>
      </c>
      <c r="Q3485" s="11" t="s">
        <v>8314</v>
      </c>
      <c r="R3485" s="11" t="s">
        <v>8315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 s="23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5">
        <f t="shared" si="271"/>
        <v>64.91</v>
      </c>
      <c r="Q3486" s="11" t="s">
        <v>8314</v>
      </c>
      <c r="R3486" s="11" t="s">
        <v>8315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60" x14ac:dyDescent="0.25">
      <c r="A3487" s="23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5">
        <f t="shared" si="271"/>
        <v>55.33</v>
      </c>
      <c r="Q3487" s="11" t="s">
        <v>8314</v>
      </c>
      <c r="R3487" s="11" t="s">
        <v>8315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 s="23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5">
        <f t="shared" si="271"/>
        <v>83.14</v>
      </c>
      <c r="Q3488" s="11" t="s">
        <v>8314</v>
      </c>
      <c r="R3488" s="11" t="s">
        <v>8315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60" x14ac:dyDescent="0.25">
      <c r="A3489" s="23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5">
        <f t="shared" si="271"/>
        <v>38.71</v>
      </c>
      <c r="Q3489" s="11" t="s">
        <v>8314</v>
      </c>
      <c r="R3489" s="11" t="s">
        <v>8315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 s="23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5">
        <f t="shared" si="271"/>
        <v>125.38</v>
      </c>
      <c r="Q3490" s="11" t="s">
        <v>8314</v>
      </c>
      <c r="R3490" s="11" t="s">
        <v>8315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60" x14ac:dyDescent="0.25">
      <c r="A3491" s="23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5">
        <f t="shared" si="271"/>
        <v>78.260000000000005</v>
      </c>
      <c r="Q3491" s="11" t="s">
        <v>8314</v>
      </c>
      <c r="R3491" s="11" t="s">
        <v>8315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60" x14ac:dyDescent="0.25">
      <c r="A3492" s="23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5">
        <f t="shared" si="271"/>
        <v>47.22</v>
      </c>
      <c r="Q3492" s="11" t="s">
        <v>8314</v>
      </c>
      <c r="R3492" s="11" t="s">
        <v>8315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 s="2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5">
        <f t="shared" si="271"/>
        <v>79.099999999999994</v>
      </c>
      <c r="Q3493" s="11" t="s">
        <v>8314</v>
      </c>
      <c r="R3493" s="11" t="s">
        <v>8315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 s="23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5">
        <f t="shared" si="271"/>
        <v>114.29</v>
      </c>
      <c r="Q3494" s="11" t="s">
        <v>8314</v>
      </c>
      <c r="R3494" s="11" t="s">
        <v>8315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60" x14ac:dyDescent="0.25">
      <c r="A3495" s="23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5">
        <f t="shared" si="271"/>
        <v>51.72</v>
      </c>
      <c r="Q3495" s="11" t="s">
        <v>8314</v>
      </c>
      <c r="R3495" s="11" t="s">
        <v>8315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60" x14ac:dyDescent="0.25">
      <c r="A3496" s="23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5">
        <f t="shared" si="271"/>
        <v>30.77</v>
      </c>
      <c r="Q3496" s="11" t="s">
        <v>8314</v>
      </c>
      <c r="R3496" s="11" t="s">
        <v>8315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60" x14ac:dyDescent="0.25">
      <c r="A3497" s="23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5">
        <f t="shared" si="271"/>
        <v>74.209999999999994</v>
      </c>
      <c r="Q3497" s="11" t="s">
        <v>8314</v>
      </c>
      <c r="R3497" s="11" t="s">
        <v>8315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 s="23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5">
        <f t="shared" si="271"/>
        <v>47.85</v>
      </c>
      <c r="Q3498" s="11" t="s">
        <v>8314</v>
      </c>
      <c r="R3498" s="11" t="s">
        <v>8315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 s="23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5">
        <f t="shared" si="271"/>
        <v>34.409999999999997</v>
      </c>
      <c r="Q3499" s="11" t="s">
        <v>8314</v>
      </c>
      <c r="R3499" s="11" t="s">
        <v>8315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 s="23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5">
        <f t="shared" si="271"/>
        <v>40.24</v>
      </c>
      <c r="Q3500" s="11" t="s">
        <v>8314</v>
      </c>
      <c r="R3500" s="11" t="s">
        <v>8315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60" x14ac:dyDescent="0.25">
      <c r="A3501" s="23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5">
        <f t="shared" si="271"/>
        <v>60.29</v>
      </c>
      <c r="Q3501" s="11" t="s">
        <v>8314</v>
      </c>
      <c r="R3501" s="11" t="s">
        <v>8315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 s="23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5">
        <f t="shared" si="271"/>
        <v>25.31</v>
      </c>
      <c r="Q3502" s="11" t="s">
        <v>8314</v>
      </c>
      <c r="R3502" s="11" t="s">
        <v>8315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 s="2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5">
        <f t="shared" si="271"/>
        <v>35.950000000000003</v>
      </c>
      <c r="Q3503" s="11" t="s">
        <v>8314</v>
      </c>
      <c r="R3503" s="11" t="s">
        <v>8315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60" x14ac:dyDescent="0.25">
      <c r="A3504" s="23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5">
        <f t="shared" si="271"/>
        <v>136</v>
      </c>
      <c r="Q3504" s="11" t="s">
        <v>8314</v>
      </c>
      <c r="R3504" s="11" t="s">
        <v>8315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 s="23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5">
        <f t="shared" si="271"/>
        <v>70.760000000000005</v>
      </c>
      <c r="Q3505" s="11" t="s">
        <v>8314</v>
      </c>
      <c r="R3505" s="11" t="s">
        <v>8315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 s="23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5">
        <f t="shared" si="271"/>
        <v>125</v>
      </c>
      <c r="Q3506" s="11" t="s">
        <v>8314</v>
      </c>
      <c r="R3506" s="11" t="s">
        <v>8315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 s="23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5">
        <f t="shared" si="271"/>
        <v>66.510000000000005</v>
      </c>
      <c r="Q3507" s="11" t="s">
        <v>8314</v>
      </c>
      <c r="R3507" s="11" t="s">
        <v>8315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60" x14ac:dyDescent="0.25">
      <c r="A3508" s="23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5">
        <f t="shared" si="271"/>
        <v>105</v>
      </c>
      <c r="Q3508" s="11" t="s">
        <v>8314</v>
      </c>
      <c r="R3508" s="11" t="s">
        <v>8315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 s="23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5">
        <f t="shared" si="271"/>
        <v>145</v>
      </c>
      <c r="Q3509" s="11" t="s">
        <v>8314</v>
      </c>
      <c r="R3509" s="11" t="s">
        <v>8315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60" x14ac:dyDescent="0.25">
      <c r="A3510" s="23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5">
        <f t="shared" si="271"/>
        <v>12</v>
      </c>
      <c r="Q3510" s="11" t="s">
        <v>8314</v>
      </c>
      <c r="R3510" s="11" t="s">
        <v>8315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60" x14ac:dyDescent="0.25">
      <c r="A3511" s="23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5">
        <f t="shared" si="271"/>
        <v>96.67</v>
      </c>
      <c r="Q3511" s="11" t="s">
        <v>8314</v>
      </c>
      <c r="R3511" s="11" t="s">
        <v>8315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 s="23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5">
        <f t="shared" si="271"/>
        <v>60.33</v>
      </c>
      <c r="Q3512" s="11" t="s">
        <v>8314</v>
      </c>
      <c r="R3512" s="11" t="s">
        <v>8315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 s="2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5">
        <f t="shared" si="271"/>
        <v>79.89</v>
      </c>
      <c r="Q3513" s="11" t="s">
        <v>8314</v>
      </c>
      <c r="R3513" s="11" t="s">
        <v>8315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60" x14ac:dyDescent="0.25">
      <c r="A3514" s="23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5">
        <f t="shared" si="271"/>
        <v>58.82</v>
      </c>
      <c r="Q3514" s="11" t="s">
        <v>8314</v>
      </c>
      <c r="R3514" s="11" t="s">
        <v>8315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60" x14ac:dyDescent="0.25">
      <c r="A3515" s="23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5">
        <f t="shared" si="271"/>
        <v>75.34</v>
      </c>
      <c r="Q3515" s="11" t="s">
        <v>8314</v>
      </c>
      <c r="R3515" s="11" t="s">
        <v>8315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 s="23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5">
        <f t="shared" si="271"/>
        <v>55</v>
      </c>
      <c r="Q3516" s="11" t="s">
        <v>8314</v>
      </c>
      <c r="R3516" s="11" t="s">
        <v>8315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 s="23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5">
        <f t="shared" si="271"/>
        <v>66.959999999999994</v>
      </c>
      <c r="Q3517" s="11" t="s">
        <v>8314</v>
      </c>
      <c r="R3517" s="11" t="s">
        <v>8315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60" x14ac:dyDescent="0.25">
      <c r="A3518" s="23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5">
        <f t="shared" si="271"/>
        <v>227.27</v>
      </c>
      <c r="Q3518" s="11" t="s">
        <v>8314</v>
      </c>
      <c r="R3518" s="11" t="s">
        <v>8315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 s="23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5">
        <f t="shared" si="271"/>
        <v>307.69</v>
      </c>
      <c r="Q3519" s="11" t="s">
        <v>8314</v>
      </c>
      <c r="R3519" s="11" t="s">
        <v>8315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60" x14ac:dyDescent="0.25">
      <c r="A3520" s="23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5">
        <f t="shared" si="271"/>
        <v>50.02</v>
      </c>
      <c r="Q3520" s="11" t="s">
        <v>8314</v>
      </c>
      <c r="R3520" s="11" t="s">
        <v>8315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 s="23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5">
        <f t="shared" si="271"/>
        <v>72.39</v>
      </c>
      <c r="Q3521" s="11" t="s">
        <v>8314</v>
      </c>
      <c r="R3521" s="11" t="s">
        <v>8315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 s="23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5">
        <f t="shared" ref="P3522:P3585" si="276">IFERROR(ROUND(E3522/L3522,2),0)</f>
        <v>95.95</v>
      </c>
      <c r="Q3522" s="11" t="s">
        <v>8314</v>
      </c>
      <c r="R3522" s="11" t="s">
        <v>8315</v>
      </c>
      <c r="S3522" s="16">
        <f t="shared" ref="S3522:S3585" si="277">(((J3522/60)/60)/24)+DATE(1970,1,1)</f>
        <v>42227.824212962965</v>
      </c>
      <c r="T3522" s="16">
        <f t="shared" ref="T3522:T3585" si="278">(((I3522/60)/60)/24)+DATE(1970,1,1)</f>
        <v>42253.57430555555</v>
      </c>
      <c r="U3522">
        <f t="shared" si="274"/>
        <v>2015</v>
      </c>
    </row>
    <row r="3523" spans="1:21" ht="60" x14ac:dyDescent="0.25">
      <c r="A3523" s="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5">
        <f t="shared" si="276"/>
        <v>45.62</v>
      </c>
      <c r="Q3523" s="11" t="s">
        <v>8314</v>
      </c>
      <c r="R3523" s="11" t="s">
        <v>8315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60" x14ac:dyDescent="0.25">
      <c r="A3524" s="23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5">
        <f t="shared" si="276"/>
        <v>41.03</v>
      </c>
      <c r="Q3524" s="11" t="s">
        <v>8314</v>
      </c>
      <c r="R3524" s="11" t="s">
        <v>8315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 s="23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5">
        <f t="shared" si="276"/>
        <v>56.83</v>
      </c>
      <c r="Q3525" s="11" t="s">
        <v>8314</v>
      </c>
      <c r="R3525" s="11" t="s">
        <v>8315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60" x14ac:dyDescent="0.25">
      <c r="A3526" s="23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5">
        <f t="shared" si="276"/>
        <v>137.24</v>
      </c>
      <c r="Q3526" s="11" t="s">
        <v>8314</v>
      </c>
      <c r="R3526" s="11" t="s">
        <v>8315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 s="23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5">
        <f t="shared" si="276"/>
        <v>75.709999999999994</v>
      </c>
      <c r="Q3527" s="11" t="s">
        <v>8314</v>
      </c>
      <c r="R3527" s="11" t="s">
        <v>8315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60" x14ac:dyDescent="0.25">
      <c r="A3528" s="23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5">
        <f t="shared" si="276"/>
        <v>99</v>
      </c>
      <c r="Q3528" s="11" t="s">
        <v>8314</v>
      </c>
      <c r="R3528" s="11" t="s">
        <v>8315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60" x14ac:dyDescent="0.25">
      <c r="A3529" s="23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5">
        <f t="shared" si="276"/>
        <v>81.569999999999993</v>
      </c>
      <c r="Q3529" s="11" t="s">
        <v>8314</v>
      </c>
      <c r="R3529" s="11" t="s">
        <v>8315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 s="23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5">
        <f t="shared" si="276"/>
        <v>45.11</v>
      </c>
      <c r="Q3530" s="11" t="s">
        <v>8314</v>
      </c>
      <c r="R3530" s="11" t="s">
        <v>8315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 s="23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5">
        <f t="shared" si="276"/>
        <v>36.67</v>
      </c>
      <c r="Q3531" s="11" t="s">
        <v>8314</v>
      </c>
      <c r="R3531" s="11" t="s">
        <v>8315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60" x14ac:dyDescent="0.25">
      <c r="A3532" s="23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5">
        <f t="shared" si="276"/>
        <v>125</v>
      </c>
      <c r="Q3532" s="11" t="s">
        <v>8314</v>
      </c>
      <c r="R3532" s="11" t="s">
        <v>8315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 s="2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5">
        <f t="shared" si="276"/>
        <v>49.23</v>
      </c>
      <c r="Q3533" s="11" t="s">
        <v>8314</v>
      </c>
      <c r="R3533" s="11" t="s">
        <v>8315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 s="23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5">
        <f t="shared" si="276"/>
        <v>42.3</v>
      </c>
      <c r="Q3534" s="11" t="s">
        <v>8314</v>
      </c>
      <c r="R3534" s="11" t="s">
        <v>8315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 s="23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5">
        <f t="shared" si="276"/>
        <v>78.88</v>
      </c>
      <c r="Q3535" s="11" t="s">
        <v>8314</v>
      </c>
      <c r="R3535" s="11" t="s">
        <v>8315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 s="23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5">
        <f t="shared" si="276"/>
        <v>38.28</v>
      </c>
      <c r="Q3536" s="11" t="s">
        <v>8314</v>
      </c>
      <c r="R3536" s="11" t="s">
        <v>8315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 s="23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5">
        <f t="shared" si="276"/>
        <v>44.85</v>
      </c>
      <c r="Q3537" s="11" t="s">
        <v>8314</v>
      </c>
      <c r="R3537" s="11" t="s">
        <v>8315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60" x14ac:dyDescent="0.25">
      <c r="A3538" s="23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5">
        <f t="shared" si="276"/>
        <v>13.53</v>
      </c>
      <c r="Q3538" s="11" t="s">
        <v>8314</v>
      </c>
      <c r="R3538" s="11" t="s">
        <v>8315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 s="23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5">
        <f t="shared" si="276"/>
        <v>43.5</v>
      </c>
      <c r="Q3539" s="11" t="s">
        <v>8314</v>
      </c>
      <c r="R3539" s="11" t="s">
        <v>8315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60" x14ac:dyDescent="0.25">
      <c r="A3540" s="23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5">
        <f t="shared" si="276"/>
        <v>30.95</v>
      </c>
      <c r="Q3540" s="11" t="s">
        <v>8314</v>
      </c>
      <c r="R3540" s="11" t="s">
        <v>8315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60" x14ac:dyDescent="0.25">
      <c r="A3541" s="23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5">
        <f t="shared" si="276"/>
        <v>55.23</v>
      </c>
      <c r="Q3541" s="11" t="s">
        <v>8314</v>
      </c>
      <c r="R3541" s="11" t="s">
        <v>8315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 s="23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5">
        <f t="shared" si="276"/>
        <v>46.13</v>
      </c>
      <c r="Q3542" s="11" t="s">
        <v>8314</v>
      </c>
      <c r="R3542" s="11" t="s">
        <v>8315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60" x14ac:dyDescent="0.25">
      <c r="A3543" s="2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5">
        <f t="shared" si="276"/>
        <v>39.380000000000003</v>
      </c>
      <c r="Q3543" s="11" t="s">
        <v>8314</v>
      </c>
      <c r="R3543" s="11" t="s">
        <v>8315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60" x14ac:dyDescent="0.25">
      <c r="A3544" s="23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5">
        <f t="shared" si="276"/>
        <v>66.150000000000006</v>
      </c>
      <c r="Q3544" s="11" t="s">
        <v>8314</v>
      </c>
      <c r="R3544" s="11" t="s">
        <v>8315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 s="23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5">
        <f t="shared" si="276"/>
        <v>54.14</v>
      </c>
      <c r="Q3545" s="11" t="s">
        <v>8314</v>
      </c>
      <c r="R3545" s="11" t="s">
        <v>8315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45" x14ac:dyDescent="0.25">
      <c r="A3546" s="23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5">
        <f t="shared" si="276"/>
        <v>104.17</v>
      </c>
      <c r="Q3546" s="11" t="s">
        <v>8314</v>
      </c>
      <c r="R3546" s="11" t="s">
        <v>8315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60" x14ac:dyDescent="0.25">
      <c r="A3547" s="23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5">
        <f t="shared" si="276"/>
        <v>31.38</v>
      </c>
      <c r="Q3547" s="11" t="s">
        <v>8314</v>
      </c>
      <c r="R3547" s="11" t="s">
        <v>8315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60" x14ac:dyDescent="0.25">
      <c r="A3548" s="23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5">
        <f t="shared" si="276"/>
        <v>59.21</v>
      </c>
      <c r="Q3548" s="11" t="s">
        <v>8314</v>
      </c>
      <c r="R3548" s="11" t="s">
        <v>8315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 s="23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5">
        <f t="shared" si="276"/>
        <v>119.18</v>
      </c>
      <c r="Q3549" s="11" t="s">
        <v>8314</v>
      </c>
      <c r="R3549" s="11" t="s">
        <v>8315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 s="23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5">
        <f t="shared" si="276"/>
        <v>164.62</v>
      </c>
      <c r="Q3550" s="11" t="s">
        <v>8314</v>
      </c>
      <c r="R3550" s="11" t="s">
        <v>8315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60" x14ac:dyDescent="0.25">
      <c r="A3551" s="23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5">
        <f t="shared" si="276"/>
        <v>24.29</v>
      </c>
      <c r="Q3551" s="11" t="s">
        <v>8314</v>
      </c>
      <c r="R3551" s="11" t="s">
        <v>8315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 s="23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5">
        <f t="shared" si="276"/>
        <v>40.94</v>
      </c>
      <c r="Q3552" s="11" t="s">
        <v>8314</v>
      </c>
      <c r="R3552" s="11" t="s">
        <v>8315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60" x14ac:dyDescent="0.25">
      <c r="A3553" s="2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5">
        <f t="shared" si="276"/>
        <v>61.1</v>
      </c>
      <c r="Q3553" s="11" t="s">
        <v>8314</v>
      </c>
      <c r="R3553" s="11" t="s">
        <v>8315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60" x14ac:dyDescent="0.25">
      <c r="A3554" s="23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5">
        <f t="shared" si="276"/>
        <v>38.65</v>
      </c>
      <c r="Q3554" s="11" t="s">
        <v>8314</v>
      </c>
      <c r="R3554" s="11" t="s">
        <v>8315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60" x14ac:dyDescent="0.25">
      <c r="A3555" s="23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5">
        <f t="shared" si="276"/>
        <v>56.2</v>
      </c>
      <c r="Q3555" s="11" t="s">
        <v>8314</v>
      </c>
      <c r="R3555" s="11" t="s">
        <v>8315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 s="23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5">
        <f t="shared" si="276"/>
        <v>107</v>
      </c>
      <c r="Q3556" s="11" t="s">
        <v>8314</v>
      </c>
      <c r="R3556" s="11" t="s">
        <v>8315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60" x14ac:dyDescent="0.25">
      <c r="A3557" s="23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5">
        <f t="shared" si="276"/>
        <v>171.43</v>
      </c>
      <c r="Q3557" s="11" t="s">
        <v>8314</v>
      </c>
      <c r="R3557" s="11" t="s">
        <v>8315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 s="23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5">
        <f t="shared" si="276"/>
        <v>110.5</v>
      </c>
      <c r="Q3558" s="11" t="s">
        <v>8314</v>
      </c>
      <c r="R3558" s="11" t="s">
        <v>8315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 s="23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5">
        <f t="shared" si="276"/>
        <v>179.28</v>
      </c>
      <c r="Q3559" s="11" t="s">
        <v>8314</v>
      </c>
      <c r="R3559" s="11" t="s">
        <v>8315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 s="23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5">
        <f t="shared" si="276"/>
        <v>22.91</v>
      </c>
      <c r="Q3560" s="11" t="s">
        <v>8314</v>
      </c>
      <c r="R3560" s="11" t="s">
        <v>8315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 s="23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5">
        <f t="shared" si="276"/>
        <v>43.13</v>
      </c>
      <c r="Q3561" s="11" t="s">
        <v>8314</v>
      </c>
      <c r="R3561" s="11" t="s">
        <v>8315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 s="23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5">
        <f t="shared" si="276"/>
        <v>46.89</v>
      </c>
      <c r="Q3562" s="11" t="s">
        <v>8314</v>
      </c>
      <c r="R3562" s="11" t="s">
        <v>8315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20" x14ac:dyDescent="0.25">
      <c r="A3563" s="2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5">
        <f t="shared" si="276"/>
        <v>47.41</v>
      </c>
      <c r="Q3563" s="11" t="s">
        <v>8314</v>
      </c>
      <c r="R3563" s="11" t="s">
        <v>8315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 s="23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5">
        <f t="shared" si="276"/>
        <v>15.13</v>
      </c>
      <c r="Q3564" s="11" t="s">
        <v>8314</v>
      </c>
      <c r="R3564" s="11" t="s">
        <v>8315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60" x14ac:dyDescent="0.25">
      <c r="A3565" s="23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5">
        <f t="shared" si="276"/>
        <v>21.1</v>
      </c>
      <c r="Q3565" s="11" t="s">
        <v>8314</v>
      </c>
      <c r="R3565" s="11" t="s">
        <v>8315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45" x14ac:dyDescent="0.25">
      <c r="A3566" s="23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5">
        <f t="shared" si="276"/>
        <v>59.12</v>
      </c>
      <c r="Q3566" s="11" t="s">
        <v>8314</v>
      </c>
      <c r="R3566" s="11" t="s">
        <v>8315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60" x14ac:dyDescent="0.25">
      <c r="A3567" s="23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5">
        <f t="shared" si="276"/>
        <v>97.92</v>
      </c>
      <c r="Q3567" s="11" t="s">
        <v>8314</v>
      </c>
      <c r="R3567" s="11" t="s">
        <v>8315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60" x14ac:dyDescent="0.25">
      <c r="A3568" s="23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5">
        <f t="shared" si="276"/>
        <v>55.13</v>
      </c>
      <c r="Q3568" s="11" t="s">
        <v>8314</v>
      </c>
      <c r="R3568" s="11" t="s">
        <v>8315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60" x14ac:dyDescent="0.25">
      <c r="A3569" s="23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5">
        <f t="shared" si="276"/>
        <v>26.54</v>
      </c>
      <c r="Q3569" s="11" t="s">
        <v>8314</v>
      </c>
      <c r="R3569" s="11" t="s">
        <v>8315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 s="23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5">
        <f t="shared" si="276"/>
        <v>58.42</v>
      </c>
      <c r="Q3570" s="11" t="s">
        <v>8314</v>
      </c>
      <c r="R3570" s="11" t="s">
        <v>8315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 s="23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5">
        <f t="shared" si="276"/>
        <v>122.54</v>
      </c>
      <c r="Q3571" s="11" t="s">
        <v>8314</v>
      </c>
      <c r="R3571" s="11" t="s">
        <v>8315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 s="23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5">
        <f t="shared" si="276"/>
        <v>87.96</v>
      </c>
      <c r="Q3572" s="11" t="s">
        <v>8314</v>
      </c>
      <c r="R3572" s="11" t="s">
        <v>8315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 s="2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5">
        <f t="shared" si="276"/>
        <v>73.239999999999995</v>
      </c>
      <c r="Q3573" s="11" t="s">
        <v>8314</v>
      </c>
      <c r="R3573" s="11" t="s">
        <v>8315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 s="23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5">
        <f t="shared" si="276"/>
        <v>55.56</v>
      </c>
      <c r="Q3574" s="11" t="s">
        <v>8314</v>
      </c>
      <c r="R3574" s="11" t="s">
        <v>8315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 s="23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5">
        <f t="shared" si="276"/>
        <v>39.54</v>
      </c>
      <c r="Q3575" s="11" t="s">
        <v>8314</v>
      </c>
      <c r="R3575" s="11" t="s">
        <v>8315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60" x14ac:dyDescent="0.25">
      <c r="A3576" s="23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5">
        <f t="shared" si="276"/>
        <v>136.78</v>
      </c>
      <c r="Q3576" s="11" t="s">
        <v>8314</v>
      </c>
      <c r="R3576" s="11" t="s">
        <v>8315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60" x14ac:dyDescent="0.25">
      <c r="A3577" s="23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5">
        <f t="shared" si="276"/>
        <v>99.34</v>
      </c>
      <c r="Q3577" s="11" t="s">
        <v>8314</v>
      </c>
      <c r="R3577" s="11" t="s">
        <v>8315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 s="23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5">
        <f t="shared" si="276"/>
        <v>20</v>
      </c>
      <c r="Q3578" s="11" t="s">
        <v>8314</v>
      </c>
      <c r="R3578" s="11" t="s">
        <v>8315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 s="23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5">
        <f t="shared" si="276"/>
        <v>28.89</v>
      </c>
      <c r="Q3579" s="11" t="s">
        <v>8314</v>
      </c>
      <c r="R3579" s="11" t="s">
        <v>8315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 s="23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5">
        <f t="shared" si="276"/>
        <v>40.549999999999997</v>
      </c>
      <c r="Q3580" s="11" t="s">
        <v>8314</v>
      </c>
      <c r="R3580" s="11" t="s">
        <v>8315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60" x14ac:dyDescent="0.25">
      <c r="A3581" s="23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5">
        <f t="shared" si="276"/>
        <v>35.71</v>
      </c>
      <c r="Q3581" s="11" t="s">
        <v>8314</v>
      </c>
      <c r="R3581" s="11" t="s">
        <v>8315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 s="23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5">
        <f t="shared" si="276"/>
        <v>37.96</v>
      </c>
      <c r="Q3582" s="11" t="s">
        <v>8314</v>
      </c>
      <c r="R3582" s="11" t="s">
        <v>8315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60" x14ac:dyDescent="0.25">
      <c r="A3583" s="2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5">
        <f t="shared" si="276"/>
        <v>33.33</v>
      </c>
      <c r="Q3583" s="11" t="s">
        <v>8314</v>
      </c>
      <c r="R3583" s="11" t="s">
        <v>8315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 s="23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5">
        <f t="shared" si="276"/>
        <v>58.57</v>
      </c>
      <c r="Q3584" s="11" t="s">
        <v>8314</v>
      </c>
      <c r="R3584" s="11" t="s">
        <v>8315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60" x14ac:dyDescent="0.25">
      <c r="A3585" s="23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5">
        <f t="shared" si="276"/>
        <v>135.63</v>
      </c>
      <c r="Q3585" s="11" t="s">
        <v>8314</v>
      </c>
      <c r="R3585" s="11" t="s">
        <v>8315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 s="23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5">
        <f t="shared" ref="P3586:P3649" si="281">IFERROR(ROUND(E3586/L3586,2),0)</f>
        <v>30.94</v>
      </c>
      <c r="Q3586" s="11" t="s">
        <v>8314</v>
      </c>
      <c r="R3586" s="11" t="s">
        <v>8315</v>
      </c>
      <c r="S3586" s="16">
        <f t="shared" ref="S3586:S3649" si="282">(((J3586/60)/60)/24)+DATE(1970,1,1)</f>
        <v>42168.316481481481</v>
      </c>
      <c r="T3586" s="16">
        <f t="shared" ref="T3586:T3649" si="283">(((I3586/60)/60)/24)+DATE(1970,1,1)</f>
        <v>42198.316481481481</v>
      </c>
      <c r="U3586">
        <f t="shared" si="279"/>
        <v>2015</v>
      </c>
    </row>
    <row r="3587" spans="1:21" ht="45" x14ac:dyDescent="0.25">
      <c r="A3587" s="23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5">
        <f t="shared" si="281"/>
        <v>176.09</v>
      </c>
      <c r="Q3587" s="11" t="s">
        <v>8314</v>
      </c>
      <c r="R3587" s="11" t="s">
        <v>8315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 s="23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5">
        <f t="shared" si="281"/>
        <v>151.97999999999999</v>
      </c>
      <c r="Q3588" s="11" t="s">
        <v>8314</v>
      </c>
      <c r="R3588" s="11" t="s">
        <v>8315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 s="23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5">
        <f t="shared" si="281"/>
        <v>22.61</v>
      </c>
      <c r="Q3589" s="11" t="s">
        <v>8314</v>
      </c>
      <c r="R3589" s="11" t="s">
        <v>8315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 s="23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5">
        <f t="shared" si="281"/>
        <v>18.27</v>
      </c>
      <c r="Q3590" s="11" t="s">
        <v>8314</v>
      </c>
      <c r="R3590" s="11" t="s">
        <v>8315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 s="23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5">
        <f t="shared" si="281"/>
        <v>82.26</v>
      </c>
      <c r="Q3591" s="11" t="s">
        <v>8314</v>
      </c>
      <c r="R3591" s="11" t="s">
        <v>8315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 s="23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5">
        <f t="shared" si="281"/>
        <v>68.53</v>
      </c>
      <c r="Q3592" s="11" t="s">
        <v>8314</v>
      </c>
      <c r="R3592" s="11" t="s">
        <v>8315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60" x14ac:dyDescent="0.25">
      <c r="A3593" s="2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5">
        <f t="shared" si="281"/>
        <v>68.06</v>
      </c>
      <c r="Q3593" s="11" t="s">
        <v>8314</v>
      </c>
      <c r="R3593" s="11" t="s">
        <v>8315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 s="23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5">
        <f t="shared" si="281"/>
        <v>72.709999999999994</v>
      </c>
      <c r="Q3594" s="11" t="s">
        <v>8314</v>
      </c>
      <c r="R3594" s="11" t="s">
        <v>8315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 s="23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5">
        <f t="shared" si="281"/>
        <v>77.19</v>
      </c>
      <c r="Q3595" s="11" t="s">
        <v>8314</v>
      </c>
      <c r="R3595" s="11" t="s">
        <v>8315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 s="23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5">
        <f t="shared" si="281"/>
        <v>55.97</v>
      </c>
      <c r="Q3596" s="11" t="s">
        <v>8314</v>
      </c>
      <c r="R3596" s="11" t="s">
        <v>8315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 s="23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5">
        <f t="shared" si="281"/>
        <v>49.69</v>
      </c>
      <c r="Q3597" s="11" t="s">
        <v>8314</v>
      </c>
      <c r="R3597" s="11" t="s">
        <v>8315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 s="23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5">
        <f t="shared" si="281"/>
        <v>79</v>
      </c>
      <c r="Q3598" s="11" t="s">
        <v>8314</v>
      </c>
      <c r="R3598" s="11" t="s">
        <v>8315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 s="23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5">
        <f t="shared" si="281"/>
        <v>77.73</v>
      </c>
      <c r="Q3599" s="11" t="s">
        <v>8314</v>
      </c>
      <c r="R3599" s="11" t="s">
        <v>8315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 s="23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5">
        <f t="shared" si="281"/>
        <v>40.78</v>
      </c>
      <c r="Q3600" s="11" t="s">
        <v>8314</v>
      </c>
      <c r="R3600" s="11" t="s">
        <v>8315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 s="23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5">
        <f t="shared" si="281"/>
        <v>59.41</v>
      </c>
      <c r="Q3601" s="11" t="s">
        <v>8314</v>
      </c>
      <c r="R3601" s="11" t="s">
        <v>8315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 s="23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5">
        <f t="shared" si="281"/>
        <v>3.25</v>
      </c>
      <c r="Q3602" s="11" t="s">
        <v>8314</v>
      </c>
      <c r="R3602" s="11" t="s">
        <v>8315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 s="2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5">
        <f t="shared" si="281"/>
        <v>39.380000000000003</v>
      </c>
      <c r="Q3603" s="11" t="s">
        <v>8314</v>
      </c>
      <c r="R3603" s="11" t="s">
        <v>8315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 s="23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5">
        <f t="shared" si="281"/>
        <v>81.67</v>
      </c>
      <c r="Q3604" s="11" t="s">
        <v>8314</v>
      </c>
      <c r="R3604" s="11" t="s">
        <v>8315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60" x14ac:dyDescent="0.25">
      <c r="A3605" s="23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5">
        <f t="shared" si="281"/>
        <v>44.91</v>
      </c>
      <c r="Q3605" s="11" t="s">
        <v>8314</v>
      </c>
      <c r="R3605" s="11" t="s">
        <v>8315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60" x14ac:dyDescent="0.25">
      <c r="A3606" s="23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5">
        <f t="shared" si="281"/>
        <v>49.06</v>
      </c>
      <c r="Q3606" s="11" t="s">
        <v>8314</v>
      </c>
      <c r="R3606" s="11" t="s">
        <v>8315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 s="23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5">
        <f t="shared" si="281"/>
        <v>30.67</v>
      </c>
      <c r="Q3607" s="11" t="s">
        <v>8314</v>
      </c>
      <c r="R3607" s="11" t="s">
        <v>8315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60" x14ac:dyDescent="0.25">
      <c r="A3608" s="23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5">
        <f t="shared" si="281"/>
        <v>61.06</v>
      </c>
      <c r="Q3608" s="11" t="s">
        <v>8314</v>
      </c>
      <c r="R3608" s="11" t="s">
        <v>8315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 s="23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5">
        <f t="shared" si="281"/>
        <v>29</v>
      </c>
      <c r="Q3609" s="11" t="s">
        <v>8314</v>
      </c>
      <c r="R3609" s="11" t="s">
        <v>8315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60" x14ac:dyDescent="0.25">
      <c r="A3610" s="23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5">
        <f t="shared" si="281"/>
        <v>29.63</v>
      </c>
      <c r="Q3610" s="11" t="s">
        <v>8314</v>
      </c>
      <c r="R3610" s="11" t="s">
        <v>8315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60" x14ac:dyDescent="0.25">
      <c r="A3611" s="23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5">
        <f t="shared" si="281"/>
        <v>143.1</v>
      </c>
      <c r="Q3611" s="11" t="s">
        <v>8314</v>
      </c>
      <c r="R3611" s="11" t="s">
        <v>8315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 s="23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5">
        <f t="shared" si="281"/>
        <v>52.35</v>
      </c>
      <c r="Q3612" s="11" t="s">
        <v>8314</v>
      </c>
      <c r="R3612" s="11" t="s">
        <v>8315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60" x14ac:dyDescent="0.25">
      <c r="A3613" s="2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5">
        <f t="shared" si="281"/>
        <v>66.67</v>
      </c>
      <c r="Q3613" s="11" t="s">
        <v>8314</v>
      </c>
      <c r="R3613" s="11" t="s">
        <v>8315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 s="23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5">
        <f t="shared" si="281"/>
        <v>126.67</v>
      </c>
      <c r="Q3614" s="11" t="s">
        <v>8314</v>
      </c>
      <c r="R3614" s="11" t="s">
        <v>8315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 s="23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5">
        <f t="shared" si="281"/>
        <v>62.5</v>
      </c>
      <c r="Q3615" s="11" t="s">
        <v>8314</v>
      </c>
      <c r="R3615" s="11" t="s">
        <v>8315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 s="23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5">
        <f t="shared" si="281"/>
        <v>35.49</v>
      </c>
      <c r="Q3616" s="11" t="s">
        <v>8314</v>
      </c>
      <c r="R3616" s="11" t="s">
        <v>8315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60" x14ac:dyDescent="0.25">
      <c r="A3617" s="23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5">
        <f t="shared" si="281"/>
        <v>37.08</v>
      </c>
      <c r="Q3617" s="11" t="s">
        <v>8314</v>
      </c>
      <c r="R3617" s="11" t="s">
        <v>8315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 s="23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5">
        <f t="shared" si="281"/>
        <v>69.33</v>
      </c>
      <c r="Q3618" s="11" t="s">
        <v>8314</v>
      </c>
      <c r="R3618" s="11" t="s">
        <v>8315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60" x14ac:dyDescent="0.25">
      <c r="A3619" s="23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5">
        <f t="shared" si="281"/>
        <v>17.25</v>
      </c>
      <c r="Q3619" s="11" t="s">
        <v>8314</v>
      </c>
      <c r="R3619" s="11" t="s">
        <v>8315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60" x14ac:dyDescent="0.25">
      <c r="A3620" s="23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5">
        <f t="shared" si="281"/>
        <v>36.07</v>
      </c>
      <c r="Q3620" s="11" t="s">
        <v>8314</v>
      </c>
      <c r="R3620" s="11" t="s">
        <v>8315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60" x14ac:dyDescent="0.25">
      <c r="A3621" s="23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5">
        <f t="shared" si="281"/>
        <v>66.47</v>
      </c>
      <c r="Q3621" s="11" t="s">
        <v>8314</v>
      </c>
      <c r="R3621" s="11" t="s">
        <v>8315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60" x14ac:dyDescent="0.25">
      <c r="A3622" s="23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5">
        <f t="shared" si="281"/>
        <v>56.07</v>
      </c>
      <c r="Q3622" s="11" t="s">
        <v>8314</v>
      </c>
      <c r="R3622" s="11" t="s">
        <v>8315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60" x14ac:dyDescent="0.25">
      <c r="A3623" s="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5">
        <f t="shared" si="281"/>
        <v>47.03</v>
      </c>
      <c r="Q3623" s="11" t="s">
        <v>8314</v>
      </c>
      <c r="R3623" s="11" t="s">
        <v>8315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 s="23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5">
        <f t="shared" si="281"/>
        <v>47.67</v>
      </c>
      <c r="Q3624" s="11" t="s">
        <v>8314</v>
      </c>
      <c r="R3624" s="11" t="s">
        <v>8315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45" x14ac:dyDescent="0.25">
      <c r="A3625" s="23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5">
        <f t="shared" si="281"/>
        <v>88.24</v>
      </c>
      <c r="Q3625" s="11" t="s">
        <v>8314</v>
      </c>
      <c r="R3625" s="11" t="s">
        <v>8315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 s="23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5">
        <f t="shared" si="281"/>
        <v>80.72</v>
      </c>
      <c r="Q3626" s="11" t="s">
        <v>8314</v>
      </c>
      <c r="R3626" s="11" t="s">
        <v>8315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 s="23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5">
        <f t="shared" si="281"/>
        <v>39.49</v>
      </c>
      <c r="Q3627" s="11" t="s">
        <v>8314</v>
      </c>
      <c r="R3627" s="11" t="s">
        <v>8315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60" x14ac:dyDescent="0.25">
      <c r="A3628" s="23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5">
        <f t="shared" si="281"/>
        <v>84.85</v>
      </c>
      <c r="Q3628" s="11" t="s">
        <v>8314</v>
      </c>
      <c r="R3628" s="11" t="s">
        <v>8315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60" x14ac:dyDescent="0.25">
      <c r="A3629" s="23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5">
        <f t="shared" si="281"/>
        <v>68.97</v>
      </c>
      <c r="Q3629" s="11" t="s">
        <v>8314</v>
      </c>
      <c r="R3629" s="11" t="s">
        <v>8315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60" x14ac:dyDescent="0.25">
      <c r="A3630" s="23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5">
        <f t="shared" si="281"/>
        <v>0</v>
      </c>
      <c r="Q3630" s="11" t="s">
        <v>8314</v>
      </c>
      <c r="R3630" s="11" t="s">
        <v>8356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 s="23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5">
        <f t="shared" si="281"/>
        <v>1</v>
      </c>
      <c r="Q3631" s="11" t="s">
        <v>8314</v>
      </c>
      <c r="R3631" s="11" t="s">
        <v>8356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60" x14ac:dyDescent="0.25">
      <c r="A3632" s="23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5">
        <f t="shared" si="281"/>
        <v>1</v>
      </c>
      <c r="Q3632" s="11" t="s">
        <v>8314</v>
      </c>
      <c r="R3632" s="11" t="s">
        <v>8356</v>
      </c>
      <c r="S3632" s="16">
        <f t="shared" si="282"/>
        <v>41942.84710648148</v>
      </c>
      <c r="T3632" s="16">
        <f t="shared" si="283"/>
        <v>41972.888773148152</v>
      </c>
      <c r="U3632">
        <f t="shared" si="284"/>
        <v>2014</v>
      </c>
    </row>
    <row r="3633" spans="1:21" ht="60" x14ac:dyDescent="0.25">
      <c r="A3633" s="2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5">
        <f t="shared" si="281"/>
        <v>147.88</v>
      </c>
      <c r="Q3633" s="11" t="s">
        <v>8314</v>
      </c>
      <c r="R3633" s="11" t="s">
        <v>8356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60" x14ac:dyDescent="0.25">
      <c r="A3634" s="23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5">
        <f t="shared" si="281"/>
        <v>100</v>
      </c>
      <c r="Q3634" s="11" t="s">
        <v>8314</v>
      </c>
      <c r="R3634" s="11" t="s">
        <v>8356</v>
      </c>
      <c r="S3634" s="16">
        <f t="shared" si="282"/>
        <v>41946.936909722222</v>
      </c>
      <c r="T3634" s="16">
        <f t="shared" si="283"/>
        <v>41966.936909722222</v>
      </c>
      <c r="U3634">
        <f t="shared" si="284"/>
        <v>2014</v>
      </c>
    </row>
    <row r="3635" spans="1:21" ht="45" x14ac:dyDescent="0.25">
      <c r="A3635" s="23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5">
        <f t="shared" si="281"/>
        <v>56.84</v>
      </c>
      <c r="Q3635" s="11" t="s">
        <v>8314</v>
      </c>
      <c r="R3635" s="11" t="s">
        <v>8356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60" x14ac:dyDescent="0.25">
      <c r="A3636" s="23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5">
        <f t="shared" si="281"/>
        <v>176.94</v>
      </c>
      <c r="Q3636" s="11" t="s">
        <v>8314</v>
      </c>
      <c r="R3636" s="11" t="s">
        <v>8356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 s="23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5">
        <f t="shared" si="281"/>
        <v>127.6</v>
      </c>
      <c r="Q3637" s="11" t="s">
        <v>8314</v>
      </c>
      <c r="R3637" s="11" t="s">
        <v>8356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 s="23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5">
        <f t="shared" si="281"/>
        <v>0</v>
      </c>
      <c r="Q3638" s="11" t="s">
        <v>8314</v>
      </c>
      <c r="R3638" s="11" t="s">
        <v>8356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 s="23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5">
        <f t="shared" si="281"/>
        <v>66.14</v>
      </c>
      <c r="Q3639" s="11" t="s">
        <v>8314</v>
      </c>
      <c r="R3639" s="11" t="s">
        <v>8356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 s="23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5">
        <f t="shared" si="281"/>
        <v>108</v>
      </c>
      <c r="Q3640" s="11" t="s">
        <v>8314</v>
      </c>
      <c r="R3640" s="11" t="s">
        <v>8356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60" x14ac:dyDescent="0.25">
      <c r="A3641" s="23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5">
        <f t="shared" si="281"/>
        <v>1</v>
      </c>
      <c r="Q3641" s="11" t="s">
        <v>8314</v>
      </c>
      <c r="R3641" s="11" t="s">
        <v>8356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 s="23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5">
        <f t="shared" si="281"/>
        <v>18.329999999999998</v>
      </c>
      <c r="Q3642" s="11" t="s">
        <v>8314</v>
      </c>
      <c r="R3642" s="11" t="s">
        <v>8356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60" x14ac:dyDescent="0.25">
      <c r="A3643" s="2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5">
        <f t="shared" si="281"/>
        <v>0</v>
      </c>
      <c r="Q3643" s="11" t="s">
        <v>8314</v>
      </c>
      <c r="R3643" s="11" t="s">
        <v>8356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 s="23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5">
        <f t="shared" si="281"/>
        <v>7.5</v>
      </c>
      <c r="Q3644" s="11" t="s">
        <v>8314</v>
      </c>
      <c r="R3644" s="11" t="s">
        <v>8356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 s="23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5">
        <f t="shared" si="281"/>
        <v>0</v>
      </c>
      <c r="Q3645" s="11" t="s">
        <v>8314</v>
      </c>
      <c r="R3645" s="11" t="s">
        <v>8356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 s="23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5">
        <f t="shared" si="281"/>
        <v>68.42</v>
      </c>
      <c r="Q3646" s="11" t="s">
        <v>8314</v>
      </c>
      <c r="R3646" s="11" t="s">
        <v>8356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60" x14ac:dyDescent="0.25">
      <c r="A3647" s="23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5">
        <f t="shared" si="281"/>
        <v>1</v>
      </c>
      <c r="Q3647" s="11" t="s">
        <v>8314</v>
      </c>
      <c r="R3647" s="11" t="s">
        <v>8356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 s="23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5">
        <f t="shared" si="281"/>
        <v>60.13</v>
      </c>
      <c r="Q3648" s="11" t="s">
        <v>8314</v>
      </c>
      <c r="R3648" s="11" t="s">
        <v>8356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60" x14ac:dyDescent="0.25">
      <c r="A3649" s="23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5">
        <f t="shared" si="281"/>
        <v>15</v>
      </c>
      <c r="Q3649" s="11" t="s">
        <v>8314</v>
      </c>
      <c r="R3649" s="11" t="s">
        <v>8356</v>
      </c>
      <c r="S3649" s="16">
        <f t="shared" si="282"/>
        <v>42598.749155092592</v>
      </c>
      <c r="T3649" s="16">
        <f t="shared" si="283"/>
        <v>42643.749155092592</v>
      </c>
      <c r="U3649">
        <f t="shared" si="284"/>
        <v>2016</v>
      </c>
    </row>
    <row r="3650" spans="1:21" ht="30" x14ac:dyDescent="0.25">
      <c r="A3650" s="23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5">
        <f t="shared" ref="P3650:P3713" si="286">IFERROR(ROUND(E3650/L3650,2),0)</f>
        <v>550.04</v>
      </c>
      <c r="Q3650" s="11" t="s">
        <v>8314</v>
      </c>
      <c r="R3650" s="11" t="s">
        <v>8315</v>
      </c>
      <c r="S3650" s="16">
        <f t="shared" ref="S3650:S3713" si="287">(((J3650/60)/60)/24)+DATE(1970,1,1)</f>
        <v>41887.292187500003</v>
      </c>
      <c r="T3650" s="16">
        <f t="shared" ref="T3650:T3713" si="288">(((I3650/60)/60)/24)+DATE(1970,1,1)</f>
        <v>41917.292187500003</v>
      </c>
      <c r="U3650">
        <f t="shared" si="284"/>
        <v>2014</v>
      </c>
    </row>
    <row r="3651" spans="1:21" ht="45" x14ac:dyDescent="0.25">
      <c r="A3651" s="23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5">
        <f t="shared" si="286"/>
        <v>97.5</v>
      </c>
      <c r="Q3651" s="11" t="s">
        <v>8314</v>
      </c>
      <c r="R3651" s="11" t="s">
        <v>8315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60" x14ac:dyDescent="0.25">
      <c r="A3652" s="23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5">
        <f t="shared" si="286"/>
        <v>29.41</v>
      </c>
      <c r="Q3652" s="11" t="s">
        <v>8314</v>
      </c>
      <c r="R3652" s="11" t="s">
        <v>8315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 s="2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5">
        <f t="shared" si="286"/>
        <v>57.78</v>
      </c>
      <c r="Q3653" s="11" t="s">
        <v>8314</v>
      </c>
      <c r="R3653" s="11" t="s">
        <v>8315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60" x14ac:dyDescent="0.25">
      <c r="A3654" s="23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5">
        <f t="shared" si="286"/>
        <v>44.24</v>
      </c>
      <c r="Q3654" s="11" t="s">
        <v>8314</v>
      </c>
      <c r="R3654" s="11" t="s">
        <v>8315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 s="23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5">
        <f t="shared" si="286"/>
        <v>60.91</v>
      </c>
      <c r="Q3655" s="11" t="s">
        <v>8314</v>
      </c>
      <c r="R3655" s="11" t="s">
        <v>8315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 s="23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5">
        <f t="shared" si="286"/>
        <v>68.84</v>
      </c>
      <c r="Q3656" s="11" t="s">
        <v>8314</v>
      </c>
      <c r="R3656" s="11" t="s">
        <v>8315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 s="23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5">
        <f t="shared" si="286"/>
        <v>73.58</v>
      </c>
      <c r="Q3657" s="11" t="s">
        <v>8314</v>
      </c>
      <c r="R3657" s="11" t="s">
        <v>8315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60" x14ac:dyDescent="0.25">
      <c r="A3658" s="23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5">
        <f t="shared" si="286"/>
        <v>115.02</v>
      </c>
      <c r="Q3658" s="11" t="s">
        <v>8314</v>
      </c>
      <c r="R3658" s="11" t="s">
        <v>8315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 s="23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5">
        <f t="shared" si="286"/>
        <v>110.75</v>
      </c>
      <c r="Q3659" s="11" t="s">
        <v>8314</v>
      </c>
      <c r="R3659" s="11" t="s">
        <v>8315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 s="23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5">
        <f t="shared" si="286"/>
        <v>75.5</v>
      </c>
      <c r="Q3660" s="11" t="s">
        <v>8314</v>
      </c>
      <c r="R3660" s="11" t="s">
        <v>8315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 s="23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5">
        <f t="shared" si="286"/>
        <v>235.46</v>
      </c>
      <c r="Q3661" s="11" t="s">
        <v>8314</v>
      </c>
      <c r="R3661" s="11" t="s">
        <v>8315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 s="23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5">
        <f t="shared" si="286"/>
        <v>11.36</v>
      </c>
      <c r="Q3662" s="11" t="s">
        <v>8314</v>
      </c>
      <c r="R3662" s="11" t="s">
        <v>8315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60" x14ac:dyDescent="0.25">
      <c r="A3663" s="2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5">
        <f t="shared" si="286"/>
        <v>92.5</v>
      </c>
      <c r="Q3663" s="11" t="s">
        <v>8314</v>
      </c>
      <c r="R3663" s="11" t="s">
        <v>8315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 s="23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5">
        <f t="shared" si="286"/>
        <v>202.85</v>
      </c>
      <c r="Q3664" s="11" t="s">
        <v>8314</v>
      </c>
      <c r="R3664" s="11" t="s">
        <v>8315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60" x14ac:dyDescent="0.25">
      <c r="A3665" s="23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5">
        <f t="shared" si="286"/>
        <v>26</v>
      </c>
      <c r="Q3665" s="11" t="s">
        <v>8314</v>
      </c>
      <c r="R3665" s="11" t="s">
        <v>8315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60" x14ac:dyDescent="0.25">
      <c r="A3666" s="23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5">
        <f t="shared" si="286"/>
        <v>46.05</v>
      </c>
      <c r="Q3666" s="11" t="s">
        <v>8314</v>
      </c>
      <c r="R3666" s="11" t="s">
        <v>8315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60" x14ac:dyDescent="0.25">
      <c r="A3667" s="23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5">
        <f t="shared" si="286"/>
        <v>51</v>
      </c>
      <c r="Q3667" s="11" t="s">
        <v>8314</v>
      </c>
      <c r="R3667" s="11" t="s">
        <v>8315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 s="23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5">
        <f t="shared" si="286"/>
        <v>31.58</v>
      </c>
      <c r="Q3668" s="11" t="s">
        <v>8314</v>
      </c>
      <c r="R3668" s="11" t="s">
        <v>8315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60" x14ac:dyDescent="0.25">
      <c r="A3669" s="23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5">
        <f t="shared" si="286"/>
        <v>53.36</v>
      </c>
      <c r="Q3669" s="11" t="s">
        <v>8314</v>
      </c>
      <c r="R3669" s="11" t="s">
        <v>8315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 s="23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5">
        <f t="shared" si="286"/>
        <v>36.96</v>
      </c>
      <c r="Q3670" s="11" t="s">
        <v>8314</v>
      </c>
      <c r="R3670" s="11" t="s">
        <v>8315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60" x14ac:dyDescent="0.25">
      <c r="A3671" s="23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5">
        <f t="shared" si="286"/>
        <v>81.290000000000006</v>
      </c>
      <c r="Q3671" s="11" t="s">
        <v>8314</v>
      </c>
      <c r="R3671" s="11" t="s">
        <v>8315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60" x14ac:dyDescent="0.25">
      <c r="A3672" s="23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5">
        <f t="shared" si="286"/>
        <v>20.079999999999998</v>
      </c>
      <c r="Q3672" s="11" t="s">
        <v>8314</v>
      </c>
      <c r="R3672" s="11" t="s">
        <v>8315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60" x14ac:dyDescent="0.25">
      <c r="A3673" s="2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5">
        <f t="shared" si="286"/>
        <v>88.25</v>
      </c>
      <c r="Q3673" s="11" t="s">
        <v>8314</v>
      </c>
      <c r="R3673" s="11" t="s">
        <v>8315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 s="23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5">
        <f t="shared" si="286"/>
        <v>53.44</v>
      </c>
      <c r="Q3674" s="11" t="s">
        <v>8314</v>
      </c>
      <c r="R3674" s="11" t="s">
        <v>8315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 s="23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5">
        <f t="shared" si="286"/>
        <v>39.869999999999997</v>
      </c>
      <c r="Q3675" s="11" t="s">
        <v>8314</v>
      </c>
      <c r="R3675" s="11" t="s">
        <v>8315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 s="23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5">
        <f t="shared" si="286"/>
        <v>145.16</v>
      </c>
      <c r="Q3676" s="11" t="s">
        <v>8314</v>
      </c>
      <c r="R3676" s="11" t="s">
        <v>8315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60" x14ac:dyDescent="0.25">
      <c r="A3677" s="23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5">
        <f t="shared" si="286"/>
        <v>23.33</v>
      </c>
      <c r="Q3677" s="11" t="s">
        <v>8314</v>
      </c>
      <c r="R3677" s="11" t="s">
        <v>8315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60" x14ac:dyDescent="0.25">
      <c r="A3678" s="23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5">
        <f t="shared" si="286"/>
        <v>64.38</v>
      </c>
      <c r="Q3678" s="11" t="s">
        <v>8314</v>
      </c>
      <c r="R3678" s="11" t="s">
        <v>8315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 s="23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5">
        <f t="shared" si="286"/>
        <v>62.05</v>
      </c>
      <c r="Q3679" s="11" t="s">
        <v>8314</v>
      </c>
      <c r="R3679" s="11" t="s">
        <v>8315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 s="23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5">
        <f t="shared" si="286"/>
        <v>66.13</v>
      </c>
      <c r="Q3680" s="11" t="s">
        <v>8314</v>
      </c>
      <c r="R3680" s="11" t="s">
        <v>8315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60" x14ac:dyDescent="0.25">
      <c r="A3681" s="23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5">
        <f t="shared" si="286"/>
        <v>73.400000000000006</v>
      </c>
      <c r="Q3681" s="11" t="s">
        <v>8314</v>
      </c>
      <c r="R3681" s="11" t="s">
        <v>8315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 s="23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5">
        <f t="shared" si="286"/>
        <v>99.5</v>
      </c>
      <c r="Q3682" s="11" t="s">
        <v>8314</v>
      </c>
      <c r="R3682" s="11" t="s">
        <v>8315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 s="2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5">
        <f t="shared" si="286"/>
        <v>62.17</v>
      </c>
      <c r="Q3683" s="11" t="s">
        <v>8314</v>
      </c>
      <c r="R3683" s="11" t="s">
        <v>8315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 s="23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5">
        <f t="shared" si="286"/>
        <v>62.33</v>
      </c>
      <c r="Q3684" s="11" t="s">
        <v>8314</v>
      </c>
      <c r="R3684" s="11" t="s">
        <v>8315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 s="23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5">
        <f t="shared" si="286"/>
        <v>58.79</v>
      </c>
      <c r="Q3685" s="11" t="s">
        <v>8314</v>
      </c>
      <c r="R3685" s="11" t="s">
        <v>8315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60" x14ac:dyDescent="0.25">
      <c r="A3686" s="23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5">
        <f t="shared" si="286"/>
        <v>45.35</v>
      </c>
      <c r="Q3686" s="11" t="s">
        <v>8314</v>
      </c>
      <c r="R3686" s="11" t="s">
        <v>8315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 s="23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5">
        <f t="shared" si="286"/>
        <v>41.94</v>
      </c>
      <c r="Q3687" s="11" t="s">
        <v>8314</v>
      </c>
      <c r="R3687" s="11" t="s">
        <v>8315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 s="23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5">
        <f t="shared" si="286"/>
        <v>59.17</v>
      </c>
      <c r="Q3688" s="11" t="s">
        <v>8314</v>
      </c>
      <c r="R3688" s="11" t="s">
        <v>8315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 s="23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5">
        <f t="shared" si="286"/>
        <v>200.49</v>
      </c>
      <c r="Q3689" s="11" t="s">
        <v>8314</v>
      </c>
      <c r="R3689" s="11" t="s">
        <v>8315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60" x14ac:dyDescent="0.25">
      <c r="A3690" s="23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5">
        <f t="shared" si="286"/>
        <v>83.97</v>
      </c>
      <c r="Q3690" s="11" t="s">
        <v>8314</v>
      </c>
      <c r="R3690" s="11" t="s">
        <v>8315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60" x14ac:dyDescent="0.25">
      <c r="A3691" s="23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5">
        <f t="shared" si="286"/>
        <v>57.26</v>
      </c>
      <c r="Q3691" s="11" t="s">
        <v>8314</v>
      </c>
      <c r="R3691" s="11" t="s">
        <v>8315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60" x14ac:dyDescent="0.25">
      <c r="A3692" s="23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5">
        <f t="shared" si="286"/>
        <v>58.06</v>
      </c>
      <c r="Q3692" s="11" t="s">
        <v>8314</v>
      </c>
      <c r="R3692" s="11" t="s">
        <v>8315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 s="2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5">
        <f t="shared" si="286"/>
        <v>186.8</v>
      </c>
      <c r="Q3693" s="11" t="s">
        <v>8314</v>
      </c>
      <c r="R3693" s="11" t="s">
        <v>8315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 s="23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5">
        <f t="shared" si="286"/>
        <v>74.12</v>
      </c>
      <c r="Q3694" s="11" t="s">
        <v>8314</v>
      </c>
      <c r="R3694" s="11" t="s">
        <v>8315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60" x14ac:dyDescent="0.25">
      <c r="A3695" s="23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5">
        <f t="shared" si="286"/>
        <v>30.71</v>
      </c>
      <c r="Q3695" s="11" t="s">
        <v>8314</v>
      </c>
      <c r="R3695" s="11" t="s">
        <v>8315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 s="23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5">
        <f t="shared" si="286"/>
        <v>62.67</v>
      </c>
      <c r="Q3696" s="11" t="s">
        <v>8314</v>
      </c>
      <c r="R3696" s="11" t="s">
        <v>8315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 s="23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5">
        <f t="shared" si="286"/>
        <v>121.36</v>
      </c>
      <c r="Q3697" s="11" t="s">
        <v>8314</v>
      </c>
      <c r="R3697" s="11" t="s">
        <v>8315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 s="23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5">
        <f t="shared" si="286"/>
        <v>39.74</v>
      </c>
      <c r="Q3698" s="11" t="s">
        <v>8314</v>
      </c>
      <c r="R3698" s="11" t="s">
        <v>8315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60" x14ac:dyDescent="0.25">
      <c r="A3699" s="23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5">
        <f t="shared" si="286"/>
        <v>72</v>
      </c>
      <c r="Q3699" s="11" t="s">
        <v>8314</v>
      </c>
      <c r="R3699" s="11" t="s">
        <v>8315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 s="23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5">
        <f t="shared" si="286"/>
        <v>40.630000000000003</v>
      </c>
      <c r="Q3700" s="11" t="s">
        <v>8314</v>
      </c>
      <c r="R3700" s="11" t="s">
        <v>8315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 s="23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5">
        <f t="shared" si="286"/>
        <v>63</v>
      </c>
      <c r="Q3701" s="11" t="s">
        <v>8314</v>
      </c>
      <c r="R3701" s="11" t="s">
        <v>8315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 s="23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5">
        <f t="shared" si="286"/>
        <v>33.67</v>
      </c>
      <c r="Q3702" s="11" t="s">
        <v>8314</v>
      </c>
      <c r="R3702" s="11" t="s">
        <v>8315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60" x14ac:dyDescent="0.25">
      <c r="A3703" s="2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5">
        <f t="shared" si="286"/>
        <v>38.590000000000003</v>
      </c>
      <c r="Q3703" s="11" t="s">
        <v>8314</v>
      </c>
      <c r="R3703" s="11" t="s">
        <v>8315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 s="23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5">
        <f t="shared" si="286"/>
        <v>155.94999999999999</v>
      </c>
      <c r="Q3704" s="11" t="s">
        <v>8314</v>
      </c>
      <c r="R3704" s="11" t="s">
        <v>8315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60" x14ac:dyDescent="0.25">
      <c r="A3705" s="23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5">
        <f t="shared" si="286"/>
        <v>43.2</v>
      </c>
      <c r="Q3705" s="11" t="s">
        <v>8314</v>
      </c>
      <c r="R3705" s="11" t="s">
        <v>8315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60" x14ac:dyDescent="0.25">
      <c r="A3706" s="23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5">
        <f t="shared" si="286"/>
        <v>15.15</v>
      </c>
      <c r="Q3706" s="11" t="s">
        <v>8314</v>
      </c>
      <c r="R3706" s="11" t="s">
        <v>8315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60" x14ac:dyDescent="0.25">
      <c r="A3707" s="23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5">
        <f t="shared" si="286"/>
        <v>83.57</v>
      </c>
      <c r="Q3707" s="11" t="s">
        <v>8314</v>
      </c>
      <c r="R3707" s="11" t="s">
        <v>8315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 s="23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5">
        <f t="shared" si="286"/>
        <v>140</v>
      </c>
      <c r="Q3708" s="11" t="s">
        <v>8314</v>
      </c>
      <c r="R3708" s="11" t="s">
        <v>8315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 s="23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5">
        <f t="shared" si="286"/>
        <v>80.87</v>
      </c>
      <c r="Q3709" s="11" t="s">
        <v>8314</v>
      </c>
      <c r="R3709" s="11" t="s">
        <v>8315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 s="23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5">
        <f t="shared" si="286"/>
        <v>53.85</v>
      </c>
      <c r="Q3710" s="11" t="s">
        <v>8314</v>
      </c>
      <c r="R3710" s="11" t="s">
        <v>8315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 s="23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5">
        <f t="shared" si="286"/>
        <v>30.93</v>
      </c>
      <c r="Q3711" s="11" t="s">
        <v>8314</v>
      </c>
      <c r="R3711" s="11" t="s">
        <v>8315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 s="23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5">
        <f t="shared" si="286"/>
        <v>67.959999999999994</v>
      </c>
      <c r="Q3712" s="11" t="s">
        <v>8314</v>
      </c>
      <c r="R3712" s="11" t="s">
        <v>8315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 s="2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5">
        <f t="shared" si="286"/>
        <v>27.14</v>
      </c>
      <c r="Q3713" s="11" t="s">
        <v>8314</v>
      </c>
      <c r="R3713" s="11" t="s">
        <v>8315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 s="23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5">
        <f t="shared" ref="P3714:P3777" si="291">IFERROR(ROUND(E3714/L3714,2),0)</f>
        <v>110.87</v>
      </c>
      <c r="Q3714" s="11" t="s">
        <v>8314</v>
      </c>
      <c r="R3714" s="11" t="s">
        <v>8315</v>
      </c>
      <c r="S3714" s="16">
        <f t="shared" ref="S3714:S3777" si="292">(((J3714/60)/60)/24)+DATE(1970,1,1)</f>
        <v>42134.172071759262</v>
      </c>
      <c r="T3714" s="16">
        <f t="shared" ref="T3714:T3777" si="293">(((I3714/60)/60)/24)+DATE(1970,1,1)</f>
        <v>42155.290972222225</v>
      </c>
      <c r="U3714">
        <f t="shared" si="289"/>
        <v>2015</v>
      </c>
    </row>
    <row r="3715" spans="1:21" ht="45" x14ac:dyDescent="0.25">
      <c r="A3715" s="23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5">
        <f t="shared" si="291"/>
        <v>106.84</v>
      </c>
      <c r="Q3715" s="11" t="s">
        <v>8314</v>
      </c>
      <c r="R3715" s="11" t="s">
        <v>8315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60" x14ac:dyDescent="0.25">
      <c r="A3716" s="23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5">
        <f t="shared" si="291"/>
        <v>105.52</v>
      </c>
      <c r="Q3716" s="11" t="s">
        <v>8314</v>
      </c>
      <c r="R3716" s="11" t="s">
        <v>8315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60" x14ac:dyDescent="0.25">
      <c r="A3717" s="23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5">
        <f t="shared" si="291"/>
        <v>132.96</v>
      </c>
      <c r="Q3717" s="11" t="s">
        <v>8314</v>
      </c>
      <c r="R3717" s="11" t="s">
        <v>8315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 s="23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5">
        <f t="shared" si="291"/>
        <v>51.92</v>
      </c>
      <c r="Q3718" s="11" t="s">
        <v>8314</v>
      </c>
      <c r="R3718" s="11" t="s">
        <v>8315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 s="23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5">
        <f t="shared" si="291"/>
        <v>310</v>
      </c>
      <c r="Q3719" s="11" t="s">
        <v>8314</v>
      </c>
      <c r="R3719" s="11" t="s">
        <v>8315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 s="23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5">
        <f t="shared" si="291"/>
        <v>26.02</v>
      </c>
      <c r="Q3720" s="11" t="s">
        <v>8314</v>
      </c>
      <c r="R3720" s="11" t="s">
        <v>8315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 s="23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5">
        <f t="shared" si="291"/>
        <v>105</v>
      </c>
      <c r="Q3721" s="11" t="s">
        <v>8314</v>
      </c>
      <c r="R3721" s="11" t="s">
        <v>8315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 s="23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5">
        <f t="shared" si="291"/>
        <v>86.23</v>
      </c>
      <c r="Q3722" s="11" t="s">
        <v>8314</v>
      </c>
      <c r="R3722" s="11" t="s">
        <v>8315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 s="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5">
        <f t="shared" si="291"/>
        <v>114.55</v>
      </c>
      <c r="Q3723" s="11" t="s">
        <v>8314</v>
      </c>
      <c r="R3723" s="11" t="s">
        <v>8315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 s="23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5">
        <f t="shared" si="291"/>
        <v>47.66</v>
      </c>
      <c r="Q3724" s="11" t="s">
        <v>8314</v>
      </c>
      <c r="R3724" s="11" t="s">
        <v>8315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 s="23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5">
        <f t="shared" si="291"/>
        <v>72.89</v>
      </c>
      <c r="Q3725" s="11" t="s">
        <v>8314</v>
      </c>
      <c r="R3725" s="11" t="s">
        <v>8315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60" x14ac:dyDescent="0.25">
      <c r="A3726" s="23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5">
        <f t="shared" si="291"/>
        <v>49.55</v>
      </c>
      <c r="Q3726" s="11" t="s">
        <v>8314</v>
      </c>
      <c r="R3726" s="11" t="s">
        <v>8315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60" x14ac:dyDescent="0.25">
      <c r="A3727" s="23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5">
        <f t="shared" si="291"/>
        <v>25.4</v>
      </c>
      <c r="Q3727" s="11" t="s">
        <v>8314</v>
      </c>
      <c r="R3727" s="11" t="s">
        <v>8315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 s="23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5">
        <f t="shared" si="291"/>
        <v>62.59</v>
      </c>
      <c r="Q3728" s="11" t="s">
        <v>8314</v>
      </c>
      <c r="R3728" s="11" t="s">
        <v>8315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 s="23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5">
        <f t="shared" si="291"/>
        <v>61.06</v>
      </c>
      <c r="Q3729" s="11" t="s">
        <v>8314</v>
      </c>
      <c r="R3729" s="11" t="s">
        <v>8315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 s="23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5">
        <f t="shared" si="291"/>
        <v>60.06</v>
      </c>
      <c r="Q3730" s="11" t="s">
        <v>8314</v>
      </c>
      <c r="R3730" s="11" t="s">
        <v>8315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 s="23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5">
        <f t="shared" si="291"/>
        <v>72.400000000000006</v>
      </c>
      <c r="Q3731" s="11" t="s">
        <v>8314</v>
      </c>
      <c r="R3731" s="11" t="s">
        <v>8315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 s="23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5">
        <f t="shared" si="291"/>
        <v>100</v>
      </c>
      <c r="Q3732" s="11" t="s">
        <v>8314</v>
      </c>
      <c r="R3732" s="11" t="s">
        <v>8315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60" x14ac:dyDescent="0.25">
      <c r="A3733" s="2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5">
        <f t="shared" si="291"/>
        <v>51.67</v>
      </c>
      <c r="Q3733" s="11" t="s">
        <v>8314</v>
      </c>
      <c r="R3733" s="11" t="s">
        <v>8315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 s="23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5">
        <f t="shared" si="291"/>
        <v>32.75</v>
      </c>
      <c r="Q3734" s="11" t="s">
        <v>8314</v>
      </c>
      <c r="R3734" s="11" t="s">
        <v>8315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 s="23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5">
        <f t="shared" si="291"/>
        <v>0</v>
      </c>
      <c r="Q3735" s="11" t="s">
        <v>8314</v>
      </c>
      <c r="R3735" s="11" t="s">
        <v>8315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 s="23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5">
        <f t="shared" si="291"/>
        <v>61</v>
      </c>
      <c r="Q3736" s="11" t="s">
        <v>8314</v>
      </c>
      <c r="R3736" s="11" t="s">
        <v>8315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 s="23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5">
        <f t="shared" si="291"/>
        <v>10</v>
      </c>
      <c r="Q3737" s="11" t="s">
        <v>8314</v>
      </c>
      <c r="R3737" s="11" t="s">
        <v>8315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 s="23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5">
        <f t="shared" si="291"/>
        <v>10</v>
      </c>
      <c r="Q3738" s="11" t="s">
        <v>8314</v>
      </c>
      <c r="R3738" s="11" t="s">
        <v>8315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 s="23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5">
        <f t="shared" si="291"/>
        <v>37.5</v>
      </c>
      <c r="Q3739" s="11" t="s">
        <v>8314</v>
      </c>
      <c r="R3739" s="11" t="s">
        <v>8315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 s="23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5">
        <f t="shared" si="291"/>
        <v>45</v>
      </c>
      <c r="Q3740" s="11" t="s">
        <v>8314</v>
      </c>
      <c r="R3740" s="11" t="s">
        <v>8315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60" x14ac:dyDescent="0.25">
      <c r="A3741" s="23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5">
        <f t="shared" si="291"/>
        <v>100.63</v>
      </c>
      <c r="Q3741" s="11" t="s">
        <v>8314</v>
      </c>
      <c r="R3741" s="11" t="s">
        <v>8315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60" x14ac:dyDescent="0.25">
      <c r="A3742" s="23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5">
        <f t="shared" si="291"/>
        <v>25.57</v>
      </c>
      <c r="Q3742" s="11" t="s">
        <v>8314</v>
      </c>
      <c r="R3742" s="11" t="s">
        <v>8315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 s="2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5">
        <f t="shared" si="291"/>
        <v>0</v>
      </c>
      <c r="Q3743" s="11" t="s">
        <v>8314</v>
      </c>
      <c r="R3743" s="11" t="s">
        <v>8315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60" x14ac:dyDescent="0.25">
      <c r="A3744" s="23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5">
        <f t="shared" si="291"/>
        <v>25</v>
      </c>
      <c r="Q3744" s="11" t="s">
        <v>8314</v>
      </c>
      <c r="R3744" s="11" t="s">
        <v>8315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45" x14ac:dyDescent="0.25">
      <c r="A3745" s="23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5">
        <f t="shared" si="291"/>
        <v>0</v>
      </c>
      <c r="Q3745" s="11" t="s">
        <v>8314</v>
      </c>
      <c r="R3745" s="11" t="s">
        <v>8315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 s="23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5">
        <f t="shared" si="291"/>
        <v>0</v>
      </c>
      <c r="Q3746" s="11" t="s">
        <v>8314</v>
      </c>
      <c r="R3746" s="11" t="s">
        <v>8315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 s="23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5">
        <f t="shared" si="291"/>
        <v>10</v>
      </c>
      <c r="Q3747" s="11" t="s">
        <v>8314</v>
      </c>
      <c r="R3747" s="11" t="s">
        <v>8315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 s="23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5">
        <f t="shared" si="291"/>
        <v>202</v>
      </c>
      <c r="Q3748" s="11" t="s">
        <v>8314</v>
      </c>
      <c r="R3748" s="11" t="s">
        <v>8315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 s="23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5">
        <f t="shared" si="291"/>
        <v>25</v>
      </c>
      <c r="Q3749" s="11" t="s">
        <v>8314</v>
      </c>
      <c r="R3749" s="11" t="s">
        <v>8315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60" x14ac:dyDescent="0.25">
      <c r="A3750" s="23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5">
        <f t="shared" si="291"/>
        <v>99.54</v>
      </c>
      <c r="Q3750" s="11" t="s">
        <v>8314</v>
      </c>
      <c r="R3750" s="11" t="s">
        <v>8356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 s="23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5">
        <f t="shared" si="291"/>
        <v>75</v>
      </c>
      <c r="Q3751" s="11" t="s">
        <v>8314</v>
      </c>
      <c r="R3751" s="11" t="s">
        <v>8356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105" x14ac:dyDescent="0.25">
      <c r="A3752" s="23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5">
        <f t="shared" si="291"/>
        <v>215.25</v>
      </c>
      <c r="Q3752" s="11" t="s">
        <v>8314</v>
      </c>
      <c r="R3752" s="11" t="s">
        <v>8356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 s="2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5">
        <f t="shared" si="291"/>
        <v>120.55</v>
      </c>
      <c r="Q3753" s="11" t="s">
        <v>8314</v>
      </c>
      <c r="R3753" s="11" t="s">
        <v>8356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60" x14ac:dyDescent="0.25">
      <c r="A3754" s="23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5">
        <f t="shared" si="291"/>
        <v>37.67</v>
      </c>
      <c r="Q3754" s="11" t="s">
        <v>8314</v>
      </c>
      <c r="R3754" s="11" t="s">
        <v>8356</v>
      </c>
      <c r="S3754" s="16">
        <f t="shared" si="292"/>
        <v>42619.802488425921</v>
      </c>
      <c r="T3754" s="16">
        <f t="shared" si="293"/>
        <v>42659.875</v>
      </c>
      <c r="U3754">
        <f t="shared" si="294"/>
        <v>2016</v>
      </c>
    </row>
    <row r="3755" spans="1:21" ht="60" x14ac:dyDescent="0.25">
      <c r="A3755" s="23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5">
        <f t="shared" si="291"/>
        <v>172.23</v>
      </c>
      <c r="Q3755" s="11" t="s">
        <v>8314</v>
      </c>
      <c r="R3755" s="11" t="s">
        <v>8356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 s="23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5">
        <f t="shared" si="291"/>
        <v>111.11</v>
      </c>
      <c r="Q3756" s="11" t="s">
        <v>8314</v>
      </c>
      <c r="R3756" s="11" t="s">
        <v>8356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 s="23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5">
        <f t="shared" si="291"/>
        <v>25.46</v>
      </c>
      <c r="Q3757" s="11" t="s">
        <v>8314</v>
      </c>
      <c r="R3757" s="11" t="s">
        <v>8356</v>
      </c>
      <c r="S3757" s="16">
        <f t="shared" si="292"/>
        <v>42445.866979166662</v>
      </c>
      <c r="T3757" s="16">
        <f t="shared" si="293"/>
        <v>42475.866979166662</v>
      </c>
      <c r="U3757">
        <f t="shared" si="294"/>
        <v>2016</v>
      </c>
    </row>
    <row r="3758" spans="1:21" ht="60" x14ac:dyDescent="0.25">
      <c r="A3758" s="23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5">
        <f t="shared" si="291"/>
        <v>267.64999999999998</v>
      </c>
      <c r="Q3758" s="11" t="s">
        <v>8314</v>
      </c>
      <c r="R3758" s="11" t="s">
        <v>8356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 s="23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5">
        <f t="shared" si="291"/>
        <v>75.959999999999994</v>
      </c>
      <c r="Q3759" s="11" t="s">
        <v>8314</v>
      </c>
      <c r="R3759" s="11" t="s">
        <v>8356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 s="23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5">
        <f t="shared" si="291"/>
        <v>59.04</v>
      </c>
      <c r="Q3760" s="11" t="s">
        <v>8314</v>
      </c>
      <c r="R3760" s="11" t="s">
        <v>8356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 s="23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5">
        <f t="shared" si="291"/>
        <v>50.11</v>
      </c>
      <c r="Q3761" s="11" t="s">
        <v>8314</v>
      </c>
      <c r="R3761" s="11" t="s">
        <v>8356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60" x14ac:dyDescent="0.25">
      <c r="A3762" s="23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5">
        <f t="shared" si="291"/>
        <v>55.5</v>
      </c>
      <c r="Q3762" s="11" t="s">
        <v>8314</v>
      </c>
      <c r="R3762" s="11" t="s">
        <v>8356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60" x14ac:dyDescent="0.25">
      <c r="A3763" s="2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5">
        <f t="shared" si="291"/>
        <v>166.67</v>
      </c>
      <c r="Q3763" s="11" t="s">
        <v>8314</v>
      </c>
      <c r="R3763" s="11" t="s">
        <v>8356</v>
      </c>
      <c r="S3763" s="16">
        <f t="shared" si="292"/>
        <v>42173.466863425929</v>
      </c>
      <c r="T3763" s="16">
        <f t="shared" si="293"/>
        <v>42226.958333333328</v>
      </c>
      <c r="U3763">
        <f t="shared" si="294"/>
        <v>2015</v>
      </c>
    </row>
    <row r="3764" spans="1:21" ht="45" x14ac:dyDescent="0.25">
      <c r="A3764" s="23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5">
        <f t="shared" si="291"/>
        <v>47.43</v>
      </c>
      <c r="Q3764" s="11" t="s">
        <v>8314</v>
      </c>
      <c r="R3764" s="11" t="s">
        <v>8356</v>
      </c>
      <c r="S3764" s="16">
        <f t="shared" si="292"/>
        <v>42193.813530092593</v>
      </c>
      <c r="T3764" s="16">
        <f t="shared" si="293"/>
        <v>42218.813530092593</v>
      </c>
      <c r="U3764">
        <f t="shared" si="294"/>
        <v>2015</v>
      </c>
    </row>
    <row r="3765" spans="1:21" ht="30" x14ac:dyDescent="0.25">
      <c r="A3765" s="23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5">
        <f t="shared" si="291"/>
        <v>64.94</v>
      </c>
      <c r="Q3765" s="11" t="s">
        <v>8314</v>
      </c>
      <c r="R3765" s="11" t="s">
        <v>8356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 s="23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5">
        <f t="shared" si="291"/>
        <v>55.56</v>
      </c>
      <c r="Q3766" s="11" t="s">
        <v>8314</v>
      </c>
      <c r="R3766" s="11" t="s">
        <v>8356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60" x14ac:dyDescent="0.25">
      <c r="A3767" s="23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5">
        <f t="shared" si="291"/>
        <v>74.22</v>
      </c>
      <c r="Q3767" s="11" t="s">
        <v>8314</v>
      </c>
      <c r="R3767" s="11" t="s">
        <v>8356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 s="23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5">
        <f t="shared" si="291"/>
        <v>106.93</v>
      </c>
      <c r="Q3768" s="11" t="s">
        <v>8314</v>
      </c>
      <c r="R3768" s="11" t="s">
        <v>8356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60" x14ac:dyDescent="0.25">
      <c r="A3769" s="23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5">
        <f t="shared" si="291"/>
        <v>41.7</v>
      </c>
      <c r="Q3769" s="11" t="s">
        <v>8314</v>
      </c>
      <c r="R3769" s="11" t="s">
        <v>8356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60" x14ac:dyDescent="0.25">
      <c r="A3770" s="23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5">
        <f t="shared" si="291"/>
        <v>74.239999999999995</v>
      </c>
      <c r="Q3770" s="11" t="s">
        <v>8314</v>
      </c>
      <c r="R3770" s="11" t="s">
        <v>8356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 s="23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5">
        <f t="shared" si="291"/>
        <v>73.33</v>
      </c>
      <c r="Q3771" s="11" t="s">
        <v>8314</v>
      </c>
      <c r="R3771" s="11" t="s">
        <v>8356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60" x14ac:dyDescent="0.25">
      <c r="A3772" s="23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5">
        <f t="shared" si="291"/>
        <v>100</v>
      </c>
      <c r="Q3772" s="11" t="s">
        <v>8314</v>
      </c>
      <c r="R3772" s="11" t="s">
        <v>8356</v>
      </c>
      <c r="S3772" s="16">
        <f t="shared" si="292"/>
        <v>42138.930671296301</v>
      </c>
      <c r="T3772" s="16">
        <f t="shared" si="293"/>
        <v>42168.930671296301</v>
      </c>
      <c r="U3772">
        <f t="shared" si="294"/>
        <v>2015</v>
      </c>
    </row>
    <row r="3773" spans="1:21" ht="30" x14ac:dyDescent="0.25">
      <c r="A3773" s="2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5">
        <f t="shared" si="291"/>
        <v>38.42</v>
      </c>
      <c r="Q3773" s="11" t="s">
        <v>8314</v>
      </c>
      <c r="R3773" s="11" t="s">
        <v>8356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 s="23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5">
        <f t="shared" si="291"/>
        <v>166.97</v>
      </c>
      <c r="Q3774" s="11" t="s">
        <v>8314</v>
      </c>
      <c r="R3774" s="11" t="s">
        <v>8356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 s="23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5">
        <f t="shared" si="291"/>
        <v>94.91</v>
      </c>
      <c r="Q3775" s="11" t="s">
        <v>8314</v>
      </c>
      <c r="R3775" s="11" t="s">
        <v>8356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 s="23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5">
        <f t="shared" si="291"/>
        <v>100</v>
      </c>
      <c r="Q3776" s="11" t="s">
        <v>8314</v>
      </c>
      <c r="R3776" s="11" t="s">
        <v>8356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 s="23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5">
        <f t="shared" si="291"/>
        <v>143.21</v>
      </c>
      <c r="Q3777" s="11" t="s">
        <v>8314</v>
      </c>
      <c r="R3777" s="11" t="s">
        <v>8356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 s="23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5">
        <f t="shared" ref="P3778:P3841" si="296">IFERROR(ROUND(E3778/L3778,2),0)</f>
        <v>90.82</v>
      </c>
      <c r="Q3778" s="11" t="s">
        <v>8314</v>
      </c>
      <c r="R3778" s="11" t="s">
        <v>8356</v>
      </c>
      <c r="S3778" s="16">
        <f t="shared" ref="S3778:S3841" si="297">(((J3778/60)/60)/24)+DATE(1970,1,1)</f>
        <v>41814.367800925924</v>
      </c>
      <c r="T3778" s="16">
        <f t="shared" ref="T3778:T3841" si="298">(((I3778/60)/60)/24)+DATE(1970,1,1)</f>
        <v>41852.041666666664</v>
      </c>
      <c r="U3778">
        <f t="shared" si="294"/>
        <v>2014</v>
      </c>
    </row>
    <row r="3779" spans="1:21" ht="45" x14ac:dyDescent="0.25">
      <c r="A3779" s="23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5">
        <f t="shared" si="296"/>
        <v>48.54</v>
      </c>
      <c r="Q3779" s="11" t="s">
        <v>8314</v>
      </c>
      <c r="R3779" s="11" t="s">
        <v>8356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 s="23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5">
        <f t="shared" si="296"/>
        <v>70.03</v>
      </c>
      <c r="Q3780" s="11" t="s">
        <v>8314</v>
      </c>
      <c r="R3780" s="11" t="s">
        <v>8356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 s="23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5">
        <f t="shared" si="296"/>
        <v>135.63</v>
      </c>
      <c r="Q3781" s="11" t="s">
        <v>8314</v>
      </c>
      <c r="R3781" s="11" t="s">
        <v>8356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 s="23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5">
        <f t="shared" si="296"/>
        <v>100</v>
      </c>
      <c r="Q3782" s="11" t="s">
        <v>8314</v>
      </c>
      <c r="R3782" s="11" t="s">
        <v>8356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 s="2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5">
        <f t="shared" si="296"/>
        <v>94.9</v>
      </c>
      <c r="Q3783" s="11" t="s">
        <v>8314</v>
      </c>
      <c r="R3783" s="11" t="s">
        <v>8356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60" x14ac:dyDescent="0.25">
      <c r="A3784" s="23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5">
        <f t="shared" si="296"/>
        <v>75.37</v>
      </c>
      <c r="Q3784" s="11" t="s">
        <v>8314</v>
      </c>
      <c r="R3784" s="11" t="s">
        <v>8356</v>
      </c>
      <c r="S3784" s="16">
        <f t="shared" si="297"/>
        <v>42546.862233796302</v>
      </c>
      <c r="T3784" s="16">
        <f t="shared" si="298"/>
        <v>42575.958333333328</v>
      </c>
      <c r="U3784">
        <f t="shared" si="299"/>
        <v>2016</v>
      </c>
    </row>
    <row r="3785" spans="1:21" ht="45" x14ac:dyDescent="0.25">
      <c r="A3785" s="23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5">
        <f t="shared" si="296"/>
        <v>64.459999999999994</v>
      </c>
      <c r="Q3785" s="11" t="s">
        <v>8314</v>
      </c>
      <c r="R3785" s="11" t="s">
        <v>8356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60" x14ac:dyDescent="0.25">
      <c r="A3786" s="23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5">
        <f t="shared" si="296"/>
        <v>115</v>
      </c>
      <c r="Q3786" s="11" t="s">
        <v>8314</v>
      </c>
      <c r="R3786" s="11" t="s">
        <v>8356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60" x14ac:dyDescent="0.25">
      <c r="A3787" s="23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5">
        <f t="shared" si="296"/>
        <v>100.5</v>
      </c>
      <c r="Q3787" s="11" t="s">
        <v>8314</v>
      </c>
      <c r="R3787" s="11" t="s">
        <v>8356</v>
      </c>
      <c r="S3787" s="16">
        <f t="shared" si="297"/>
        <v>42548.63853009259</v>
      </c>
      <c r="T3787" s="16">
        <f t="shared" si="298"/>
        <v>42584.418749999997</v>
      </c>
      <c r="U3787">
        <f t="shared" si="299"/>
        <v>2016</v>
      </c>
    </row>
    <row r="3788" spans="1:21" ht="45" x14ac:dyDescent="0.25">
      <c r="A3788" s="23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5">
        <f t="shared" si="296"/>
        <v>93.77</v>
      </c>
      <c r="Q3788" s="11" t="s">
        <v>8314</v>
      </c>
      <c r="R3788" s="11" t="s">
        <v>8356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 s="23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5">
        <f t="shared" si="296"/>
        <v>35.1</v>
      </c>
      <c r="Q3789" s="11" t="s">
        <v>8314</v>
      </c>
      <c r="R3789" s="11" t="s">
        <v>8356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 s="23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5">
        <f t="shared" si="296"/>
        <v>500</v>
      </c>
      <c r="Q3790" s="11" t="s">
        <v>8314</v>
      </c>
      <c r="R3790" s="11" t="s">
        <v>8356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 s="23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5">
        <f t="shared" si="296"/>
        <v>29</v>
      </c>
      <c r="Q3791" s="11" t="s">
        <v>8314</v>
      </c>
      <c r="R3791" s="11" t="s">
        <v>8356</v>
      </c>
      <c r="S3791" s="16">
        <f t="shared" si="297"/>
        <v>42138.798819444448</v>
      </c>
      <c r="T3791" s="16">
        <f t="shared" si="298"/>
        <v>42170.798819444448</v>
      </c>
      <c r="U3791">
        <f t="shared" si="299"/>
        <v>2015</v>
      </c>
    </row>
    <row r="3792" spans="1:21" ht="60" x14ac:dyDescent="0.25">
      <c r="A3792" s="23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5">
        <f t="shared" si="296"/>
        <v>0</v>
      </c>
      <c r="Q3792" s="11" t="s">
        <v>8314</v>
      </c>
      <c r="R3792" s="11" t="s">
        <v>8356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 s="2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5">
        <f t="shared" si="296"/>
        <v>0</v>
      </c>
      <c r="Q3793" s="11" t="s">
        <v>8314</v>
      </c>
      <c r="R3793" s="11" t="s">
        <v>8356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 s="23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5">
        <f t="shared" si="296"/>
        <v>17.5</v>
      </c>
      <c r="Q3794" s="11" t="s">
        <v>8314</v>
      </c>
      <c r="R3794" s="11" t="s">
        <v>8356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60" x14ac:dyDescent="0.25">
      <c r="A3795" s="23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5">
        <f t="shared" si="296"/>
        <v>174</v>
      </c>
      <c r="Q3795" s="11" t="s">
        <v>8314</v>
      </c>
      <c r="R3795" s="11" t="s">
        <v>8356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60" x14ac:dyDescent="0.25">
      <c r="A3796" s="23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5">
        <f t="shared" si="296"/>
        <v>50</v>
      </c>
      <c r="Q3796" s="11" t="s">
        <v>8314</v>
      </c>
      <c r="R3796" s="11" t="s">
        <v>8356</v>
      </c>
      <c r="S3796" s="16">
        <f t="shared" si="297"/>
        <v>42132.58048611111</v>
      </c>
      <c r="T3796" s="16">
        <f t="shared" si="298"/>
        <v>42162.58048611111</v>
      </c>
      <c r="U3796">
        <f t="shared" si="299"/>
        <v>2015</v>
      </c>
    </row>
    <row r="3797" spans="1:21" ht="45" x14ac:dyDescent="0.25">
      <c r="A3797" s="23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5">
        <f t="shared" si="296"/>
        <v>5</v>
      </c>
      <c r="Q3797" s="11" t="s">
        <v>8314</v>
      </c>
      <c r="R3797" s="11" t="s">
        <v>8356</v>
      </c>
      <c r="S3797" s="16">
        <f t="shared" si="297"/>
        <v>42201.436226851853</v>
      </c>
      <c r="T3797" s="16">
        <f t="shared" si="298"/>
        <v>42244.9375</v>
      </c>
      <c r="U3797">
        <f t="shared" si="299"/>
        <v>2015</v>
      </c>
    </row>
    <row r="3798" spans="1:21" ht="60" x14ac:dyDescent="0.25">
      <c r="A3798" s="23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5">
        <f t="shared" si="296"/>
        <v>1</v>
      </c>
      <c r="Q3798" s="11" t="s">
        <v>8314</v>
      </c>
      <c r="R3798" s="11" t="s">
        <v>8356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 s="23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5">
        <f t="shared" si="296"/>
        <v>145.41</v>
      </c>
      <c r="Q3799" s="11" t="s">
        <v>8314</v>
      </c>
      <c r="R3799" s="11" t="s">
        <v>8356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60" x14ac:dyDescent="0.25">
      <c r="A3800" s="23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5">
        <f t="shared" si="296"/>
        <v>205</v>
      </c>
      <c r="Q3800" s="11" t="s">
        <v>8314</v>
      </c>
      <c r="R3800" s="11" t="s">
        <v>8356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 s="23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5">
        <f t="shared" si="296"/>
        <v>100.5</v>
      </c>
      <c r="Q3801" s="11" t="s">
        <v>8314</v>
      </c>
      <c r="R3801" s="11" t="s">
        <v>8356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60" x14ac:dyDescent="0.25">
      <c r="A3802" s="23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5">
        <f t="shared" si="296"/>
        <v>55.06</v>
      </c>
      <c r="Q3802" s="11" t="s">
        <v>8314</v>
      </c>
      <c r="R3802" s="11" t="s">
        <v>8356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 s="2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5">
        <f t="shared" si="296"/>
        <v>47.33</v>
      </c>
      <c r="Q3803" s="11" t="s">
        <v>8314</v>
      </c>
      <c r="R3803" s="11" t="s">
        <v>8356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 s="23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5">
        <f t="shared" si="296"/>
        <v>0</v>
      </c>
      <c r="Q3804" s="11" t="s">
        <v>8314</v>
      </c>
      <c r="R3804" s="11" t="s">
        <v>8356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 s="23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5">
        <f t="shared" si="296"/>
        <v>58.95</v>
      </c>
      <c r="Q3805" s="11" t="s">
        <v>8314</v>
      </c>
      <c r="R3805" s="11" t="s">
        <v>8356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60" x14ac:dyDescent="0.25">
      <c r="A3806" s="23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5">
        <f t="shared" si="296"/>
        <v>0</v>
      </c>
      <c r="Q3806" s="11" t="s">
        <v>8314</v>
      </c>
      <c r="R3806" s="11" t="s">
        <v>8356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 s="23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5">
        <f t="shared" si="296"/>
        <v>1.5</v>
      </c>
      <c r="Q3807" s="11" t="s">
        <v>8314</v>
      </c>
      <c r="R3807" s="11" t="s">
        <v>8356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 s="23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5">
        <f t="shared" si="296"/>
        <v>5</v>
      </c>
      <c r="Q3808" s="11" t="s">
        <v>8314</v>
      </c>
      <c r="R3808" s="11" t="s">
        <v>8356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60" x14ac:dyDescent="0.25">
      <c r="A3809" s="23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5">
        <f t="shared" si="296"/>
        <v>50.56</v>
      </c>
      <c r="Q3809" s="11" t="s">
        <v>8314</v>
      </c>
      <c r="R3809" s="11" t="s">
        <v>8356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 s="23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5">
        <f t="shared" si="296"/>
        <v>41.67</v>
      </c>
      <c r="Q3810" s="11" t="s">
        <v>8314</v>
      </c>
      <c r="R3810" s="11" t="s">
        <v>8315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 s="23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5">
        <f t="shared" si="296"/>
        <v>53.29</v>
      </c>
      <c r="Q3811" s="11" t="s">
        <v>8314</v>
      </c>
      <c r="R3811" s="11" t="s">
        <v>8315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60" x14ac:dyDescent="0.25">
      <c r="A3812" s="23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5">
        <f t="shared" si="296"/>
        <v>70.23</v>
      </c>
      <c r="Q3812" s="11" t="s">
        <v>8314</v>
      </c>
      <c r="R3812" s="11" t="s">
        <v>8315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60" x14ac:dyDescent="0.25">
      <c r="A3813" s="2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5">
        <f t="shared" si="296"/>
        <v>43.42</v>
      </c>
      <c r="Q3813" s="11" t="s">
        <v>8314</v>
      </c>
      <c r="R3813" s="11" t="s">
        <v>8315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60" x14ac:dyDescent="0.25">
      <c r="A3814" s="23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5">
        <f t="shared" si="296"/>
        <v>199.18</v>
      </c>
      <c r="Q3814" s="11" t="s">
        <v>8314</v>
      </c>
      <c r="R3814" s="11" t="s">
        <v>8315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 s="23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5">
        <f t="shared" si="296"/>
        <v>78.52</v>
      </c>
      <c r="Q3815" s="11" t="s">
        <v>8314</v>
      </c>
      <c r="R3815" s="11" t="s">
        <v>8315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60" x14ac:dyDescent="0.25">
      <c r="A3816" s="23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5">
        <f t="shared" si="296"/>
        <v>61.82</v>
      </c>
      <c r="Q3816" s="11" t="s">
        <v>8314</v>
      </c>
      <c r="R3816" s="11" t="s">
        <v>8315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 s="23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5">
        <f t="shared" si="296"/>
        <v>50</v>
      </c>
      <c r="Q3817" s="11" t="s">
        <v>8314</v>
      </c>
      <c r="R3817" s="11" t="s">
        <v>8315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 s="23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5">
        <f t="shared" si="296"/>
        <v>48.34</v>
      </c>
      <c r="Q3818" s="11" t="s">
        <v>8314</v>
      </c>
      <c r="R3818" s="11" t="s">
        <v>8315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60" x14ac:dyDescent="0.25">
      <c r="A3819" s="23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5">
        <f t="shared" si="296"/>
        <v>107.25</v>
      </c>
      <c r="Q3819" s="11" t="s">
        <v>8314</v>
      </c>
      <c r="R3819" s="11" t="s">
        <v>8315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 s="23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5">
        <f t="shared" si="296"/>
        <v>57</v>
      </c>
      <c r="Q3820" s="11" t="s">
        <v>8314</v>
      </c>
      <c r="R3820" s="11" t="s">
        <v>8315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 s="23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5">
        <f t="shared" si="296"/>
        <v>40.92</v>
      </c>
      <c r="Q3821" s="11" t="s">
        <v>8314</v>
      </c>
      <c r="R3821" s="11" t="s">
        <v>8315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 s="23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5">
        <f t="shared" si="296"/>
        <v>21.5</v>
      </c>
      <c r="Q3822" s="11" t="s">
        <v>8314</v>
      </c>
      <c r="R3822" s="11" t="s">
        <v>8315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60" x14ac:dyDescent="0.25">
      <c r="A3823" s="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5">
        <f t="shared" si="296"/>
        <v>79.540000000000006</v>
      </c>
      <c r="Q3823" s="11" t="s">
        <v>8314</v>
      </c>
      <c r="R3823" s="11" t="s">
        <v>8315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 s="23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5">
        <f t="shared" si="296"/>
        <v>72.38</v>
      </c>
      <c r="Q3824" s="11" t="s">
        <v>8314</v>
      </c>
      <c r="R3824" s="11" t="s">
        <v>8315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60" x14ac:dyDescent="0.25">
      <c r="A3825" s="23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5">
        <f t="shared" si="296"/>
        <v>64.63</v>
      </c>
      <c r="Q3825" s="11" t="s">
        <v>8314</v>
      </c>
      <c r="R3825" s="11" t="s">
        <v>8315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60" x14ac:dyDescent="0.25">
      <c r="A3826" s="23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5">
        <f t="shared" si="296"/>
        <v>38.57</v>
      </c>
      <c r="Q3826" s="11" t="s">
        <v>8314</v>
      </c>
      <c r="R3826" s="11" t="s">
        <v>8315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60" x14ac:dyDescent="0.25">
      <c r="A3827" s="23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5">
        <f t="shared" si="296"/>
        <v>107.57</v>
      </c>
      <c r="Q3827" s="11" t="s">
        <v>8314</v>
      </c>
      <c r="R3827" s="11" t="s">
        <v>8315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 s="23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5">
        <f t="shared" si="296"/>
        <v>27.5</v>
      </c>
      <c r="Q3828" s="11" t="s">
        <v>8314</v>
      </c>
      <c r="R3828" s="11" t="s">
        <v>8315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 s="23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5">
        <f t="shared" si="296"/>
        <v>70.459999999999994</v>
      </c>
      <c r="Q3829" s="11" t="s">
        <v>8314</v>
      </c>
      <c r="R3829" s="11" t="s">
        <v>8315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60" x14ac:dyDescent="0.25">
      <c r="A3830" s="23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5">
        <f t="shared" si="296"/>
        <v>178.57</v>
      </c>
      <c r="Q3830" s="11" t="s">
        <v>8314</v>
      </c>
      <c r="R3830" s="11" t="s">
        <v>8315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60" x14ac:dyDescent="0.25">
      <c r="A3831" s="23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5">
        <f t="shared" si="296"/>
        <v>62.63</v>
      </c>
      <c r="Q3831" s="11" t="s">
        <v>8314</v>
      </c>
      <c r="R3831" s="11" t="s">
        <v>8315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 s="23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5">
        <f t="shared" si="296"/>
        <v>75</v>
      </c>
      <c r="Q3832" s="11" t="s">
        <v>8314</v>
      </c>
      <c r="R3832" s="11" t="s">
        <v>8315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 s="2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5">
        <f t="shared" si="296"/>
        <v>58.9</v>
      </c>
      <c r="Q3833" s="11" t="s">
        <v>8314</v>
      </c>
      <c r="R3833" s="11" t="s">
        <v>8315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60" x14ac:dyDescent="0.25">
      <c r="A3834" s="23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5">
        <f t="shared" si="296"/>
        <v>139.56</v>
      </c>
      <c r="Q3834" s="11" t="s">
        <v>8314</v>
      </c>
      <c r="R3834" s="11" t="s">
        <v>8315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 s="23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5">
        <f t="shared" si="296"/>
        <v>70</v>
      </c>
      <c r="Q3835" s="11" t="s">
        <v>8314</v>
      </c>
      <c r="R3835" s="11" t="s">
        <v>8315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 s="23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5">
        <f t="shared" si="296"/>
        <v>57.39</v>
      </c>
      <c r="Q3836" s="11" t="s">
        <v>8314</v>
      </c>
      <c r="R3836" s="11" t="s">
        <v>8315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60" x14ac:dyDescent="0.25">
      <c r="A3837" s="23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5">
        <f t="shared" si="296"/>
        <v>40</v>
      </c>
      <c r="Q3837" s="11" t="s">
        <v>8314</v>
      </c>
      <c r="R3837" s="11" t="s">
        <v>8315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 s="23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5">
        <f t="shared" si="296"/>
        <v>64.290000000000006</v>
      </c>
      <c r="Q3838" s="11" t="s">
        <v>8314</v>
      </c>
      <c r="R3838" s="11" t="s">
        <v>8315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 s="23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5">
        <f t="shared" si="296"/>
        <v>120.12</v>
      </c>
      <c r="Q3839" s="11" t="s">
        <v>8314</v>
      </c>
      <c r="R3839" s="11" t="s">
        <v>8315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 s="23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5">
        <f t="shared" si="296"/>
        <v>1008.24</v>
      </c>
      <c r="Q3840" s="11" t="s">
        <v>8314</v>
      </c>
      <c r="R3840" s="11" t="s">
        <v>8315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60" x14ac:dyDescent="0.25">
      <c r="A3841" s="23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5">
        <f t="shared" si="296"/>
        <v>63.28</v>
      </c>
      <c r="Q3841" s="11" t="s">
        <v>8314</v>
      </c>
      <c r="R3841" s="11" t="s">
        <v>8315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 s="23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5">
        <f t="shared" ref="P3842:P3905" si="301">IFERROR(ROUND(E3842/L3842,2),0)</f>
        <v>21.67</v>
      </c>
      <c r="Q3842" s="11" t="s">
        <v>8314</v>
      </c>
      <c r="R3842" s="11" t="s">
        <v>8315</v>
      </c>
      <c r="S3842" s="16">
        <f t="shared" ref="S3842:S3905" si="302">(((J3842/60)/60)/24)+DATE(1970,1,1)</f>
        <v>42432.701724537037</v>
      </c>
      <c r="T3842" s="16">
        <f t="shared" ref="T3842:T3905" si="303">(((I3842/60)/60)/24)+DATE(1970,1,1)</f>
        <v>42457.660057870366</v>
      </c>
      <c r="U3842">
        <f t="shared" si="299"/>
        <v>2016</v>
      </c>
    </row>
    <row r="3843" spans="1:21" ht="60" x14ac:dyDescent="0.25">
      <c r="A3843" s="2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5">
        <f t="shared" si="301"/>
        <v>25.65</v>
      </c>
      <c r="Q3843" s="11" t="s">
        <v>8314</v>
      </c>
      <c r="R3843" s="11" t="s">
        <v>8315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60" x14ac:dyDescent="0.25">
      <c r="A3844" s="23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5">
        <f t="shared" si="301"/>
        <v>47.7</v>
      </c>
      <c r="Q3844" s="11" t="s">
        <v>8314</v>
      </c>
      <c r="R3844" s="11" t="s">
        <v>8315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60" x14ac:dyDescent="0.25">
      <c r="A3845" s="23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5">
        <f t="shared" si="301"/>
        <v>56.05</v>
      </c>
      <c r="Q3845" s="11" t="s">
        <v>8314</v>
      </c>
      <c r="R3845" s="11" t="s">
        <v>8315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60" x14ac:dyDescent="0.25">
      <c r="A3846" s="23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5">
        <f t="shared" si="301"/>
        <v>81.319999999999993</v>
      </c>
      <c r="Q3846" s="11" t="s">
        <v>8314</v>
      </c>
      <c r="R3846" s="11" t="s">
        <v>8315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 s="23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5">
        <f t="shared" si="301"/>
        <v>70.17</v>
      </c>
      <c r="Q3847" s="11" t="s">
        <v>8314</v>
      </c>
      <c r="R3847" s="11" t="s">
        <v>8315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 s="23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5">
        <f t="shared" si="301"/>
        <v>23.63</v>
      </c>
      <c r="Q3848" s="11" t="s">
        <v>8314</v>
      </c>
      <c r="R3848" s="11" t="s">
        <v>8315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 s="23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5">
        <f t="shared" si="301"/>
        <v>188.56</v>
      </c>
      <c r="Q3849" s="11" t="s">
        <v>8314</v>
      </c>
      <c r="R3849" s="11" t="s">
        <v>8315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 s="23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5">
        <f t="shared" si="301"/>
        <v>49.51</v>
      </c>
      <c r="Q3850" s="11" t="s">
        <v>8314</v>
      </c>
      <c r="R3850" s="11" t="s">
        <v>8315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75" x14ac:dyDescent="0.25">
      <c r="A3851" s="23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5">
        <f t="shared" si="301"/>
        <v>75.459999999999994</v>
      </c>
      <c r="Q3851" s="11" t="s">
        <v>8314</v>
      </c>
      <c r="R3851" s="11" t="s">
        <v>8315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 s="23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5">
        <f t="shared" si="301"/>
        <v>9.5</v>
      </c>
      <c r="Q3852" s="11" t="s">
        <v>8314</v>
      </c>
      <c r="R3852" s="11" t="s">
        <v>8315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 s="2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5">
        <f t="shared" si="301"/>
        <v>35.5</v>
      </c>
      <c r="Q3853" s="11" t="s">
        <v>8314</v>
      </c>
      <c r="R3853" s="11" t="s">
        <v>8315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 s="23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5">
        <f t="shared" si="301"/>
        <v>10</v>
      </c>
      <c r="Q3854" s="11" t="s">
        <v>8314</v>
      </c>
      <c r="R3854" s="11" t="s">
        <v>8315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 s="23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5">
        <f t="shared" si="301"/>
        <v>13</v>
      </c>
      <c r="Q3855" s="11" t="s">
        <v>8314</v>
      </c>
      <c r="R3855" s="11" t="s">
        <v>8315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 s="23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5">
        <f t="shared" si="301"/>
        <v>89.4</v>
      </c>
      <c r="Q3856" s="11" t="s">
        <v>8314</v>
      </c>
      <c r="R3856" s="11" t="s">
        <v>8315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75" x14ac:dyDescent="0.25">
      <c r="A3857" s="23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5">
        <f t="shared" si="301"/>
        <v>25</v>
      </c>
      <c r="Q3857" s="11" t="s">
        <v>8314</v>
      </c>
      <c r="R3857" s="11" t="s">
        <v>8315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 s="23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5">
        <f t="shared" si="301"/>
        <v>1</v>
      </c>
      <c r="Q3858" s="11" t="s">
        <v>8314</v>
      </c>
      <c r="R3858" s="11" t="s">
        <v>8315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60" x14ac:dyDescent="0.25">
      <c r="A3859" s="23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5">
        <f t="shared" si="301"/>
        <v>65</v>
      </c>
      <c r="Q3859" s="11" t="s">
        <v>8314</v>
      </c>
      <c r="R3859" s="11" t="s">
        <v>8315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 s="23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5">
        <f t="shared" si="301"/>
        <v>10</v>
      </c>
      <c r="Q3860" s="11" t="s">
        <v>8314</v>
      </c>
      <c r="R3860" s="11" t="s">
        <v>8315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 s="23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5">
        <f t="shared" si="301"/>
        <v>1</v>
      </c>
      <c r="Q3861" s="11" t="s">
        <v>8314</v>
      </c>
      <c r="R3861" s="11" t="s">
        <v>8315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 s="23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5">
        <f t="shared" si="301"/>
        <v>81.540000000000006</v>
      </c>
      <c r="Q3862" s="11" t="s">
        <v>8314</v>
      </c>
      <c r="R3862" s="11" t="s">
        <v>8315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 s="2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5">
        <f t="shared" si="301"/>
        <v>100</v>
      </c>
      <c r="Q3863" s="11" t="s">
        <v>8314</v>
      </c>
      <c r="R3863" s="11" t="s">
        <v>8315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 s="23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5">
        <f t="shared" si="301"/>
        <v>1</v>
      </c>
      <c r="Q3864" s="11" t="s">
        <v>8314</v>
      </c>
      <c r="R3864" s="11" t="s">
        <v>8315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60" x14ac:dyDescent="0.25">
      <c r="A3865" s="23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5">
        <f t="shared" si="301"/>
        <v>0</v>
      </c>
      <c r="Q3865" s="11" t="s">
        <v>8314</v>
      </c>
      <c r="R3865" s="11" t="s">
        <v>8315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60" x14ac:dyDescent="0.25">
      <c r="A3866" s="23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5">
        <f t="shared" si="301"/>
        <v>20</v>
      </c>
      <c r="Q3866" s="11" t="s">
        <v>8314</v>
      </c>
      <c r="R3866" s="11" t="s">
        <v>8315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 s="23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5">
        <f t="shared" si="301"/>
        <v>46.43</v>
      </c>
      <c r="Q3867" s="11" t="s">
        <v>8314</v>
      </c>
      <c r="R3867" s="11" t="s">
        <v>8315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 s="23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5">
        <f t="shared" si="301"/>
        <v>5.5</v>
      </c>
      <c r="Q3868" s="11" t="s">
        <v>8314</v>
      </c>
      <c r="R3868" s="11" t="s">
        <v>8315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 s="23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5">
        <f t="shared" si="301"/>
        <v>50.2</v>
      </c>
      <c r="Q3869" s="11" t="s">
        <v>8314</v>
      </c>
      <c r="R3869" s="11" t="s">
        <v>8315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30" x14ac:dyDescent="0.25">
      <c r="A3870" s="23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5">
        <f t="shared" si="301"/>
        <v>10</v>
      </c>
      <c r="Q3870" s="11" t="s">
        <v>8314</v>
      </c>
      <c r="R3870" s="11" t="s">
        <v>8356</v>
      </c>
      <c r="S3870" s="16">
        <f t="shared" si="302"/>
        <v>41865.659780092588</v>
      </c>
      <c r="T3870" s="16">
        <f t="shared" si="303"/>
        <v>41890.659780092588</v>
      </c>
      <c r="U3870">
        <f t="shared" si="304"/>
        <v>2014</v>
      </c>
    </row>
    <row r="3871" spans="1:21" ht="30" x14ac:dyDescent="0.25">
      <c r="A3871" s="23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5">
        <f t="shared" si="301"/>
        <v>30.13</v>
      </c>
      <c r="Q3871" s="11" t="s">
        <v>8314</v>
      </c>
      <c r="R3871" s="11" t="s">
        <v>8356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 s="23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5">
        <f t="shared" si="301"/>
        <v>150</v>
      </c>
      <c r="Q3872" s="11" t="s">
        <v>8314</v>
      </c>
      <c r="R3872" s="11" t="s">
        <v>8356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45" x14ac:dyDescent="0.25">
      <c r="A3873" s="2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5">
        <f t="shared" si="301"/>
        <v>13.33</v>
      </c>
      <c r="Q3873" s="11" t="s">
        <v>8314</v>
      </c>
      <c r="R3873" s="11" t="s">
        <v>8356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60" x14ac:dyDescent="0.25">
      <c r="A3874" s="23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5">
        <f t="shared" si="301"/>
        <v>0</v>
      </c>
      <c r="Q3874" s="11" t="s">
        <v>8314</v>
      </c>
      <c r="R3874" s="11" t="s">
        <v>8356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60" x14ac:dyDescent="0.25">
      <c r="A3875" s="23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5">
        <f t="shared" si="301"/>
        <v>0</v>
      </c>
      <c r="Q3875" s="11" t="s">
        <v>8314</v>
      </c>
      <c r="R3875" s="11" t="s">
        <v>8356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 s="23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5">
        <f t="shared" si="301"/>
        <v>0</v>
      </c>
      <c r="Q3876" s="11" t="s">
        <v>8314</v>
      </c>
      <c r="R3876" s="11" t="s">
        <v>8356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 s="23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5">
        <f t="shared" si="301"/>
        <v>0</v>
      </c>
      <c r="Q3877" s="11" t="s">
        <v>8314</v>
      </c>
      <c r="R3877" s="11" t="s">
        <v>8356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60" x14ac:dyDescent="0.25">
      <c r="A3878" s="23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5">
        <f t="shared" si="301"/>
        <v>44.76</v>
      </c>
      <c r="Q3878" s="11" t="s">
        <v>8314</v>
      </c>
      <c r="R3878" s="11" t="s">
        <v>8356</v>
      </c>
      <c r="S3878" s="16">
        <f t="shared" si="302"/>
        <v>42372.624166666668</v>
      </c>
      <c r="T3878" s="16">
        <f t="shared" si="303"/>
        <v>42402.624166666668</v>
      </c>
      <c r="U3878">
        <f t="shared" si="304"/>
        <v>2016</v>
      </c>
    </row>
    <row r="3879" spans="1:21" ht="60" x14ac:dyDescent="0.25">
      <c r="A3879" s="23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5">
        <f t="shared" si="301"/>
        <v>88.64</v>
      </c>
      <c r="Q3879" s="11" t="s">
        <v>8314</v>
      </c>
      <c r="R3879" s="11" t="s">
        <v>8356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 s="23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5">
        <f t="shared" si="301"/>
        <v>10</v>
      </c>
      <c r="Q3880" s="11" t="s">
        <v>8314</v>
      </c>
      <c r="R3880" s="11" t="s">
        <v>8356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45" x14ac:dyDescent="0.25">
      <c r="A3881" s="23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5">
        <f t="shared" si="301"/>
        <v>0</v>
      </c>
      <c r="Q3881" s="11" t="s">
        <v>8314</v>
      </c>
      <c r="R3881" s="11" t="s">
        <v>8356</v>
      </c>
      <c r="S3881" s="16">
        <f t="shared" si="302"/>
        <v>41999.861064814817</v>
      </c>
      <c r="T3881" s="16">
        <f t="shared" si="303"/>
        <v>42029.861064814817</v>
      </c>
      <c r="U3881">
        <f t="shared" si="304"/>
        <v>2014</v>
      </c>
    </row>
    <row r="3882" spans="1:21" ht="60" x14ac:dyDescent="0.25">
      <c r="A3882" s="23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5">
        <f t="shared" si="301"/>
        <v>57.65</v>
      </c>
      <c r="Q3882" s="11" t="s">
        <v>8314</v>
      </c>
      <c r="R3882" s="11" t="s">
        <v>8356</v>
      </c>
      <c r="S3882" s="16">
        <f t="shared" si="302"/>
        <v>41815.815046296295</v>
      </c>
      <c r="T3882" s="16">
        <f t="shared" si="303"/>
        <v>41850.958333333336</v>
      </c>
      <c r="U3882">
        <f t="shared" si="304"/>
        <v>2014</v>
      </c>
    </row>
    <row r="3883" spans="1:21" ht="30" x14ac:dyDescent="0.25">
      <c r="A3883" s="2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5">
        <f t="shared" si="301"/>
        <v>25</v>
      </c>
      <c r="Q3883" s="11" t="s">
        <v>8314</v>
      </c>
      <c r="R3883" s="11" t="s">
        <v>8356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60" x14ac:dyDescent="0.25">
      <c r="A3884" s="23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5">
        <f t="shared" si="301"/>
        <v>0</v>
      </c>
      <c r="Q3884" s="11" t="s">
        <v>8314</v>
      </c>
      <c r="R3884" s="11" t="s">
        <v>8356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60" x14ac:dyDescent="0.25">
      <c r="A3885" s="23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5">
        <f t="shared" si="301"/>
        <v>0</v>
      </c>
      <c r="Q3885" s="11" t="s">
        <v>8314</v>
      </c>
      <c r="R3885" s="11" t="s">
        <v>8356</v>
      </c>
      <c r="S3885" s="16">
        <f t="shared" si="302"/>
        <v>41854.602650462963</v>
      </c>
      <c r="T3885" s="16">
        <f t="shared" si="303"/>
        <v>41884.602650462963</v>
      </c>
      <c r="U3885">
        <f t="shared" si="304"/>
        <v>2014</v>
      </c>
    </row>
    <row r="3886" spans="1:21" ht="45" x14ac:dyDescent="0.25">
      <c r="A3886" s="23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5">
        <f t="shared" si="301"/>
        <v>0</v>
      </c>
      <c r="Q3886" s="11" t="s">
        <v>8314</v>
      </c>
      <c r="R3886" s="11" t="s">
        <v>8356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 s="23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5">
        <f t="shared" si="301"/>
        <v>0</v>
      </c>
      <c r="Q3887" s="11" t="s">
        <v>8314</v>
      </c>
      <c r="R3887" s="11" t="s">
        <v>8356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 s="23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5">
        <f t="shared" si="301"/>
        <v>0</v>
      </c>
      <c r="Q3888" s="11" t="s">
        <v>8314</v>
      </c>
      <c r="R3888" s="11" t="s">
        <v>8356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60" x14ac:dyDescent="0.25">
      <c r="A3889" s="23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5">
        <f t="shared" si="301"/>
        <v>17.5</v>
      </c>
      <c r="Q3889" s="11" t="s">
        <v>8314</v>
      </c>
      <c r="R3889" s="11" t="s">
        <v>8356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 s="23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5">
        <f t="shared" si="301"/>
        <v>38.71</v>
      </c>
      <c r="Q3890" s="11" t="s">
        <v>8314</v>
      </c>
      <c r="R3890" s="11" t="s">
        <v>8315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 s="23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5">
        <f t="shared" si="301"/>
        <v>13.11</v>
      </c>
      <c r="Q3891" s="11" t="s">
        <v>8314</v>
      </c>
      <c r="R3891" s="11" t="s">
        <v>8315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60" x14ac:dyDescent="0.25">
      <c r="A3892" s="23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5">
        <f t="shared" si="301"/>
        <v>315.5</v>
      </c>
      <c r="Q3892" s="11" t="s">
        <v>8314</v>
      </c>
      <c r="R3892" s="11" t="s">
        <v>8315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 s="2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5">
        <f t="shared" si="301"/>
        <v>37.14</v>
      </c>
      <c r="Q3893" s="11" t="s">
        <v>8314</v>
      </c>
      <c r="R3893" s="11" t="s">
        <v>8315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 s="23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5">
        <f t="shared" si="301"/>
        <v>0</v>
      </c>
      <c r="Q3894" s="11" t="s">
        <v>8314</v>
      </c>
      <c r="R3894" s="11" t="s">
        <v>8315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 s="23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5">
        <f t="shared" si="301"/>
        <v>128.27000000000001</v>
      </c>
      <c r="Q3895" s="11" t="s">
        <v>8314</v>
      </c>
      <c r="R3895" s="11" t="s">
        <v>8315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 s="23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5">
        <f t="shared" si="301"/>
        <v>47.27</v>
      </c>
      <c r="Q3896" s="11" t="s">
        <v>8314</v>
      </c>
      <c r="R3896" s="11" t="s">
        <v>8315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 s="23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5">
        <f t="shared" si="301"/>
        <v>50</v>
      </c>
      <c r="Q3897" s="11" t="s">
        <v>8314</v>
      </c>
      <c r="R3897" s="11" t="s">
        <v>8315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60" x14ac:dyDescent="0.25">
      <c r="A3898" s="23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5">
        <f t="shared" si="301"/>
        <v>42.5</v>
      </c>
      <c r="Q3898" s="11" t="s">
        <v>8314</v>
      </c>
      <c r="R3898" s="11" t="s">
        <v>8315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60" x14ac:dyDescent="0.25">
      <c r="A3899" s="23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5">
        <f t="shared" si="301"/>
        <v>44</v>
      </c>
      <c r="Q3899" s="11" t="s">
        <v>8314</v>
      </c>
      <c r="R3899" s="11" t="s">
        <v>8315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 s="23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5">
        <f t="shared" si="301"/>
        <v>50.88</v>
      </c>
      <c r="Q3900" s="11" t="s">
        <v>8314</v>
      </c>
      <c r="R3900" s="11" t="s">
        <v>8315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 s="23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5">
        <f t="shared" si="301"/>
        <v>62.5</v>
      </c>
      <c r="Q3901" s="11" t="s">
        <v>8314</v>
      </c>
      <c r="R3901" s="11" t="s">
        <v>8315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 s="23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5">
        <f t="shared" si="301"/>
        <v>27</v>
      </c>
      <c r="Q3902" s="11" t="s">
        <v>8314</v>
      </c>
      <c r="R3902" s="11" t="s">
        <v>8315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60" x14ac:dyDescent="0.25">
      <c r="A3903" s="2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5">
        <f t="shared" si="301"/>
        <v>25</v>
      </c>
      <c r="Q3903" s="11" t="s">
        <v>8314</v>
      </c>
      <c r="R3903" s="11" t="s">
        <v>8315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60" x14ac:dyDescent="0.25">
      <c r="A3904" s="23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5">
        <f t="shared" si="301"/>
        <v>47.26</v>
      </c>
      <c r="Q3904" s="11" t="s">
        <v>8314</v>
      </c>
      <c r="R3904" s="11" t="s">
        <v>8315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 s="23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5">
        <f t="shared" si="301"/>
        <v>0</v>
      </c>
      <c r="Q3905" s="11" t="s">
        <v>8314</v>
      </c>
      <c r="R3905" s="11" t="s">
        <v>8315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 s="23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5">
        <f t="shared" ref="P3906:P3969" si="306">IFERROR(ROUND(E3906/L3906,2),0)</f>
        <v>1.5</v>
      </c>
      <c r="Q3906" s="11" t="s">
        <v>8314</v>
      </c>
      <c r="R3906" s="11" t="s">
        <v>8315</v>
      </c>
      <c r="S3906" s="16">
        <f t="shared" ref="S3906:S3969" si="307">(((J3906/60)/60)/24)+DATE(1970,1,1)</f>
        <v>42095.229166666672</v>
      </c>
      <c r="T3906" s="16">
        <f t="shared" ref="T3906:T3969" si="308">(((I3906/60)/60)/24)+DATE(1970,1,1)</f>
        <v>42109.211111111115</v>
      </c>
      <c r="U3906">
        <f t="shared" si="304"/>
        <v>2015</v>
      </c>
    </row>
    <row r="3907" spans="1:21" ht="60" x14ac:dyDescent="0.25">
      <c r="A3907" s="23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5">
        <f t="shared" si="306"/>
        <v>24.71</v>
      </c>
      <c r="Q3907" s="11" t="s">
        <v>8314</v>
      </c>
      <c r="R3907" s="11" t="s">
        <v>8315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 s="23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5">
        <f t="shared" si="306"/>
        <v>63.13</v>
      </c>
      <c r="Q3908" s="11" t="s">
        <v>8314</v>
      </c>
      <c r="R3908" s="11" t="s">
        <v>8315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 s="23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5">
        <f t="shared" si="306"/>
        <v>38.25</v>
      </c>
      <c r="Q3909" s="11" t="s">
        <v>8314</v>
      </c>
      <c r="R3909" s="11" t="s">
        <v>8315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 s="23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5">
        <f t="shared" si="306"/>
        <v>16.25</v>
      </c>
      <c r="Q3910" s="11" t="s">
        <v>8314</v>
      </c>
      <c r="R3910" s="11" t="s">
        <v>8315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 s="23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5">
        <f t="shared" si="306"/>
        <v>33.75</v>
      </c>
      <c r="Q3911" s="11" t="s">
        <v>8314</v>
      </c>
      <c r="R3911" s="11" t="s">
        <v>8315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 s="23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5">
        <f t="shared" si="306"/>
        <v>61.67</v>
      </c>
      <c r="Q3912" s="11" t="s">
        <v>8314</v>
      </c>
      <c r="R3912" s="11" t="s">
        <v>8315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 s="2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5">
        <f t="shared" si="306"/>
        <v>83.14</v>
      </c>
      <c r="Q3913" s="11" t="s">
        <v>8314</v>
      </c>
      <c r="R3913" s="11" t="s">
        <v>8315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 s="23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5">
        <f t="shared" si="306"/>
        <v>1</v>
      </c>
      <c r="Q3914" s="11" t="s">
        <v>8314</v>
      </c>
      <c r="R3914" s="11" t="s">
        <v>8315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 s="23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5">
        <f t="shared" si="306"/>
        <v>142.86000000000001</v>
      </c>
      <c r="Q3915" s="11" t="s">
        <v>8314</v>
      </c>
      <c r="R3915" s="11" t="s">
        <v>8315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60" x14ac:dyDescent="0.25">
      <c r="A3916" s="23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5">
        <f t="shared" si="306"/>
        <v>33.67</v>
      </c>
      <c r="Q3916" s="11" t="s">
        <v>8314</v>
      </c>
      <c r="R3916" s="11" t="s">
        <v>8315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60" x14ac:dyDescent="0.25">
      <c r="A3917" s="23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5">
        <f t="shared" si="306"/>
        <v>5</v>
      </c>
      <c r="Q3917" s="11" t="s">
        <v>8314</v>
      </c>
      <c r="R3917" s="11" t="s">
        <v>8315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60" x14ac:dyDescent="0.25">
      <c r="A3918" s="23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5">
        <f t="shared" si="306"/>
        <v>0</v>
      </c>
      <c r="Q3918" s="11" t="s">
        <v>8314</v>
      </c>
      <c r="R3918" s="11" t="s">
        <v>8315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 s="23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5">
        <f t="shared" si="306"/>
        <v>10</v>
      </c>
      <c r="Q3919" s="11" t="s">
        <v>8314</v>
      </c>
      <c r="R3919" s="11" t="s">
        <v>8315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 s="23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5">
        <f t="shared" si="306"/>
        <v>40</v>
      </c>
      <c r="Q3920" s="11" t="s">
        <v>8314</v>
      </c>
      <c r="R3920" s="11" t="s">
        <v>8315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 s="23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5">
        <f t="shared" si="306"/>
        <v>30</v>
      </c>
      <c r="Q3921" s="11" t="s">
        <v>8314</v>
      </c>
      <c r="R3921" s="11" t="s">
        <v>8315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60" x14ac:dyDescent="0.25">
      <c r="A3922" s="23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5">
        <f t="shared" si="306"/>
        <v>45</v>
      </c>
      <c r="Q3922" s="11" t="s">
        <v>8314</v>
      </c>
      <c r="R3922" s="11" t="s">
        <v>8315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60" x14ac:dyDescent="0.25">
      <c r="A3923" s="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5">
        <f t="shared" si="306"/>
        <v>0</v>
      </c>
      <c r="Q3923" s="11" t="s">
        <v>8314</v>
      </c>
      <c r="R3923" s="11" t="s">
        <v>8315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60" x14ac:dyDescent="0.25">
      <c r="A3924" s="23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5">
        <f t="shared" si="306"/>
        <v>10.17</v>
      </c>
      <c r="Q3924" s="11" t="s">
        <v>8314</v>
      </c>
      <c r="R3924" s="11" t="s">
        <v>8315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60" x14ac:dyDescent="0.25">
      <c r="A3925" s="23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5">
        <f t="shared" si="306"/>
        <v>81.41</v>
      </c>
      <c r="Q3925" s="11" t="s">
        <v>8314</v>
      </c>
      <c r="R3925" s="11" t="s">
        <v>8315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 s="23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5">
        <f t="shared" si="306"/>
        <v>57.25</v>
      </c>
      <c r="Q3926" s="11" t="s">
        <v>8314</v>
      </c>
      <c r="R3926" s="11" t="s">
        <v>8315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 s="23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5">
        <f t="shared" si="306"/>
        <v>5</v>
      </c>
      <c r="Q3927" s="11" t="s">
        <v>8314</v>
      </c>
      <c r="R3927" s="11" t="s">
        <v>8315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45" x14ac:dyDescent="0.25">
      <c r="A3928" s="23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5">
        <f t="shared" si="306"/>
        <v>15</v>
      </c>
      <c r="Q3928" s="11" t="s">
        <v>8314</v>
      </c>
      <c r="R3928" s="11" t="s">
        <v>8315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60" x14ac:dyDescent="0.25">
      <c r="A3929" s="23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5">
        <f t="shared" si="306"/>
        <v>12.5</v>
      </c>
      <c r="Q3929" s="11" t="s">
        <v>8314</v>
      </c>
      <c r="R3929" s="11" t="s">
        <v>8315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60" x14ac:dyDescent="0.25">
      <c r="A3930" s="23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5">
        <f t="shared" si="306"/>
        <v>93</v>
      </c>
      <c r="Q3930" s="11" t="s">
        <v>8314</v>
      </c>
      <c r="R3930" s="11" t="s">
        <v>8315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60" x14ac:dyDescent="0.25">
      <c r="A3931" s="23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5">
        <f t="shared" si="306"/>
        <v>32.36</v>
      </c>
      <c r="Q3931" s="11" t="s">
        <v>8314</v>
      </c>
      <c r="R3931" s="11" t="s">
        <v>8315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60" x14ac:dyDescent="0.25">
      <c r="A3932" s="23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5">
        <f t="shared" si="306"/>
        <v>0</v>
      </c>
      <c r="Q3932" s="11" t="s">
        <v>8314</v>
      </c>
      <c r="R3932" s="11" t="s">
        <v>8315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60" x14ac:dyDescent="0.25">
      <c r="A3933" s="2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5">
        <f t="shared" si="306"/>
        <v>0</v>
      </c>
      <c r="Q3933" s="11" t="s">
        <v>8314</v>
      </c>
      <c r="R3933" s="11" t="s">
        <v>8315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60" x14ac:dyDescent="0.25">
      <c r="A3934" s="23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5">
        <f t="shared" si="306"/>
        <v>1</v>
      </c>
      <c r="Q3934" s="11" t="s">
        <v>8314</v>
      </c>
      <c r="R3934" s="11" t="s">
        <v>8315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60" x14ac:dyDescent="0.25">
      <c r="A3935" s="23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5">
        <f t="shared" si="306"/>
        <v>91.83</v>
      </c>
      <c r="Q3935" s="11" t="s">
        <v>8314</v>
      </c>
      <c r="R3935" s="11" t="s">
        <v>8315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 s="23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5">
        <f t="shared" si="306"/>
        <v>45.83</v>
      </c>
      <c r="Q3936" s="11" t="s">
        <v>8314</v>
      </c>
      <c r="R3936" s="11" t="s">
        <v>8315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 s="23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5">
        <f t="shared" si="306"/>
        <v>57.17</v>
      </c>
      <c r="Q3937" s="11" t="s">
        <v>8314</v>
      </c>
      <c r="R3937" s="11" t="s">
        <v>8315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60" x14ac:dyDescent="0.25">
      <c r="A3938" s="23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5">
        <f t="shared" si="306"/>
        <v>0</v>
      </c>
      <c r="Q3938" s="11" t="s">
        <v>8314</v>
      </c>
      <c r="R3938" s="11" t="s">
        <v>8315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 s="23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5">
        <f t="shared" si="306"/>
        <v>248.5</v>
      </c>
      <c r="Q3939" s="11" t="s">
        <v>8314</v>
      </c>
      <c r="R3939" s="11" t="s">
        <v>8315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60" x14ac:dyDescent="0.25">
      <c r="A3940" s="23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5">
        <f t="shared" si="306"/>
        <v>79.400000000000006</v>
      </c>
      <c r="Q3940" s="11" t="s">
        <v>8314</v>
      </c>
      <c r="R3940" s="11" t="s">
        <v>8315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60" x14ac:dyDescent="0.25">
      <c r="A3941" s="23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5">
        <f t="shared" si="306"/>
        <v>5</v>
      </c>
      <c r="Q3941" s="11" t="s">
        <v>8314</v>
      </c>
      <c r="R3941" s="11" t="s">
        <v>8315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60" x14ac:dyDescent="0.25">
      <c r="A3942" s="23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5">
        <f t="shared" si="306"/>
        <v>5.5</v>
      </c>
      <c r="Q3942" s="11" t="s">
        <v>8314</v>
      </c>
      <c r="R3942" s="11" t="s">
        <v>8315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 s="2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5">
        <f t="shared" si="306"/>
        <v>25</v>
      </c>
      <c r="Q3943" s="11" t="s">
        <v>8314</v>
      </c>
      <c r="R3943" s="11" t="s">
        <v>8315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 s="23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5">
        <f t="shared" si="306"/>
        <v>0</v>
      </c>
      <c r="Q3944" s="11" t="s">
        <v>8314</v>
      </c>
      <c r="R3944" s="11" t="s">
        <v>8315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 s="23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5">
        <f t="shared" si="306"/>
        <v>137.08000000000001</v>
      </c>
      <c r="Q3945" s="11" t="s">
        <v>8314</v>
      </c>
      <c r="R3945" s="11" t="s">
        <v>8315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 s="23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5">
        <f t="shared" si="306"/>
        <v>0</v>
      </c>
      <c r="Q3946" s="11" t="s">
        <v>8314</v>
      </c>
      <c r="R3946" s="11" t="s">
        <v>8315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60" x14ac:dyDescent="0.25">
      <c r="A3947" s="23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5">
        <f t="shared" si="306"/>
        <v>5</v>
      </c>
      <c r="Q3947" s="11" t="s">
        <v>8314</v>
      </c>
      <c r="R3947" s="11" t="s">
        <v>8315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 s="23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5">
        <f t="shared" si="306"/>
        <v>39</v>
      </c>
      <c r="Q3948" s="11" t="s">
        <v>8314</v>
      </c>
      <c r="R3948" s="11" t="s">
        <v>8315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 s="23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5">
        <f t="shared" si="306"/>
        <v>50.5</v>
      </c>
      <c r="Q3949" s="11" t="s">
        <v>8314</v>
      </c>
      <c r="R3949" s="11" t="s">
        <v>8315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60" x14ac:dyDescent="0.25">
      <c r="A3950" s="23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5">
        <f t="shared" si="306"/>
        <v>0</v>
      </c>
      <c r="Q3950" s="11" t="s">
        <v>8314</v>
      </c>
      <c r="R3950" s="11" t="s">
        <v>8315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 s="23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5">
        <f t="shared" si="306"/>
        <v>49.28</v>
      </c>
      <c r="Q3951" s="11" t="s">
        <v>8314</v>
      </c>
      <c r="R3951" s="11" t="s">
        <v>8315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 s="23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5">
        <f t="shared" si="306"/>
        <v>25</v>
      </c>
      <c r="Q3952" s="11" t="s">
        <v>8314</v>
      </c>
      <c r="R3952" s="11" t="s">
        <v>8315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60" x14ac:dyDescent="0.25">
      <c r="A3953" s="2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5">
        <f t="shared" si="306"/>
        <v>1</v>
      </c>
      <c r="Q3953" s="11" t="s">
        <v>8314</v>
      </c>
      <c r="R3953" s="11" t="s">
        <v>8315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60" x14ac:dyDescent="0.25">
      <c r="A3954" s="23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5">
        <f t="shared" si="306"/>
        <v>25</v>
      </c>
      <c r="Q3954" s="11" t="s">
        <v>8314</v>
      </c>
      <c r="R3954" s="11" t="s">
        <v>8315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 s="23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5">
        <f t="shared" si="306"/>
        <v>0</v>
      </c>
      <c r="Q3955" s="11" t="s">
        <v>8314</v>
      </c>
      <c r="R3955" s="11" t="s">
        <v>8315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 s="23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5">
        <f t="shared" si="306"/>
        <v>0</v>
      </c>
      <c r="Q3956" s="11" t="s">
        <v>8314</v>
      </c>
      <c r="R3956" s="11" t="s">
        <v>8315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60" x14ac:dyDescent="0.25">
      <c r="A3957" s="23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5">
        <f t="shared" si="306"/>
        <v>53.13</v>
      </c>
      <c r="Q3957" s="11" t="s">
        <v>8314</v>
      </c>
      <c r="R3957" s="11" t="s">
        <v>8315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60" x14ac:dyDescent="0.25">
      <c r="A3958" s="23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5">
        <f t="shared" si="306"/>
        <v>0</v>
      </c>
      <c r="Q3958" s="11" t="s">
        <v>8314</v>
      </c>
      <c r="R3958" s="11" t="s">
        <v>8315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 s="23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5">
        <f t="shared" si="306"/>
        <v>7</v>
      </c>
      <c r="Q3959" s="11" t="s">
        <v>8314</v>
      </c>
      <c r="R3959" s="11" t="s">
        <v>8315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 s="23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5">
        <f t="shared" si="306"/>
        <v>40.06</v>
      </c>
      <c r="Q3960" s="11" t="s">
        <v>8314</v>
      </c>
      <c r="R3960" s="11" t="s">
        <v>8315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60" x14ac:dyDescent="0.25">
      <c r="A3961" s="23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5">
        <f t="shared" si="306"/>
        <v>24.33</v>
      </c>
      <c r="Q3961" s="11" t="s">
        <v>8314</v>
      </c>
      <c r="R3961" s="11" t="s">
        <v>8315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60" x14ac:dyDescent="0.25">
      <c r="A3962" s="23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5">
        <f t="shared" si="306"/>
        <v>11.25</v>
      </c>
      <c r="Q3962" s="11" t="s">
        <v>8314</v>
      </c>
      <c r="R3962" s="11" t="s">
        <v>8315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 s="2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5">
        <f t="shared" si="306"/>
        <v>10.5</v>
      </c>
      <c r="Q3963" s="11" t="s">
        <v>8314</v>
      </c>
      <c r="R3963" s="11" t="s">
        <v>8315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 s="23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5">
        <f t="shared" si="306"/>
        <v>15</v>
      </c>
      <c r="Q3964" s="11" t="s">
        <v>8314</v>
      </c>
      <c r="R3964" s="11" t="s">
        <v>8315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 s="23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5">
        <f t="shared" si="306"/>
        <v>0</v>
      </c>
      <c r="Q3965" s="11" t="s">
        <v>8314</v>
      </c>
      <c r="R3965" s="11" t="s">
        <v>8315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 s="23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5">
        <f t="shared" si="306"/>
        <v>42</v>
      </c>
      <c r="Q3966" s="11" t="s">
        <v>8314</v>
      </c>
      <c r="R3966" s="11" t="s">
        <v>8315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 s="23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5">
        <f t="shared" si="306"/>
        <v>71.25</v>
      </c>
      <c r="Q3967" s="11" t="s">
        <v>8314</v>
      </c>
      <c r="R3967" s="11" t="s">
        <v>8315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 s="23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5">
        <f t="shared" si="306"/>
        <v>22.5</v>
      </c>
      <c r="Q3968" s="11" t="s">
        <v>8314</v>
      </c>
      <c r="R3968" s="11" t="s">
        <v>8315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60" x14ac:dyDescent="0.25">
      <c r="A3969" s="23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5">
        <f t="shared" si="306"/>
        <v>41</v>
      </c>
      <c r="Q3969" s="11" t="s">
        <v>8314</v>
      </c>
      <c r="R3969" s="11" t="s">
        <v>8315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 s="23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5">
        <f t="shared" ref="P3970:P4033" si="311">IFERROR(ROUND(E3970/L3970,2),0)</f>
        <v>47.91</v>
      </c>
      <c r="Q3970" s="11" t="s">
        <v>8314</v>
      </c>
      <c r="R3970" s="11" t="s">
        <v>8315</v>
      </c>
      <c r="S3970" s="16">
        <f t="shared" ref="S3970:S4033" si="312">(((J3970/60)/60)/24)+DATE(1970,1,1)</f>
        <v>42452.815659722226</v>
      </c>
      <c r="T3970" s="16">
        <f t="shared" ref="T3970:T4033" si="313">(((I3970/60)/60)/24)+DATE(1970,1,1)</f>
        <v>42512.815659722226</v>
      </c>
      <c r="U3970">
        <f t="shared" si="309"/>
        <v>2016</v>
      </c>
    </row>
    <row r="3971" spans="1:21" ht="60" x14ac:dyDescent="0.25">
      <c r="A3971" s="23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5">
        <f t="shared" si="311"/>
        <v>35.17</v>
      </c>
      <c r="Q3971" s="11" t="s">
        <v>8314</v>
      </c>
      <c r="R3971" s="11" t="s">
        <v>8315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 s="23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5">
        <f t="shared" si="311"/>
        <v>5.5</v>
      </c>
      <c r="Q3972" s="11" t="s">
        <v>8314</v>
      </c>
      <c r="R3972" s="11" t="s">
        <v>8315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60" x14ac:dyDescent="0.25">
      <c r="A3973" s="2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5">
        <f t="shared" si="311"/>
        <v>22.67</v>
      </c>
      <c r="Q3973" s="11" t="s">
        <v>8314</v>
      </c>
      <c r="R3973" s="11" t="s">
        <v>8315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 s="23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5">
        <f t="shared" si="311"/>
        <v>26.38</v>
      </c>
      <c r="Q3974" s="11" t="s">
        <v>8314</v>
      </c>
      <c r="R3974" s="11" t="s">
        <v>8315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60" x14ac:dyDescent="0.25">
      <c r="A3975" s="23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5">
        <f t="shared" si="311"/>
        <v>105.54</v>
      </c>
      <c r="Q3975" s="11" t="s">
        <v>8314</v>
      </c>
      <c r="R3975" s="11" t="s">
        <v>8315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60" x14ac:dyDescent="0.25">
      <c r="A3976" s="23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5">
        <f t="shared" si="311"/>
        <v>29.09</v>
      </c>
      <c r="Q3976" s="11" t="s">
        <v>8314</v>
      </c>
      <c r="R3976" s="11" t="s">
        <v>8315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60" x14ac:dyDescent="0.25">
      <c r="A3977" s="23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5">
        <f t="shared" si="311"/>
        <v>0</v>
      </c>
      <c r="Q3977" s="11" t="s">
        <v>8314</v>
      </c>
      <c r="R3977" s="11" t="s">
        <v>8315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 s="23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5">
        <f t="shared" si="311"/>
        <v>62</v>
      </c>
      <c r="Q3978" s="11" t="s">
        <v>8314</v>
      </c>
      <c r="R3978" s="11" t="s">
        <v>8315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60" x14ac:dyDescent="0.25">
      <c r="A3979" s="23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5">
        <f t="shared" si="311"/>
        <v>217.5</v>
      </c>
      <c r="Q3979" s="11" t="s">
        <v>8314</v>
      </c>
      <c r="R3979" s="11" t="s">
        <v>8315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60" x14ac:dyDescent="0.25">
      <c r="A3980" s="23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5">
        <f t="shared" si="311"/>
        <v>26.75</v>
      </c>
      <c r="Q3980" s="11" t="s">
        <v>8314</v>
      </c>
      <c r="R3980" s="11" t="s">
        <v>8315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60" x14ac:dyDescent="0.25">
      <c r="A3981" s="23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5">
        <f t="shared" si="311"/>
        <v>18.329999999999998</v>
      </c>
      <c r="Q3981" s="11" t="s">
        <v>8314</v>
      </c>
      <c r="R3981" s="11" t="s">
        <v>8315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 s="23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5">
        <f t="shared" si="311"/>
        <v>64.290000000000006</v>
      </c>
      <c r="Q3982" s="11" t="s">
        <v>8314</v>
      </c>
      <c r="R3982" s="11" t="s">
        <v>8315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 s="2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5">
        <f t="shared" si="311"/>
        <v>175</v>
      </c>
      <c r="Q3983" s="11" t="s">
        <v>8314</v>
      </c>
      <c r="R3983" s="11" t="s">
        <v>8315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 s="23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5">
        <f t="shared" si="311"/>
        <v>34</v>
      </c>
      <c r="Q3984" s="11" t="s">
        <v>8314</v>
      </c>
      <c r="R3984" s="11" t="s">
        <v>8315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60" x14ac:dyDescent="0.25">
      <c r="A3985" s="23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5">
        <f t="shared" si="311"/>
        <v>84.28</v>
      </c>
      <c r="Q3985" s="11" t="s">
        <v>8314</v>
      </c>
      <c r="R3985" s="11" t="s">
        <v>8315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60" x14ac:dyDescent="0.25">
      <c r="A3986" s="23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5">
        <f t="shared" si="311"/>
        <v>9.5</v>
      </c>
      <c r="Q3986" s="11" t="s">
        <v>8314</v>
      </c>
      <c r="R3986" s="11" t="s">
        <v>8315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 s="23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5">
        <f t="shared" si="311"/>
        <v>33.74</v>
      </c>
      <c r="Q3987" s="11" t="s">
        <v>8314</v>
      </c>
      <c r="R3987" s="11" t="s">
        <v>8315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 s="23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5">
        <f t="shared" si="311"/>
        <v>37.54</v>
      </c>
      <c r="Q3988" s="11" t="s">
        <v>8314</v>
      </c>
      <c r="R3988" s="11" t="s">
        <v>8315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 s="23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5">
        <f t="shared" si="311"/>
        <v>11.62</v>
      </c>
      <c r="Q3989" s="11" t="s">
        <v>8314</v>
      </c>
      <c r="R3989" s="11" t="s">
        <v>8315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 s="23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5">
        <f t="shared" si="311"/>
        <v>8</v>
      </c>
      <c r="Q3990" s="11" t="s">
        <v>8314</v>
      </c>
      <c r="R3990" s="11" t="s">
        <v>8315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 s="23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5">
        <f t="shared" si="311"/>
        <v>0</v>
      </c>
      <c r="Q3991" s="11" t="s">
        <v>8314</v>
      </c>
      <c r="R3991" s="11" t="s">
        <v>8315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 s="23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5">
        <f t="shared" si="311"/>
        <v>23</v>
      </c>
      <c r="Q3992" s="11" t="s">
        <v>8314</v>
      </c>
      <c r="R3992" s="11" t="s">
        <v>8315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 s="2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5">
        <f t="shared" si="311"/>
        <v>100</v>
      </c>
      <c r="Q3993" s="11" t="s">
        <v>8314</v>
      </c>
      <c r="R3993" s="11" t="s">
        <v>8315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 s="23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5">
        <f t="shared" si="311"/>
        <v>60.11</v>
      </c>
      <c r="Q3994" s="11" t="s">
        <v>8314</v>
      </c>
      <c r="R3994" s="11" t="s">
        <v>8315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 s="23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5">
        <f t="shared" si="311"/>
        <v>3</v>
      </c>
      <c r="Q3995" s="11" t="s">
        <v>8314</v>
      </c>
      <c r="R3995" s="11" t="s">
        <v>8315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 s="23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5">
        <f t="shared" si="311"/>
        <v>5</v>
      </c>
      <c r="Q3996" s="11" t="s">
        <v>8314</v>
      </c>
      <c r="R3996" s="11" t="s">
        <v>8315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60" x14ac:dyDescent="0.25">
      <c r="A3997" s="23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5">
        <f t="shared" si="311"/>
        <v>17.5</v>
      </c>
      <c r="Q3997" s="11" t="s">
        <v>8314</v>
      </c>
      <c r="R3997" s="11" t="s">
        <v>8315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 s="23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5">
        <f t="shared" si="311"/>
        <v>29.24</v>
      </c>
      <c r="Q3998" s="11" t="s">
        <v>8314</v>
      </c>
      <c r="R3998" s="11" t="s">
        <v>8315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60" x14ac:dyDescent="0.25">
      <c r="A3999" s="23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5">
        <f t="shared" si="311"/>
        <v>0</v>
      </c>
      <c r="Q3999" s="11" t="s">
        <v>8314</v>
      </c>
      <c r="R3999" s="11" t="s">
        <v>8315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 s="23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5">
        <f t="shared" si="311"/>
        <v>59.58</v>
      </c>
      <c r="Q4000" s="11" t="s">
        <v>8314</v>
      </c>
      <c r="R4000" s="11" t="s">
        <v>8315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 s="23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5">
        <f t="shared" si="311"/>
        <v>82.57</v>
      </c>
      <c r="Q4001" s="11" t="s">
        <v>8314</v>
      </c>
      <c r="R4001" s="11" t="s">
        <v>8315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 s="23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5">
        <f t="shared" si="311"/>
        <v>10</v>
      </c>
      <c r="Q4002" s="11" t="s">
        <v>8314</v>
      </c>
      <c r="R4002" s="11" t="s">
        <v>8315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 s="2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5">
        <f t="shared" si="311"/>
        <v>32.36</v>
      </c>
      <c r="Q4003" s="11" t="s">
        <v>8314</v>
      </c>
      <c r="R4003" s="11" t="s">
        <v>8315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 s="23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5">
        <f t="shared" si="311"/>
        <v>5.75</v>
      </c>
      <c r="Q4004" s="11" t="s">
        <v>8314</v>
      </c>
      <c r="R4004" s="11" t="s">
        <v>8315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 s="23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5">
        <f t="shared" si="311"/>
        <v>100.5</v>
      </c>
      <c r="Q4005" s="11" t="s">
        <v>8314</v>
      </c>
      <c r="R4005" s="11" t="s">
        <v>8315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 s="23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5">
        <f t="shared" si="311"/>
        <v>1</v>
      </c>
      <c r="Q4006" s="11" t="s">
        <v>8314</v>
      </c>
      <c r="R4006" s="11" t="s">
        <v>8315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 s="23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5">
        <f t="shared" si="311"/>
        <v>20</v>
      </c>
      <c r="Q4007" s="11" t="s">
        <v>8314</v>
      </c>
      <c r="R4007" s="11" t="s">
        <v>8315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60" x14ac:dyDescent="0.25">
      <c r="A4008" s="23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5">
        <f t="shared" si="311"/>
        <v>2</v>
      </c>
      <c r="Q4008" s="11" t="s">
        <v>8314</v>
      </c>
      <c r="R4008" s="11" t="s">
        <v>8315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 s="23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5">
        <f t="shared" si="311"/>
        <v>5</v>
      </c>
      <c r="Q4009" s="11" t="s">
        <v>8314</v>
      </c>
      <c r="R4009" s="11" t="s">
        <v>8315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60" x14ac:dyDescent="0.25">
      <c r="A4010" s="23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5">
        <f t="shared" si="311"/>
        <v>15</v>
      </c>
      <c r="Q4010" s="11" t="s">
        <v>8314</v>
      </c>
      <c r="R4010" s="11" t="s">
        <v>8315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 s="23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5">
        <f t="shared" si="311"/>
        <v>25</v>
      </c>
      <c r="Q4011" s="11" t="s">
        <v>8314</v>
      </c>
      <c r="R4011" s="11" t="s">
        <v>8315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 s="23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5">
        <f t="shared" si="311"/>
        <v>45.84</v>
      </c>
      <c r="Q4012" s="11" t="s">
        <v>8314</v>
      </c>
      <c r="R4012" s="11" t="s">
        <v>8315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60" x14ac:dyDescent="0.25">
      <c r="A4013" s="2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5">
        <f t="shared" si="311"/>
        <v>4.75</v>
      </c>
      <c r="Q4013" s="11" t="s">
        <v>8314</v>
      </c>
      <c r="R4013" s="11" t="s">
        <v>8315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 s="23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5">
        <f t="shared" si="311"/>
        <v>0</v>
      </c>
      <c r="Q4014" s="11" t="s">
        <v>8314</v>
      </c>
      <c r="R4014" s="11" t="s">
        <v>8315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 s="23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5">
        <f t="shared" si="311"/>
        <v>13</v>
      </c>
      <c r="Q4015" s="11" t="s">
        <v>8314</v>
      </c>
      <c r="R4015" s="11" t="s">
        <v>8315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60" x14ac:dyDescent="0.25">
      <c r="A4016" s="23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5">
        <f t="shared" si="311"/>
        <v>0</v>
      </c>
      <c r="Q4016" s="11" t="s">
        <v>8314</v>
      </c>
      <c r="R4016" s="11" t="s">
        <v>8315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60" x14ac:dyDescent="0.25">
      <c r="A4017" s="23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5">
        <f t="shared" si="311"/>
        <v>1</v>
      </c>
      <c r="Q4017" s="11" t="s">
        <v>8314</v>
      </c>
      <c r="R4017" s="11" t="s">
        <v>8315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60" x14ac:dyDescent="0.25">
      <c r="A4018" s="23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5">
        <f t="shared" si="311"/>
        <v>10</v>
      </c>
      <c r="Q4018" s="11" t="s">
        <v>8314</v>
      </c>
      <c r="R4018" s="11" t="s">
        <v>8315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60" x14ac:dyDescent="0.25">
      <c r="A4019" s="23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5">
        <f t="shared" si="311"/>
        <v>52.5</v>
      </c>
      <c r="Q4019" s="11" t="s">
        <v>8314</v>
      </c>
      <c r="R4019" s="11" t="s">
        <v>8315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 s="23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5">
        <f t="shared" si="311"/>
        <v>32.5</v>
      </c>
      <c r="Q4020" s="11" t="s">
        <v>8314</v>
      </c>
      <c r="R4020" s="11" t="s">
        <v>8315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60" x14ac:dyDescent="0.25">
      <c r="A4021" s="23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5">
        <f t="shared" si="311"/>
        <v>7.25</v>
      </c>
      <c r="Q4021" s="11" t="s">
        <v>8314</v>
      </c>
      <c r="R4021" s="11" t="s">
        <v>8315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60" x14ac:dyDescent="0.25">
      <c r="A4022" s="23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5">
        <f t="shared" si="311"/>
        <v>33.33</v>
      </c>
      <c r="Q4022" s="11" t="s">
        <v>8314</v>
      </c>
      <c r="R4022" s="11" t="s">
        <v>8315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 s="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5">
        <f t="shared" si="311"/>
        <v>62.5</v>
      </c>
      <c r="Q4023" s="11" t="s">
        <v>8314</v>
      </c>
      <c r="R4023" s="11" t="s">
        <v>8315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 s="23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5">
        <f t="shared" si="311"/>
        <v>63.56</v>
      </c>
      <c r="Q4024" s="11" t="s">
        <v>8314</v>
      </c>
      <c r="R4024" s="11" t="s">
        <v>8315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 s="23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5">
        <f t="shared" si="311"/>
        <v>0</v>
      </c>
      <c r="Q4025" s="11" t="s">
        <v>8314</v>
      </c>
      <c r="R4025" s="11" t="s">
        <v>8315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60" x14ac:dyDescent="0.25">
      <c r="A4026" s="23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5">
        <f t="shared" si="311"/>
        <v>10</v>
      </c>
      <c r="Q4026" s="11" t="s">
        <v>8314</v>
      </c>
      <c r="R4026" s="11" t="s">
        <v>8315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 s="23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5">
        <f t="shared" si="311"/>
        <v>62.5</v>
      </c>
      <c r="Q4027" s="11" t="s">
        <v>8314</v>
      </c>
      <c r="R4027" s="11" t="s">
        <v>8315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 s="23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5">
        <f t="shared" si="311"/>
        <v>0</v>
      </c>
      <c r="Q4028" s="11" t="s">
        <v>8314</v>
      </c>
      <c r="R4028" s="11" t="s">
        <v>8315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60" x14ac:dyDescent="0.25">
      <c r="A4029" s="23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5">
        <f t="shared" si="311"/>
        <v>30.71</v>
      </c>
      <c r="Q4029" s="11" t="s">
        <v>8314</v>
      </c>
      <c r="R4029" s="11" t="s">
        <v>8315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 s="23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5">
        <f t="shared" si="311"/>
        <v>51</v>
      </c>
      <c r="Q4030" s="11" t="s">
        <v>8314</v>
      </c>
      <c r="R4030" s="11" t="s">
        <v>8315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 s="23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5">
        <f t="shared" si="311"/>
        <v>0</v>
      </c>
      <c r="Q4031" s="11" t="s">
        <v>8314</v>
      </c>
      <c r="R4031" s="11" t="s">
        <v>8315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 s="23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5">
        <f t="shared" si="311"/>
        <v>66.67</v>
      </c>
      <c r="Q4032" s="11" t="s">
        <v>8314</v>
      </c>
      <c r="R4032" s="11" t="s">
        <v>8315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 s="2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5">
        <f t="shared" si="311"/>
        <v>0</v>
      </c>
      <c r="Q4033" s="11" t="s">
        <v>8314</v>
      </c>
      <c r="R4033" s="11" t="s">
        <v>8315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60" x14ac:dyDescent="0.25">
      <c r="A4034" s="23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5">
        <f t="shared" ref="P4034:P4097" si="316">IFERROR(ROUND(E4034/L4034,2),0)</f>
        <v>59</v>
      </c>
      <c r="Q4034" s="11" t="s">
        <v>8314</v>
      </c>
      <c r="R4034" s="11" t="s">
        <v>8315</v>
      </c>
      <c r="S4034" s="16">
        <f t="shared" ref="S4034:S4097" si="317">(((J4034/60)/60)/24)+DATE(1970,1,1)</f>
        <v>42293.809212962966</v>
      </c>
      <c r="T4034" s="16">
        <f t="shared" ref="T4034:T4097" si="318">(((I4034/60)/60)/24)+DATE(1970,1,1)</f>
        <v>42353.85087962963</v>
      </c>
      <c r="U4034">
        <f t="shared" si="314"/>
        <v>2015</v>
      </c>
    </row>
    <row r="4035" spans="1:21" ht="45" x14ac:dyDescent="0.25">
      <c r="A4035" s="23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5">
        <f t="shared" si="316"/>
        <v>65.34</v>
      </c>
      <c r="Q4035" s="11" t="s">
        <v>8314</v>
      </c>
      <c r="R4035" s="11" t="s">
        <v>8315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60" x14ac:dyDescent="0.25">
      <c r="A4036" s="23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5">
        <f t="shared" si="316"/>
        <v>100</v>
      </c>
      <c r="Q4036" s="11" t="s">
        <v>8314</v>
      </c>
      <c r="R4036" s="11" t="s">
        <v>8315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 s="23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5">
        <f t="shared" si="316"/>
        <v>147.4</v>
      </c>
      <c r="Q4037" s="11" t="s">
        <v>8314</v>
      </c>
      <c r="R4037" s="11" t="s">
        <v>8315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 s="23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5">
        <f t="shared" si="316"/>
        <v>166.06</v>
      </c>
      <c r="Q4038" s="11" t="s">
        <v>8314</v>
      </c>
      <c r="R4038" s="11" t="s">
        <v>8315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 s="23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5">
        <f t="shared" si="316"/>
        <v>40</v>
      </c>
      <c r="Q4039" s="11" t="s">
        <v>8314</v>
      </c>
      <c r="R4039" s="11" t="s">
        <v>8315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 s="23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5">
        <f t="shared" si="316"/>
        <v>75.25</v>
      </c>
      <c r="Q4040" s="11" t="s">
        <v>8314</v>
      </c>
      <c r="R4040" s="11" t="s">
        <v>8315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 s="23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5">
        <f t="shared" si="316"/>
        <v>60</v>
      </c>
      <c r="Q4041" s="11" t="s">
        <v>8314</v>
      </c>
      <c r="R4041" s="11" t="s">
        <v>8315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 s="23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5">
        <f t="shared" si="316"/>
        <v>1250</v>
      </c>
      <c r="Q4042" s="11" t="s">
        <v>8314</v>
      </c>
      <c r="R4042" s="11" t="s">
        <v>8315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45" x14ac:dyDescent="0.25">
      <c r="A4043" s="2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5">
        <f t="shared" si="316"/>
        <v>10.5</v>
      </c>
      <c r="Q4043" s="11" t="s">
        <v>8314</v>
      </c>
      <c r="R4043" s="11" t="s">
        <v>8315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60" x14ac:dyDescent="0.25">
      <c r="A4044" s="23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5">
        <f t="shared" si="316"/>
        <v>7</v>
      </c>
      <c r="Q4044" s="11" t="s">
        <v>8314</v>
      </c>
      <c r="R4044" s="11" t="s">
        <v>8315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 s="23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5">
        <f t="shared" si="316"/>
        <v>0</v>
      </c>
      <c r="Q4045" s="11" t="s">
        <v>8314</v>
      </c>
      <c r="R4045" s="11" t="s">
        <v>8315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60" x14ac:dyDescent="0.25">
      <c r="A4046" s="23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5">
        <f t="shared" si="316"/>
        <v>56.25</v>
      </c>
      <c r="Q4046" s="11" t="s">
        <v>8314</v>
      </c>
      <c r="R4046" s="11" t="s">
        <v>8315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 s="23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5">
        <f t="shared" si="316"/>
        <v>1</v>
      </c>
      <c r="Q4047" s="11" t="s">
        <v>8314</v>
      </c>
      <c r="R4047" s="11" t="s">
        <v>8315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 s="23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5">
        <f t="shared" si="316"/>
        <v>38.33</v>
      </c>
      <c r="Q4048" s="11" t="s">
        <v>8314</v>
      </c>
      <c r="R4048" s="11" t="s">
        <v>8315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 s="23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5">
        <f t="shared" si="316"/>
        <v>27.5</v>
      </c>
      <c r="Q4049" s="11" t="s">
        <v>8314</v>
      </c>
      <c r="R4049" s="11" t="s">
        <v>8315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 s="23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5">
        <f t="shared" si="316"/>
        <v>32.979999999999997</v>
      </c>
      <c r="Q4050" s="11" t="s">
        <v>8314</v>
      </c>
      <c r="R4050" s="11" t="s">
        <v>8315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60" x14ac:dyDescent="0.25">
      <c r="A4051" s="23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5">
        <f t="shared" si="316"/>
        <v>16</v>
      </c>
      <c r="Q4051" s="11" t="s">
        <v>8314</v>
      </c>
      <c r="R4051" s="11" t="s">
        <v>8315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 s="23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5">
        <f t="shared" si="316"/>
        <v>1</v>
      </c>
      <c r="Q4052" s="11" t="s">
        <v>8314</v>
      </c>
      <c r="R4052" s="11" t="s">
        <v>8315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 s="2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5">
        <f t="shared" si="316"/>
        <v>0</v>
      </c>
      <c r="Q4053" s="11" t="s">
        <v>8314</v>
      </c>
      <c r="R4053" s="11" t="s">
        <v>8315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 s="23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5">
        <f t="shared" si="316"/>
        <v>86.62</v>
      </c>
      <c r="Q4054" s="11" t="s">
        <v>8314</v>
      </c>
      <c r="R4054" s="11" t="s">
        <v>8315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60" x14ac:dyDescent="0.25">
      <c r="A4055" s="23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5">
        <f t="shared" si="316"/>
        <v>55</v>
      </c>
      <c r="Q4055" s="11" t="s">
        <v>8314</v>
      </c>
      <c r="R4055" s="11" t="s">
        <v>8315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 s="23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5">
        <f t="shared" si="316"/>
        <v>0</v>
      </c>
      <c r="Q4056" s="11" t="s">
        <v>8314</v>
      </c>
      <c r="R4056" s="11" t="s">
        <v>8315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60" x14ac:dyDescent="0.25">
      <c r="A4057" s="23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5">
        <f t="shared" si="316"/>
        <v>41.95</v>
      </c>
      <c r="Q4057" s="11" t="s">
        <v>8314</v>
      </c>
      <c r="R4057" s="11" t="s">
        <v>8315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60" x14ac:dyDescent="0.25">
      <c r="A4058" s="23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5">
        <f t="shared" si="316"/>
        <v>88.33</v>
      </c>
      <c r="Q4058" s="11" t="s">
        <v>8314</v>
      </c>
      <c r="R4058" s="11" t="s">
        <v>8315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 s="23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5">
        <f t="shared" si="316"/>
        <v>129.16999999999999</v>
      </c>
      <c r="Q4059" s="11" t="s">
        <v>8314</v>
      </c>
      <c r="R4059" s="11" t="s">
        <v>8315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 s="23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5">
        <f t="shared" si="316"/>
        <v>23.75</v>
      </c>
      <c r="Q4060" s="11" t="s">
        <v>8314</v>
      </c>
      <c r="R4060" s="11" t="s">
        <v>8315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 s="23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5">
        <f t="shared" si="316"/>
        <v>35.71</v>
      </c>
      <c r="Q4061" s="11" t="s">
        <v>8314</v>
      </c>
      <c r="R4061" s="11" t="s">
        <v>8315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 s="23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5">
        <f t="shared" si="316"/>
        <v>57</v>
      </c>
      <c r="Q4062" s="11" t="s">
        <v>8314</v>
      </c>
      <c r="R4062" s="11" t="s">
        <v>8315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 s="2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5">
        <f t="shared" si="316"/>
        <v>0</v>
      </c>
      <c r="Q4063" s="11" t="s">
        <v>8314</v>
      </c>
      <c r="R4063" s="11" t="s">
        <v>8315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60" x14ac:dyDescent="0.25">
      <c r="A4064" s="23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5">
        <f t="shared" si="316"/>
        <v>163.33000000000001</v>
      </c>
      <c r="Q4064" s="11" t="s">
        <v>8314</v>
      </c>
      <c r="R4064" s="11" t="s">
        <v>8315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60" x14ac:dyDescent="0.25">
      <c r="A4065" s="23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5">
        <f t="shared" si="316"/>
        <v>15</v>
      </c>
      <c r="Q4065" s="11" t="s">
        <v>8314</v>
      </c>
      <c r="R4065" s="11" t="s">
        <v>8315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60" x14ac:dyDescent="0.25">
      <c r="A4066" s="23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5">
        <f t="shared" si="316"/>
        <v>64.17</v>
      </c>
      <c r="Q4066" s="11" t="s">
        <v>8314</v>
      </c>
      <c r="R4066" s="11" t="s">
        <v>8315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45" x14ac:dyDescent="0.25">
      <c r="A4067" s="23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5">
        <f t="shared" si="316"/>
        <v>6.75</v>
      </c>
      <c r="Q4067" s="11" t="s">
        <v>8314</v>
      </c>
      <c r="R4067" s="11" t="s">
        <v>8315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 s="23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5">
        <f t="shared" si="316"/>
        <v>25</v>
      </c>
      <c r="Q4068" s="11" t="s">
        <v>8314</v>
      </c>
      <c r="R4068" s="11" t="s">
        <v>8315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60" x14ac:dyDescent="0.25">
      <c r="A4069" s="23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5">
        <f t="shared" si="316"/>
        <v>179.12</v>
      </c>
      <c r="Q4069" s="11" t="s">
        <v>8314</v>
      </c>
      <c r="R4069" s="11" t="s">
        <v>8315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 s="23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5">
        <f t="shared" si="316"/>
        <v>34.950000000000003</v>
      </c>
      <c r="Q4070" s="11" t="s">
        <v>8314</v>
      </c>
      <c r="R4070" s="11" t="s">
        <v>8315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 s="23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5">
        <f t="shared" si="316"/>
        <v>33.08</v>
      </c>
      <c r="Q4071" s="11" t="s">
        <v>8314</v>
      </c>
      <c r="R4071" s="11" t="s">
        <v>8315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 s="23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5">
        <f t="shared" si="316"/>
        <v>27.5</v>
      </c>
      <c r="Q4072" s="11" t="s">
        <v>8314</v>
      </c>
      <c r="R4072" s="11" t="s">
        <v>8315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 s="2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5">
        <f t="shared" si="316"/>
        <v>0</v>
      </c>
      <c r="Q4073" s="11" t="s">
        <v>8314</v>
      </c>
      <c r="R4073" s="11" t="s">
        <v>8315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 s="23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5">
        <f t="shared" si="316"/>
        <v>2</v>
      </c>
      <c r="Q4074" s="11" t="s">
        <v>8314</v>
      </c>
      <c r="R4074" s="11" t="s">
        <v>8315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 s="23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5">
        <f t="shared" si="316"/>
        <v>18.5</v>
      </c>
      <c r="Q4075" s="11" t="s">
        <v>8314</v>
      </c>
      <c r="R4075" s="11" t="s">
        <v>8315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60" x14ac:dyDescent="0.25">
      <c r="A4076" s="23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5">
        <f t="shared" si="316"/>
        <v>35</v>
      </c>
      <c r="Q4076" s="11" t="s">
        <v>8314</v>
      </c>
      <c r="R4076" s="11" t="s">
        <v>8315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60" x14ac:dyDescent="0.25">
      <c r="A4077" s="23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5">
        <f t="shared" si="316"/>
        <v>44.31</v>
      </c>
      <c r="Q4077" s="11" t="s">
        <v>8314</v>
      </c>
      <c r="R4077" s="11" t="s">
        <v>8315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 s="23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5">
        <f t="shared" si="316"/>
        <v>0</v>
      </c>
      <c r="Q4078" s="11" t="s">
        <v>8314</v>
      </c>
      <c r="R4078" s="11" t="s">
        <v>8315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60" x14ac:dyDescent="0.25">
      <c r="A4079" s="23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5">
        <f t="shared" si="316"/>
        <v>222.5</v>
      </c>
      <c r="Q4079" s="11" t="s">
        <v>8314</v>
      </c>
      <c r="R4079" s="11" t="s">
        <v>8315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60" x14ac:dyDescent="0.25">
      <c r="A4080" s="23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5">
        <f t="shared" si="316"/>
        <v>0</v>
      </c>
      <c r="Q4080" s="11" t="s">
        <v>8314</v>
      </c>
      <c r="R4080" s="11" t="s">
        <v>8315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60" x14ac:dyDescent="0.25">
      <c r="A4081" s="23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5">
        <f t="shared" si="316"/>
        <v>5</v>
      </c>
      <c r="Q4081" s="11" t="s">
        <v>8314</v>
      </c>
      <c r="R4081" s="11" t="s">
        <v>8315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60" x14ac:dyDescent="0.25">
      <c r="A4082" s="23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5">
        <f t="shared" si="316"/>
        <v>0</v>
      </c>
      <c r="Q4082" s="11" t="s">
        <v>8314</v>
      </c>
      <c r="R4082" s="11" t="s">
        <v>8315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 s="2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5">
        <f t="shared" si="316"/>
        <v>29.17</v>
      </c>
      <c r="Q4083" s="11" t="s">
        <v>8314</v>
      </c>
      <c r="R4083" s="11" t="s">
        <v>8315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60" x14ac:dyDescent="0.25">
      <c r="A4084" s="23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5">
        <f t="shared" si="316"/>
        <v>1.5</v>
      </c>
      <c r="Q4084" s="11" t="s">
        <v>8314</v>
      </c>
      <c r="R4084" s="11" t="s">
        <v>8315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60" x14ac:dyDescent="0.25">
      <c r="A4085" s="23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5">
        <f t="shared" si="316"/>
        <v>126.5</v>
      </c>
      <c r="Q4085" s="11" t="s">
        <v>8314</v>
      </c>
      <c r="R4085" s="11" t="s">
        <v>8315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 s="23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5">
        <f t="shared" si="316"/>
        <v>10</v>
      </c>
      <c r="Q4086" s="11" t="s">
        <v>8314</v>
      </c>
      <c r="R4086" s="11" t="s">
        <v>8315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60" x14ac:dyDescent="0.25">
      <c r="A4087" s="23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5">
        <f t="shared" si="316"/>
        <v>10</v>
      </c>
      <c r="Q4087" s="11" t="s">
        <v>8314</v>
      </c>
      <c r="R4087" s="11" t="s">
        <v>8315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60" x14ac:dyDescent="0.25">
      <c r="A4088" s="23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5">
        <f t="shared" si="316"/>
        <v>9.4</v>
      </c>
      <c r="Q4088" s="11" t="s">
        <v>8314</v>
      </c>
      <c r="R4088" s="11" t="s">
        <v>8315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 s="23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5">
        <f t="shared" si="316"/>
        <v>0</v>
      </c>
      <c r="Q4089" s="11" t="s">
        <v>8314</v>
      </c>
      <c r="R4089" s="11" t="s">
        <v>8315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 s="23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5">
        <f t="shared" si="316"/>
        <v>72</v>
      </c>
      <c r="Q4090" s="11" t="s">
        <v>8314</v>
      </c>
      <c r="R4090" s="11" t="s">
        <v>8315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 s="23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5">
        <f t="shared" si="316"/>
        <v>30</v>
      </c>
      <c r="Q4091" s="11" t="s">
        <v>8314</v>
      </c>
      <c r="R4091" s="11" t="s">
        <v>8315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 s="23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5">
        <f t="shared" si="316"/>
        <v>10.67</v>
      </c>
      <c r="Q4092" s="11" t="s">
        <v>8314</v>
      </c>
      <c r="R4092" s="11" t="s">
        <v>8315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60" x14ac:dyDescent="0.25">
      <c r="A4093" s="2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5">
        <f t="shared" si="316"/>
        <v>25.5</v>
      </c>
      <c r="Q4093" s="11" t="s">
        <v>8314</v>
      </c>
      <c r="R4093" s="11" t="s">
        <v>8315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 s="23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5">
        <f t="shared" si="316"/>
        <v>20</v>
      </c>
      <c r="Q4094" s="11" t="s">
        <v>8314</v>
      </c>
      <c r="R4094" s="11" t="s">
        <v>8315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60" x14ac:dyDescent="0.25">
      <c r="A4095" s="23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5">
        <f t="shared" si="316"/>
        <v>15</v>
      </c>
      <c r="Q4095" s="11" t="s">
        <v>8314</v>
      </c>
      <c r="R4095" s="11" t="s">
        <v>8315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 s="23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5">
        <f t="shared" si="316"/>
        <v>91.25</v>
      </c>
      <c r="Q4096" s="11" t="s">
        <v>8314</v>
      </c>
      <c r="R4096" s="11" t="s">
        <v>8315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 s="23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5">
        <f t="shared" si="316"/>
        <v>800</v>
      </c>
      <c r="Q4097" s="11" t="s">
        <v>8314</v>
      </c>
      <c r="R4097" s="11" t="s">
        <v>8315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 s="23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5">
        <f t="shared" ref="P4098:P4115" si="321">IFERROR(ROUND(E4098/L4098,2),0)</f>
        <v>80</v>
      </c>
      <c r="Q4098" s="11" t="s">
        <v>8314</v>
      </c>
      <c r="R4098" s="11" t="s">
        <v>8315</v>
      </c>
      <c r="S4098" s="16">
        <f t="shared" ref="S4098:S4115" si="322">(((J4098/60)/60)/24)+DATE(1970,1,1)</f>
        <v>42750.530312499999</v>
      </c>
      <c r="T4098" s="16">
        <f t="shared" ref="T4098:T4115" si="323">(((I4098/60)/60)/24)+DATE(1970,1,1)</f>
        <v>42794.368749999994</v>
      </c>
      <c r="U4098">
        <f t="shared" si="319"/>
        <v>2017</v>
      </c>
    </row>
    <row r="4099" spans="1:21" ht="60" x14ac:dyDescent="0.25">
      <c r="A4099" s="23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5">
        <f t="shared" si="321"/>
        <v>0</v>
      </c>
      <c r="Q4099" s="11" t="s">
        <v>8314</v>
      </c>
      <c r="R4099" s="11" t="s">
        <v>8315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 s="23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5">
        <f t="shared" si="321"/>
        <v>0</v>
      </c>
      <c r="Q4100" s="11" t="s">
        <v>8314</v>
      </c>
      <c r="R4100" s="11" t="s">
        <v>8315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 s="23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5">
        <f t="shared" si="321"/>
        <v>50</v>
      </c>
      <c r="Q4101" s="11" t="s">
        <v>8314</v>
      </c>
      <c r="R4101" s="11" t="s">
        <v>8315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 s="23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5">
        <f t="shared" si="321"/>
        <v>0</v>
      </c>
      <c r="Q4102" s="11" t="s">
        <v>8314</v>
      </c>
      <c r="R4102" s="11" t="s">
        <v>8315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60" x14ac:dyDescent="0.25">
      <c r="A4103" s="2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5">
        <f t="shared" si="321"/>
        <v>0</v>
      </c>
      <c r="Q4103" s="11" t="s">
        <v>8314</v>
      </c>
      <c r="R4103" s="11" t="s">
        <v>8315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 s="23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5">
        <f t="shared" si="321"/>
        <v>22.83</v>
      </c>
      <c r="Q4104" s="11" t="s">
        <v>8314</v>
      </c>
      <c r="R4104" s="11" t="s">
        <v>8315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 s="23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5">
        <f t="shared" si="321"/>
        <v>16.670000000000002</v>
      </c>
      <c r="Q4105" s="11" t="s">
        <v>8314</v>
      </c>
      <c r="R4105" s="11" t="s">
        <v>8315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 s="23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5">
        <f t="shared" si="321"/>
        <v>45.79</v>
      </c>
      <c r="Q4106" s="11" t="s">
        <v>8314</v>
      </c>
      <c r="R4106" s="11" t="s">
        <v>8315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 s="23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5">
        <f t="shared" si="321"/>
        <v>383.33</v>
      </c>
      <c r="Q4107" s="11" t="s">
        <v>8314</v>
      </c>
      <c r="R4107" s="11" t="s">
        <v>8315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60" x14ac:dyDescent="0.25">
      <c r="A4108" s="23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5">
        <f t="shared" si="321"/>
        <v>106.97</v>
      </c>
      <c r="Q4108" s="11" t="s">
        <v>8314</v>
      </c>
      <c r="R4108" s="11" t="s">
        <v>8315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60" x14ac:dyDescent="0.25">
      <c r="A4109" s="23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5">
        <f t="shared" si="321"/>
        <v>10.25</v>
      </c>
      <c r="Q4109" s="11" t="s">
        <v>8314</v>
      </c>
      <c r="R4109" s="11" t="s">
        <v>8315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 s="23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5">
        <f t="shared" si="321"/>
        <v>59</v>
      </c>
      <c r="Q4110" s="11" t="s">
        <v>8314</v>
      </c>
      <c r="R4110" s="11" t="s">
        <v>8315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 s="23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5">
        <f t="shared" si="321"/>
        <v>0</v>
      </c>
      <c r="Q4111" s="11" t="s">
        <v>8314</v>
      </c>
      <c r="R4111" s="11" t="s">
        <v>8315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60" x14ac:dyDescent="0.25">
      <c r="A4112" s="23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5">
        <f t="shared" si="321"/>
        <v>14.33</v>
      </c>
      <c r="Q4112" s="11" t="s">
        <v>8314</v>
      </c>
      <c r="R4112" s="11" t="s">
        <v>8315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 s="2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5">
        <f t="shared" si="321"/>
        <v>15.67</v>
      </c>
      <c r="Q4113" s="11" t="s">
        <v>8314</v>
      </c>
      <c r="R4113" s="11" t="s">
        <v>8315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60" x14ac:dyDescent="0.25">
      <c r="A4114" s="23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5">
        <f t="shared" si="321"/>
        <v>1</v>
      </c>
      <c r="Q4114" s="11" t="s">
        <v>8314</v>
      </c>
      <c r="R4114" s="11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60" x14ac:dyDescent="0.25">
      <c r="A4115" s="23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5">
        <f t="shared" si="321"/>
        <v>1</v>
      </c>
      <c r="Q4115" s="11" t="s">
        <v>8314</v>
      </c>
      <c r="R4115" s="11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1" xr:uid="{00000000-0001-0000-0000-000000000000}"/>
  <sortState xmlns:xlrd2="http://schemas.microsoft.com/office/spreadsheetml/2017/richdata2" ref="A2:O4115">
    <sortCondition ref="A2:A4115"/>
  </sortState>
  <conditionalFormatting sqref="F2:F4115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</conditionalFormatting>
  <conditionalFormatting sqref="O1:O1048576 P1 S1:U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839A8A-46E6-4028-8D0A-B491BBD6F680}">
  <dimension ref="A2:I15"/>
  <sheetViews>
    <sheetView workbookViewId="0">
      <selection activeCell="C4" sqref="C4:F4"/>
      <pivotSelection pane="bottomRight" activeRow="3" activeCol="2" previousRow="3" previousCol="2" click="1" r:id="rId1">
        <pivotArea type="topRight" dataOnly="0" labelOnly="1" outline="0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9" x14ac:dyDescent="0.25">
      <c r="A2" s="12" t="s">
        <v>8222</v>
      </c>
      <c r="B2" t="s">
        <v>8363</v>
      </c>
    </row>
    <row r="4" spans="1:9" x14ac:dyDescent="0.25">
      <c r="A4" s="12" t="s">
        <v>8362</v>
      </c>
      <c r="B4" s="12" t="s">
        <v>8361</v>
      </c>
    </row>
    <row r="5" spans="1:9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9" x14ac:dyDescent="0.25">
      <c r="A6" s="13" t="s">
        <v>8307</v>
      </c>
      <c r="B6" s="14">
        <v>40</v>
      </c>
      <c r="C6" s="14">
        <v>180</v>
      </c>
      <c r="D6" s="14"/>
      <c r="E6" s="14">
        <v>300</v>
      </c>
      <c r="F6" s="14">
        <v>520</v>
      </c>
    </row>
    <row r="7" spans="1:9" x14ac:dyDescent="0.25">
      <c r="A7" s="13" t="s">
        <v>8333</v>
      </c>
      <c r="B7" s="14">
        <v>20</v>
      </c>
      <c r="C7" s="14">
        <v>140</v>
      </c>
      <c r="D7" s="14">
        <v>6</v>
      </c>
      <c r="E7" s="14">
        <v>34</v>
      </c>
      <c r="F7" s="14">
        <v>200</v>
      </c>
    </row>
    <row r="8" spans="1:9" x14ac:dyDescent="0.25">
      <c r="A8" s="13" t="s">
        <v>8330</v>
      </c>
      <c r="B8" s="14"/>
      <c r="C8" s="14">
        <v>140</v>
      </c>
      <c r="D8" s="14"/>
      <c r="E8" s="14">
        <v>80</v>
      </c>
      <c r="F8" s="14">
        <v>220</v>
      </c>
    </row>
    <row r="9" spans="1:9" x14ac:dyDescent="0.25">
      <c r="A9" s="13" t="s">
        <v>8328</v>
      </c>
      <c r="B9" s="14">
        <v>24</v>
      </c>
      <c r="C9" s="14"/>
      <c r="D9" s="14"/>
      <c r="E9" s="14"/>
      <c r="F9" s="14">
        <v>24</v>
      </c>
    </row>
    <row r="10" spans="1:9" x14ac:dyDescent="0.25">
      <c r="A10" s="13" t="s">
        <v>8322</v>
      </c>
      <c r="B10" s="14">
        <v>20</v>
      </c>
      <c r="C10" s="14">
        <v>120</v>
      </c>
      <c r="D10" s="14">
        <v>20</v>
      </c>
      <c r="E10" s="14">
        <v>540</v>
      </c>
      <c r="F10" s="14">
        <v>700</v>
      </c>
      <c r="I10" t="s">
        <v>8381</v>
      </c>
    </row>
    <row r="11" spans="1:9" x14ac:dyDescent="0.25">
      <c r="A11" s="13" t="s">
        <v>8335</v>
      </c>
      <c r="B11" s="14"/>
      <c r="C11" s="14">
        <v>117</v>
      </c>
      <c r="D11" s="14"/>
      <c r="E11" s="14">
        <v>103</v>
      </c>
      <c r="F11" s="14">
        <v>220</v>
      </c>
    </row>
    <row r="12" spans="1:9" x14ac:dyDescent="0.25">
      <c r="A12" s="13" t="s">
        <v>8319</v>
      </c>
      <c r="B12" s="14">
        <v>30</v>
      </c>
      <c r="C12" s="14">
        <v>127</v>
      </c>
      <c r="D12" s="14"/>
      <c r="E12" s="14">
        <v>80</v>
      </c>
      <c r="F12" s="14">
        <v>237</v>
      </c>
    </row>
    <row r="13" spans="1:9" x14ac:dyDescent="0.25">
      <c r="A13" s="13" t="s">
        <v>8316</v>
      </c>
      <c r="B13" s="14">
        <v>178</v>
      </c>
      <c r="C13" s="14">
        <v>213</v>
      </c>
      <c r="D13" s="14"/>
      <c r="E13" s="14">
        <v>209</v>
      </c>
      <c r="F13" s="14">
        <v>600</v>
      </c>
    </row>
    <row r="14" spans="1:9" x14ac:dyDescent="0.25">
      <c r="A14" s="13" t="s">
        <v>8314</v>
      </c>
      <c r="B14" s="14">
        <v>37</v>
      </c>
      <c r="C14" s="14">
        <v>493</v>
      </c>
      <c r="D14" s="14">
        <v>24</v>
      </c>
      <c r="E14" s="15">
        <v>839</v>
      </c>
      <c r="F14" s="14">
        <v>1393</v>
      </c>
    </row>
    <row r="15" spans="1:9" x14ac:dyDescent="0.25">
      <c r="A15" s="13" t="s">
        <v>8360</v>
      </c>
      <c r="B15" s="14">
        <v>349</v>
      </c>
      <c r="C15" s="14">
        <v>1530</v>
      </c>
      <c r="D15" s="14">
        <v>50</v>
      </c>
      <c r="E15" s="14">
        <v>2185</v>
      </c>
      <c r="F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337CE-0D7B-4740-8D34-DAA1D0D67F88}">
  <dimension ref="A1:E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3" spans="1:5" x14ac:dyDescent="0.25">
      <c r="A3" s="12" t="s">
        <v>8362</v>
      </c>
      <c r="B3" s="12" t="s">
        <v>8361</v>
      </c>
    </row>
    <row r="4" spans="1:5" x14ac:dyDescent="0.25">
      <c r="A4" s="12" t="s">
        <v>8359</v>
      </c>
      <c r="B4" t="s">
        <v>8220</v>
      </c>
      <c r="C4" t="s">
        <v>8221</v>
      </c>
      <c r="D4" t="s">
        <v>8218</v>
      </c>
      <c r="E4" t="s">
        <v>8360</v>
      </c>
    </row>
    <row r="5" spans="1:5" x14ac:dyDescent="0.25">
      <c r="A5" s="13" t="s">
        <v>8315</v>
      </c>
      <c r="B5" s="14">
        <v>70</v>
      </c>
      <c r="C5" s="14">
        <v>6</v>
      </c>
      <c r="D5" s="15">
        <v>238</v>
      </c>
      <c r="E5" s="14">
        <v>314</v>
      </c>
    </row>
    <row r="6" spans="1:5" x14ac:dyDescent="0.25">
      <c r="A6" s="13" t="s">
        <v>8360</v>
      </c>
      <c r="B6" s="14">
        <v>70</v>
      </c>
      <c r="C6" s="14">
        <v>6</v>
      </c>
      <c r="D6" s="14">
        <v>238</v>
      </c>
      <c r="E6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0A9B7-814A-466F-B4ED-BBC83DE904E1}">
  <dimension ref="A1:F18"/>
  <sheetViews>
    <sheetView workbookViewId="0">
      <selection activeCell="C4" sqref="C4:F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2" t="s">
        <v>8358</v>
      </c>
      <c r="B1" t="s">
        <v>8314</v>
      </c>
    </row>
    <row r="2" spans="1:6" x14ac:dyDescent="0.25">
      <c r="A2" s="12" t="s">
        <v>8380</v>
      </c>
      <c r="B2" t="s">
        <v>8363</v>
      </c>
    </row>
    <row r="4" spans="1:6" x14ac:dyDescent="0.25">
      <c r="A4" s="12" t="s">
        <v>8362</v>
      </c>
      <c r="B4" s="12" t="s">
        <v>8361</v>
      </c>
    </row>
    <row r="5" spans="1:6" x14ac:dyDescent="0.25">
      <c r="A5" s="12" t="s">
        <v>8359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5">
      <c r="A6" s="17" t="s">
        <v>8374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5">
      <c r="A7" s="17" t="s">
        <v>8375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5">
      <c r="A8" s="17" t="s">
        <v>8376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5">
      <c r="A9" s="17" t="s">
        <v>8377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5">
      <c r="A10" s="17" t="s">
        <v>8368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5">
      <c r="A11" s="17" t="s">
        <v>8378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5">
      <c r="A12" s="17" t="s">
        <v>8369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5">
      <c r="A13" s="17" t="s">
        <v>8370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5">
      <c r="A14" s="17" t="s">
        <v>8371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5">
      <c r="A15" s="17" t="s">
        <v>8372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5">
      <c r="A16" s="17" t="s">
        <v>8373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5">
      <c r="A17" s="17" t="s">
        <v>8379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5">
      <c r="A18" s="17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1318C7-D130-42E7-9273-B42D7BFBF3C6}">
  <dimension ref="A1:T4115"/>
  <sheetViews>
    <sheetView workbookViewId="0">
      <selection activeCell="C2" sqref="C2"/>
    </sheetView>
  </sheetViews>
  <sheetFormatPr defaultColWidth="8.85546875" defaultRowHeight="15" x14ac:dyDescent="0.25"/>
  <cols>
    <col min="1" max="1" width="33.5703125" style="9" bestFit="1" customWidth="1"/>
    <col min="2" max="2" width="40.28515625" style="3" customWidth="1"/>
    <col min="3" max="3" width="9.42578125" style="3" bestFit="1" customWidth="1"/>
    <col min="4" max="4" width="13.28515625" style="5" bestFit="1" customWidth="1"/>
    <col min="5" max="5" width="16.42578125" style="7" customWidth="1"/>
    <col min="6" max="6" width="21.28515625" hidden="1" customWidth="1"/>
    <col min="7" max="7" width="17.85546875" hidden="1" customWidth="1"/>
    <col min="8" max="8" width="19.85546875" hidden="1" customWidth="1"/>
    <col min="9" max="9" width="19.28515625" hidden="1" customWidth="1"/>
    <col min="10" max="10" width="17.85546875" hidden="1" customWidth="1"/>
    <col min="11" max="11" width="15.42578125" hidden="1" customWidth="1"/>
    <col min="12" max="12" width="14.42578125" bestFit="1" customWidth="1"/>
    <col min="13" max="13" width="9" bestFit="1" customWidth="1"/>
    <col min="14" max="14" width="28" bestFit="1" customWidth="1"/>
    <col min="15" max="15" width="18.42578125" bestFit="1" customWidth="1"/>
    <col min="16" max="16" width="19.28515625" customWidth="1"/>
    <col min="17" max="17" width="12.28515625" bestFit="1" customWidth="1"/>
    <col min="18" max="18" width="16.85546875" bestFit="1" customWidth="1"/>
    <col min="19" max="19" width="23.5703125" bestFit="1" customWidth="1"/>
    <col min="20" max="20" width="34.28515625" customWidth="1"/>
  </cols>
  <sheetData>
    <row r="1" spans="1:20" x14ac:dyDescent="0.25">
      <c r="A1" s="8" t="s">
        <v>8382</v>
      </c>
      <c r="B1" s="2" t="s">
        <v>8383</v>
      </c>
      <c r="C1" s="2" t="s">
        <v>8384</v>
      </c>
      <c r="D1" s="4" t="s">
        <v>8385</v>
      </c>
      <c r="E1" s="6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0"/>
      <c r="R1" s="10"/>
      <c r="S1" s="1"/>
      <c r="T1" s="1"/>
    </row>
    <row r="2" spans="1:20" ht="60" x14ac:dyDescent="0.25">
      <c r="A2" s="9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24">
        <f>VLOOKUP(A2, Kickstarter!B:E, 4, FALSE)</f>
        <v>2020</v>
      </c>
      <c r="Q2" s="11"/>
      <c r="R2" s="11"/>
      <c r="S2" s="16"/>
      <c r="T2" s="16"/>
    </row>
    <row r="3" spans="1:20" ht="60" x14ac:dyDescent="0.25">
      <c r="A3" s="9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24">
        <f>VLOOKUP(A3, Kickstarter!B:E, 4, FALSE)</f>
        <v>2020</v>
      </c>
      <c r="Q3" s="11"/>
      <c r="R3" s="11"/>
      <c r="S3" s="16"/>
      <c r="T3" s="16"/>
    </row>
    <row r="4" spans="1:20" ht="60" x14ac:dyDescent="0.25">
      <c r="A4" s="9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24">
        <f>VLOOKUP(A4, Kickstarter!B:E, 4, FALSE)</f>
        <v>2576</v>
      </c>
      <c r="Q4" s="11"/>
      <c r="R4" s="11"/>
      <c r="S4" s="16"/>
      <c r="T4" s="16"/>
    </row>
    <row r="5" spans="1:20" ht="45" x14ac:dyDescent="0.25">
      <c r="A5" s="9" t="s">
        <v>3329</v>
      </c>
      <c r="B5" s="3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24">
        <f>VLOOKUP(A5, Kickstarter!B:E, 4, FALSE)</f>
        <v>1168</v>
      </c>
      <c r="Q5" s="11"/>
      <c r="R5" s="11"/>
      <c r="S5" s="16"/>
      <c r="T5" s="16"/>
    </row>
    <row r="6" spans="1:20" ht="60" x14ac:dyDescent="0.25">
      <c r="A6" s="9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24">
        <f>VLOOKUP(A6, Kickstarter!B:E, 4, FALSE)</f>
        <v>4137</v>
      </c>
      <c r="Q6" s="11"/>
      <c r="R6" s="11"/>
      <c r="S6" s="16"/>
      <c r="T6" s="16"/>
    </row>
    <row r="7" spans="1:20" x14ac:dyDescent="0.25">
      <c r="Q7" s="11"/>
      <c r="R7" s="11"/>
      <c r="S7" s="16"/>
      <c r="T7" s="16"/>
    </row>
    <row r="8" spans="1:20" x14ac:dyDescent="0.25">
      <c r="Q8" s="11"/>
      <c r="R8" s="11"/>
      <c r="S8" s="16"/>
      <c r="T8" s="16"/>
    </row>
    <row r="9" spans="1:20" x14ac:dyDescent="0.25">
      <c r="Q9" s="11"/>
      <c r="R9" s="11"/>
      <c r="S9" s="16"/>
      <c r="T9" s="16"/>
    </row>
    <row r="10" spans="1:20" x14ac:dyDescent="0.25">
      <c r="Q10" s="11"/>
      <c r="R10" s="11"/>
      <c r="S10" s="16"/>
      <c r="T10" s="16"/>
    </row>
    <row r="11" spans="1:20" x14ac:dyDescent="0.25">
      <c r="Q11" s="11"/>
      <c r="R11" s="11"/>
      <c r="S11" s="16"/>
      <c r="T11" s="16"/>
    </row>
    <row r="12" spans="1:20" x14ac:dyDescent="0.25">
      <c r="Q12" s="11"/>
      <c r="R12" s="11"/>
      <c r="S12" s="16"/>
      <c r="T12" s="16"/>
    </row>
    <row r="13" spans="1:20" x14ac:dyDescent="0.25">
      <c r="Q13" s="11"/>
      <c r="R13" s="11"/>
      <c r="S13" s="16"/>
      <c r="T13" s="16"/>
    </row>
    <row r="14" spans="1:20" x14ac:dyDescent="0.25">
      <c r="Q14" s="11"/>
      <c r="R14" s="11"/>
      <c r="S14" s="16"/>
      <c r="T14" s="16"/>
    </row>
    <row r="15" spans="1:20" x14ac:dyDescent="0.25">
      <c r="Q15" s="11"/>
      <c r="R15" s="11"/>
      <c r="S15" s="16"/>
      <c r="T15" s="16"/>
    </row>
    <row r="16" spans="1:20" x14ac:dyDescent="0.25">
      <c r="Q16" s="11"/>
      <c r="R16" s="11"/>
      <c r="S16" s="16"/>
      <c r="T16" s="16"/>
    </row>
    <row r="17" spans="17:20" x14ac:dyDescent="0.25">
      <c r="Q17" s="11"/>
      <c r="R17" s="11"/>
      <c r="S17" s="16"/>
      <c r="T17" s="16"/>
    </row>
    <row r="18" spans="17:20" x14ac:dyDescent="0.25">
      <c r="Q18" s="11"/>
      <c r="R18" s="11"/>
      <c r="S18" s="16"/>
      <c r="T18" s="16"/>
    </row>
    <row r="19" spans="17:20" x14ac:dyDescent="0.25">
      <c r="Q19" s="11"/>
      <c r="R19" s="11"/>
      <c r="S19" s="16"/>
      <c r="T19" s="16"/>
    </row>
    <row r="20" spans="17:20" x14ac:dyDescent="0.25">
      <c r="Q20" s="11"/>
      <c r="R20" s="11"/>
      <c r="S20" s="16"/>
      <c r="T20" s="16"/>
    </row>
    <row r="21" spans="17:20" x14ac:dyDescent="0.25">
      <c r="Q21" s="11"/>
      <c r="R21" s="11"/>
      <c r="S21" s="16"/>
      <c r="T21" s="16"/>
    </row>
    <row r="22" spans="17:20" x14ac:dyDescent="0.25">
      <c r="Q22" s="11"/>
      <c r="R22" s="11"/>
      <c r="S22" s="16"/>
      <c r="T22" s="16"/>
    </row>
    <row r="23" spans="17:20" x14ac:dyDescent="0.25">
      <c r="Q23" s="11"/>
      <c r="R23" s="11"/>
      <c r="S23" s="16"/>
      <c r="T23" s="16"/>
    </row>
    <row r="24" spans="17:20" x14ac:dyDescent="0.25">
      <c r="Q24" s="11"/>
      <c r="R24" s="11"/>
      <c r="S24" s="16"/>
      <c r="T24" s="16"/>
    </row>
    <row r="25" spans="17:20" x14ac:dyDescent="0.25">
      <c r="Q25" s="11"/>
      <c r="R25" s="11"/>
      <c r="S25" s="16"/>
      <c r="T25" s="16"/>
    </row>
    <row r="26" spans="17:20" x14ac:dyDescent="0.25">
      <c r="Q26" s="11"/>
      <c r="R26" s="11"/>
      <c r="S26" s="16"/>
      <c r="T26" s="16"/>
    </row>
    <row r="27" spans="17:20" x14ac:dyDescent="0.25">
      <c r="Q27" s="11"/>
      <c r="R27" s="11"/>
      <c r="S27" s="16"/>
      <c r="T27" s="16"/>
    </row>
    <row r="28" spans="17:20" x14ac:dyDescent="0.25">
      <c r="Q28" s="11"/>
      <c r="R28" s="11"/>
      <c r="S28" s="16"/>
      <c r="T28" s="16"/>
    </row>
    <row r="29" spans="17:20" x14ac:dyDescent="0.25">
      <c r="Q29" s="11"/>
      <c r="R29" s="11"/>
      <c r="S29" s="16"/>
      <c r="T29" s="16"/>
    </row>
    <row r="30" spans="17:20" x14ac:dyDescent="0.25">
      <c r="Q30" s="11"/>
      <c r="R30" s="11"/>
      <c r="S30" s="16"/>
      <c r="T30" s="16"/>
    </row>
    <row r="31" spans="17:20" x14ac:dyDescent="0.25">
      <c r="Q31" s="11"/>
      <c r="R31" s="11"/>
      <c r="S31" s="16"/>
      <c r="T31" s="16"/>
    </row>
    <row r="32" spans="17:20" x14ac:dyDescent="0.25">
      <c r="Q32" s="11"/>
      <c r="R32" s="11"/>
      <c r="S32" s="16"/>
      <c r="T32" s="16"/>
    </row>
    <row r="33" spans="17:20" x14ac:dyDescent="0.25">
      <c r="Q33" s="11"/>
      <c r="R33" s="11"/>
      <c r="S33" s="16"/>
      <c r="T33" s="16"/>
    </row>
    <row r="34" spans="17:20" x14ac:dyDescent="0.25">
      <c r="Q34" s="11"/>
      <c r="R34" s="11"/>
      <c r="S34" s="16"/>
      <c r="T34" s="16"/>
    </row>
    <row r="35" spans="17:20" x14ac:dyDescent="0.25">
      <c r="Q35" s="11"/>
      <c r="R35" s="11"/>
      <c r="S35" s="16"/>
      <c r="T35" s="16"/>
    </row>
    <row r="36" spans="17:20" x14ac:dyDescent="0.25">
      <c r="Q36" s="11"/>
      <c r="R36" s="11"/>
      <c r="S36" s="16"/>
      <c r="T36" s="16"/>
    </row>
    <row r="37" spans="17:20" x14ac:dyDescent="0.25">
      <c r="Q37" s="11"/>
      <c r="R37" s="11"/>
      <c r="S37" s="16"/>
      <c r="T37" s="16"/>
    </row>
    <row r="38" spans="17:20" x14ac:dyDescent="0.25">
      <c r="Q38" s="11"/>
      <c r="R38" s="11"/>
      <c r="S38" s="16"/>
      <c r="T38" s="16"/>
    </row>
    <row r="39" spans="17:20" x14ac:dyDescent="0.25">
      <c r="Q39" s="11"/>
      <c r="R39" s="11"/>
      <c r="S39" s="16"/>
      <c r="T39" s="16"/>
    </row>
    <row r="40" spans="17:20" x14ac:dyDescent="0.25">
      <c r="Q40" s="11"/>
      <c r="R40" s="11"/>
      <c r="S40" s="16"/>
      <c r="T40" s="16"/>
    </row>
    <row r="41" spans="17:20" x14ac:dyDescent="0.25">
      <c r="Q41" s="11"/>
      <c r="R41" s="11"/>
      <c r="S41" s="16"/>
      <c r="T41" s="16"/>
    </row>
    <row r="42" spans="17:20" x14ac:dyDescent="0.25">
      <c r="Q42" s="11"/>
      <c r="R42" s="11"/>
      <c r="S42" s="16"/>
      <c r="T42" s="16"/>
    </row>
    <row r="43" spans="17:20" x14ac:dyDescent="0.25">
      <c r="Q43" s="11"/>
      <c r="R43" s="11"/>
      <c r="S43" s="16"/>
      <c r="T43" s="16"/>
    </row>
    <row r="44" spans="17:20" x14ac:dyDescent="0.25">
      <c r="Q44" s="11"/>
      <c r="R44" s="11"/>
      <c r="S44" s="16"/>
      <c r="T44" s="16"/>
    </row>
    <row r="45" spans="17:20" x14ac:dyDescent="0.25">
      <c r="Q45" s="11"/>
      <c r="R45" s="11"/>
      <c r="S45" s="16"/>
      <c r="T45" s="16"/>
    </row>
    <row r="46" spans="17:20" x14ac:dyDescent="0.25">
      <c r="Q46" s="11"/>
      <c r="R46" s="11"/>
      <c r="S46" s="16"/>
      <c r="T46" s="16"/>
    </row>
    <row r="47" spans="17:20" x14ac:dyDescent="0.25">
      <c r="Q47" s="11"/>
      <c r="R47" s="11"/>
      <c r="S47" s="16"/>
      <c r="T47" s="16"/>
    </row>
    <row r="48" spans="17:20" x14ac:dyDescent="0.25">
      <c r="Q48" s="11"/>
      <c r="R48" s="11"/>
      <c r="S48" s="16"/>
      <c r="T48" s="16"/>
    </row>
    <row r="49" spans="17:20" x14ac:dyDescent="0.25">
      <c r="Q49" s="11"/>
      <c r="R49" s="11"/>
      <c r="S49" s="16"/>
      <c r="T49" s="16"/>
    </row>
    <row r="50" spans="17:20" x14ac:dyDescent="0.25">
      <c r="Q50" s="11"/>
      <c r="R50" s="11"/>
      <c r="S50" s="16"/>
      <c r="T50" s="16"/>
    </row>
    <row r="51" spans="17:20" x14ac:dyDescent="0.25">
      <c r="Q51" s="11"/>
      <c r="R51" s="11"/>
      <c r="S51" s="16"/>
      <c r="T51" s="16"/>
    </row>
    <row r="52" spans="17:20" x14ac:dyDescent="0.25">
      <c r="Q52" s="11"/>
      <c r="R52" s="11"/>
      <c r="S52" s="16"/>
      <c r="T52" s="16"/>
    </row>
    <row r="53" spans="17:20" x14ac:dyDescent="0.25">
      <c r="Q53" s="11"/>
      <c r="R53" s="11"/>
      <c r="S53" s="16"/>
      <c r="T53" s="16"/>
    </row>
    <row r="54" spans="17:20" x14ac:dyDescent="0.25">
      <c r="Q54" s="11"/>
      <c r="R54" s="11"/>
      <c r="S54" s="16"/>
      <c r="T54" s="16"/>
    </row>
    <row r="55" spans="17:20" x14ac:dyDescent="0.25">
      <c r="Q55" s="11"/>
      <c r="R55" s="11"/>
      <c r="S55" s="16"/>
      <c r="T55" s="16"/>
    </row>
    <row r="56" spans="17:20" x14ac:dyDescent="0.25">
      <c r="Q56" s="11"/>
      <c r="R56" s="11"/>
      <c r="S56" s="16"/>
      <c r="T56" s="16"/>
    </row>
    <row r="57" spans="17:20" x14ac:dyDescent="0.25">
      <c r="Q57" s="11"/>
      <c r="R57" s="11"/>
      <c r="S57" s="16"/>
      <c r="T57" s="16"/>
    </row>
    <row r="58" spans="17:20" x14ac:dyDescent="0.25">
      <c r="Q58" s="11"/>
      <c r="R58" s="11"/>
      <c r="S58" s="16"/>
      <c r="T58" s="16"/>
    </row>
    <row r="59" spans="17:20" x14ac:dyDescent="0.25">
      <c r="Q59" s="11"/>
      <c r="R59" s="11"/>
      <c r="S59" s="16"/>
      <c r="T59" s="16"/>
    </row>
    <row r="60" spans="17:20" x14ac:dyDescent="0.25">
      <c r="Q60" s="11"/>
      <c r="R60" s="11"/>
      <c r="S60" s="16"/>
      <c r="T60" s="16"/>
    </row>
    <row r="61" spans="17:20" x14ac:dyDescent="0.25">
      <c r="Q61" s="11"/>
      <c r="R61" s="11"/>
      <c r="S61" s="16"/>
      <c r="T61" s="16"/>
    </row>
    <row r="62" spans="17:20" x14ac:dyDescent="0.25">
      <c r="Q62" s="11"/>
      <c r="R62" s="11"/>
      <c r="S62" s="16"/>
      <c r="T62" s="16"/>
    </row>
    <row r="63" spans="17:20" x14ac:dyDescent="0.25">
      <c r="Q63" s="11"/>
      <c r="R63" s="11"/>
      <c r="S63" s="16"/>
      <c r="T63" s="16"/>
    </row>
    <row r="64" spans="17:20" x14ac:dyDescent="0.25">
      <c r="Q64" s="11"/>
      <c r="R64" s="11"/>
      <c r="S64" s="16"/>
      <c r="T64" s="16"/>
    </row>
    <row r="65" spans="17:20" x14ac:dyDescent="0.25">
      <c r="Q65" s="11"/>
      <c r="R65" s="11"/>
      <c r="S65" s="16"/>
      <c r="T65" s="16"/>
    </row>
    <row r="66" spans="17:20" x14ac:dyDescent="0.25">
      <c r="Q66" s="11"/>
      <c r="R66" s="11"/>
      <c r="S66" s="16"/>
      <c r="T66" s="16"/>
    </row>
    <row r="67" spans="17:20" x14ac:dyDescent="0.25">
      <c r="Q67" s="11"/>
      <c r="R67" s="11"/>
      <c r="S67" s="16"/>
      <c r="T67" s="16"/>
    </row>
    <row r="68" spans="17:20" x14ac:dyDescent="0.25">
      <c r="Q68" s="11"/>
      <c r="R68" s="11"/>
      <c r="S68" s="16"/>
      <c r="T68" s="16"/>
    </row>
    <row r="69" spans="17:20" x14ac:dyDescent="0.25">
      <c r="Q69" s="11"/>
      <c r="R69" s="11"/>
      <c r="S69" s="16"/>
      <c r="T69" s="16"/>
    </row>
    <row r="70" spans="17:20" x14ac:dyDescent="0.25">
      <c r="Q70" s="11"/>
      <c r="R70" s="11"/>
      <c r="S70" s="16"/>
      <c r="T70" s="16"/>
    </row>
    <row r="71" spans="17:20" x14ac:dyDescent="0.25">
      <c r="Q71" s="11"/>
      <c r="R71" s="11"/>
      <c r="S71" s="16"/>
      <c r="T71" s="16"/>
    </row>
    <row r="72" spans="17:20" x14ac:dyDescent="0.25">
      <c r="Q72" s="11"/>
      <c r="R72" s="11"/>
      <c r="S72" s="16"/>
      <c r="T72" s="16"/>
    </row>
    <row r="73" spans="17:20" x14ac:dyDescent="0.25">
      <c r="Q73" s="11"/>
      <c r="R73" s="11"/>
      <c r="S73" s="16"/>
      <c r="T73" s="16"/>
    </row>
    <row r="74" spans="17:20" x14ac:dyDescent="0.25">
      <c r="Q74" s="11"/>
      <c r="R74" s="11"/>
      <c r="S74" s="16"/>
      <c r="T74" s="16"/>
    </row>
    <row r="75" spans="17:20" x14ac:dyDescent="0.25">
      <c r="Q75" s="11"/>
      <c r="R75" s="11"/>
      <c r="S75" s="16"/>
      <c r="T75" s="16"/>
    </row>
    <row r="76" spans="17:20" x14ac:dyDescent="0.25">
      <c r="Q76" s="11"/>
      <c r="R76" s="11"/>
      <c r="S76" s="16"/>
      <c r="T76" s="16"/>
    </row>
    <row r="77" spans="17:20" x14ac:dyDescent="0.25">
      <c r="Q77" s="11"/>
      <c r="R77" s="11"/>
      <c r="S77" s="16"/>
      <c r="T77" s="16"/>
    </row>
    <row r="78" spans="17:20" x14ac:dyDescent="0.25">
      <c r="Q78" s="11"/>
      <c r="R78" s="11"/>
      <c r="S78" s="16"/>
      <c r="T78" s="16"/>
    </row>
    <row r="79" spans="17:20" x14ac:dyDescent="0.25">
      <c r="Q79" s="11"/>
      <c r="R79" s="11"/>
      <c r="S79" s="16"/>
      <c r="T79" s="16"/>
    </row>
    <row r="80" spans="17:20" x14ac:dyDescent="0.25">
      <c r="Q80" s="11"/>
      <c r="R80" s="11"/>
      <c r="S80" s="16"/>
      <c r="T80" s="16"/>
    </row>
    <row r="81" spans="17:20" x14ac:dyDescent="0.25">
      <c r="Q81" s="11"/>
      <c r="R81" s="11"/>
      <c r="S81" s="16"/>
      <c r="T81" s="16"/>
    </row>
    <row r="82" spans="17:20" x14ac:dyDescent="0.25">
      <c r="Q82" s="11"/>
      <c r="R82" s="11"/>
      <c r="S82" s="16"/>
      <c r="T82" s="16"/>
    </row>
    <row r="83" spans="17:20" x14ac:dyDescent="0.25">
      <c r="Q83" s="11"/>
      <c r="R83" s="11"/>
      <c r="S83" s="16"/>
      <c r="T83" s="16"/>
    </row>
    <row r="84" spans="17:20" x14ac:dyDescent="0.25">
      <c r="Q84" s="11"/>
      <c r="R84" s="11"/>
      <c r="S84" s="16"/>
      <c r="T84" s="16"/>
    </row>
    <row r="85" spans="17:20" x14ac:dyDescent="0.25">
      <c r="Q85" s="11"/>
      <c r="R85" s="11"/>
      <c r="S85" s="16"/>
      <c r="T85" s="16"/>
    </row>
    <row r="86" spans="17:20" x14ac:dyDescent="0.25">
      <c r="Q86" s="11"/>
      <c r="R86" s="11"/>
      <c r="S86" s="16"/>
      <c r="T86" s="16"/>
    </row>
    <row r="87" spans="17:20" x14ac:dyDescent="0.25">
      <c r="Q87" s="11"/>
      <c r="R87" s="11"/>
      <c r="S87" s="16"/>
      <c r="T87" s="16"/>
    </row>
    <row r="88" spans="17:20" x14ac:dyDescent="0.25">
      <c r="Q88" s="11"/>
      <c r="R88" s="11"/>
      <c r="S88" s="16"/>
      <c r="T88" s="16"/>
    </row>
    <row r="89" spans="17:20" x14ac:dyDescent="0.25">
      <c r="Q89" s="11"/>
      <c r="R89" s="11"/>
      <c r="S89" s="16"/>
      <c r="T89" s="16"/>
    </row>
    <row r="90" spans="17:20" x14ac:dyDescent="0.25">
      <c r="Q90" s="11"/>
      <c r="R90" s="11"/>
      <c r="S90" s="16"/>
      <c r="T90" s="16"/>
    </row>
    <row r="91" spans="17:20" x14ac:dyDescent="0.25">
      <c r="Q91" s="11"/>
      <c r="R91" s="11"/>
      <c r="S91" s="16"/>
      <c r="T91" s="16"/>
    </row>
    <row r="92" spans="17:20" x14ac:dyDescent="0.25">
      <c r="Q92" s="11"/>
      <c r="R92" s="11"/>
      <c r="S92" s="16"/>
      <c r="T92" s="16"/>
    </row>
    <row r="93" spans="17:20" x14ac:dyDescent="0.25">
      <c r="Q93" s="11"/>
      <c r="R93" s="11"/>
      <c r="S93" s="16"/>
      <c r="T93" s="16"/>
    </row>
    <row r="94" spans="17:20" x14ac:dyDescent="0.25">
      <c r="Q94" s="11"/>
      <c r="R94" s="11"/>
      <c r="S94" s="16"/>
      <c r="T94" s="16"/>
    </row>
    <row r="95" spans="17:20" x14ac:dyDescent="0.25">
      <c r="Q95" s="11"/>
      <c r="R95" s="11"/>
      <c r="S95" s="16"/>
      <c r="T95" s="16"/>
    </row>
    <row r="96" spans="17:20" x14ac:dyDescent="0.25">
      <c r="Q96" s="11"/>
      <c r="R96" s="11"/>
      <c r="S96" s="16"/>
      <c r="T96" s="16"/>
    </row>
    <row r="97" spans="17:20" x14ac:dyDescent="0.25">
      <c r="Q97" s="11"/>
      <c r="R97" s="11"/>
      <c r="S97" s="16"/>
      <c r="T97" s="16"/>
    </row>
    <row r="98" spans="17:20" x14ac:dyDescent="0.25">
      <c r="Q98" s="11"/>
      <c r="R98" s="11"/>
      <c r="S98" s="16"/>
      <c r="T98" s="16"/>
    </row>
    <row r="99" spans="17:20" x14ac:dyDescent="0.25">
      <c r="Q99" s="11"/>
      <c r="R99" s="11"/>
      <c r="S99" s="16"/>
      <c r="T99" s="16"/>
    </row>
    <row r="100" spans="17:20" x14ac:dyDescent="0.25">
      <c r="Q100" s="11"/>
      <c r="R100" s="11"/>
      <c r="S100" s="16"/>
      <c r="T100" s="16"/>
    </row>
    <row r="101" spans="17:20" x14ac:dyDescent="0.25">
      <c r="Q101" s="11"/>
      <c r="R101" s="11"/>
      <c r="S101" s="16"/>
      <c r="T101" s="16"/>
    </row>
    <row r="102" spans="17:20" x14ac:dyDescent="0.25">
      <c r="Q102" s="11"/>
      <c r="R102" s="11"/>
      <c r="S102" s="16"/>
      <c r="T102" s="16"/>
    </row>
    <row r="103" spans="17:20" x14ac:dyDescent="0.25">
      <c r="Q103" s="11"/>
      <c r="R103" s="11"/>
      <c r="S103" s="16"/>
      <c r="T103" s="16"/>
    </row>
    <row r="104" spans="17:20" x14ac:dyDescent="0.25">
      <c r="Q104" s="11"/>
      <c r="R104" s="11"/>
      <c r="S104" s="16"/>
      <c r="T104" s="16"/>
    </row>
    <row r="105" spans="17:20" x14ac:dyDescent="0.25">
      <c r="Q105" s="11"/>
      <c r="R105" s="11"/>
      <c r="S105" s="16"/>
      <c r="T105" s="16"/>
    </row>
    <row r="106" spans="17:20" x14ac:dyDescent="0.25">
      <c r="Q106" s="11"/>
      <c r="R106" s="11"/>
      <c r="S106" s="16"/>
      <c r="T106" s="16"/>
    </row>
    <row r="107" spans="17:20" x14ac:dyDescent="0.25">
      <c r="Q107" s="11"/>
      <c r="R107" s="11"/>
      <c r="S107" s="16"/>
      <c r="T107" s="16"/>
    </row>
    <row r="108" spans="17:20" x14ac:dyDescent="0.25">
      <c r="Q108" s="11"/>
      <c r="R108" s="11"/>
      <c r="S108" s="16"/>
      <c r="T108" s="16"/>
    </row>
    <row r="109" spans="17:20" x14ac:dyDescent="0.25">
      <c r="Q109" s="11"/>
      <c r="R109" s="11"/>
      <c r="S109" s="16"/>
      <c r="T109" s="16"/>
    </row>
    <row r="110" spans="17:20" x14ac:dyDescent="0.25">
      <c r="Q110" s="11"/>
      <c r="R110" s="11"/>
      <c r="S110" s="16"/>
      <c r="T110" s="16"/>
    </row>
    <row r="111" spans="17:20" x14ac:dyDescent="0.25">
      <c r="Q111" s="11"/>
      <c r="R111" s="11"/>
      <c r="S111" s="16"/>
      <c r="T111" s="16"/>
    </row>
    <row r="112" spans="17:20" x14ac:dyDescent="0.25">
      <c r="Q112" s="11"/>
      <c r="R112" s="11"/>
      <c r="S112" s="16"/>
      <c r="T112" s="16"/>
    </row>
    <row r="113" spans="17:20" x14ac:dyDescent="0.25">
      <c r="Q113" s="11"/>
      <c r="R113" s="11"/>
      <c r="S113" s="16"/>
      <c r="T113" s="16"/>
    </row>
    <row r="114" spans="17:20" x14ac:dyDescent="0.25">
      <c r="Q114" s="11"/>
      <c r="R114" s="11"/>
      <c r="S114" s="16"/>
      <c r="T114" s="16"/>
    </row>
    <row r="115" spans="17:20" x14ac:dyDescent="0.25">
      <c r="Q115" s="11"/>
      <c r="R115" s="11"/>
      <c r="S115" s="16"/>
      <c r="T115" s="16"/>
    </row>
    <row r="116" spans="17:20" x14ac:dyDescent="0.25">
      <c r="Q116" s="11"/>
      <c r="R116" s="11"/>
      <c r="S116" s="16"/>
      <c r="T116" s="16"/>
    </row>
    <row r="117" spans="17:20" x14ac:dyDescent="0.25">
      <c r="Q117" s="11"/>
      <c r="R117" s="11"/>
      <c r="S117" s="16"/>
      <c r="T117" s="16"/>
    </row>
    <row r="118" spans="17:20" x14ac:dyDescent="0.25">
      <c r="Q118" s="11"/>
      <c r="R118" s="11"/>
      <c r="S118" s="16"/>
      <c r="T118" s="16"/>
    </row>
    <row r="119" spans="17:20" x14ac:dyDescent="0.25">
      <c r="Q119" s="11"/>
      <c r="R119" s="11"/>
      <c r="S119" s="16"/>
      <c r="T119" s="16"/>
    </row>
    <row r="120" spans="17:20" x14ac:dyDescent="0.25">
      <c r="Q120" s="11"/>
      <c r="R120" s="11"/>
      <c r="S120" s="16"/>
      <c r="T120" s="16"/>
    </row>
    <row r="121" spans="17:20" x14ac:dyDescent="0.25">
      <c r="Q121" s="11"/>
      <c r="R121" s="11"/>
      <c r="S121" s="16"/>
      <c r="T121" s="16"/>
    </row>
    <row r="122" spans="17:20" x14ac:dyDescent="0.25">
      <c r="Q122" s="11"/>
      <c r="R122" s="11"/>
      <c r="S122" s="16"/>
      <c r="T122" s="16"/>
    </row>
    <row r="123" spans="17:20" x14ac:dyDescent="0.25">
      <c r="Q123" s="11"/>
      <c r="R123" s="11"/>
      <c r="S123" s="16"/>
      <c r="T123" s="16"/>
    </row>
    <row r="124" spans="17:20" x14ac:dyDescent="0.25">
      <c r="Q124" s="11"/>
      <c r="R124" s="11"/>
      <c r="S124" s="16"/>
      <c r="T124" s="16"/>
    </row>
    <row r="125" spans="17:20" x14ac:dyDescent="0.25">
      <c r="Q125" s="11"/>
      <c r="R125" s="11"/>
      <c r="S125" s="16"/>
      <c r="T125" s="16"/>
    </row>
    <row r="126" spans="17:20" x14ac:dyDescent="0.25">
      <c r="Q126" s="11"/>
      <c r="R126" s="11"/>
      <c r="S126" s="16"/>
      <c r="T126" s="16"/>
    </row>
    <row r="127" spans="17:20" x14ac:dyDescent="0.25">
      <c r="Q127" s="11"/>
      <c r="R127" s="11"/>
      <c r="S127" s="16"/>
      <c r="T127" s="16"/>
    </row>
    <row r="128" spans="17:20" x14ac:dyDescent="0.25">
      <c r="Q128" s="11"/>
      <c r="R128" s="11"/>
      <c r="S128" s="16"/>
      <c r="T128" s="16"/>
    </row>
    <row r="129" spans="17:20" x14ac:dyDescent="0.25">
      <c r="Q129" s="11"/>
      <c r="R129" s="11"/>
      <c r="S129" s="16"/>
      <c r="T129" s="16"/>
    </row>
    <row r="130" spans="17:20" x14ac:dyDescent="0.25">
      <c r="Q130" s="11"/>
      <c r="R130" s="11"/>
      <c r="S130" s="16"/>
      <c r="T130" s="16"/>
    </row>
    <row r="131" spans="17:20" x14ac:dyDescent="0.25">
      <c r="Q131" s="11"/>
      <c r="R131" s="11"/>
      <c r="S131" s="16"/>
      <c r="T131" s="16"/>
    </row>
    <row r="132" spans="17:20" x14ac:dyDescent="0.25">
      <c r="Q132" s="11"/>
      <c r="R132" s="11"/>
      <c r="S132" s="16"/>
      <c r="T132" s="16"/>
    </row>
    <row r="133" spans="17:20" x14ac:dyDescent="0.25">
      <c r="Q133" s="11"/>
      <c r="R133" s="11"/>
      <c r="S133" s="16"/>
      <c r="T133" s="16"/>
    </row>
    <row r="134" spans="17:20" x14ac:dyDescent="0.25">
      <c r="Q134" s="11"/>
      <c r="R134" s="11"/>
      <c r="S134" s="16"/>
      <c r="T134" s="16"/>
    </row>
    <row r="135" spans="17:20" x14ac:dyDescent="0.25">
      <c r="Q135" s="11"/>
      <c r="R135" s="11"/>
      <c r="S135" s="16"/>
      <c r="T135" s="16"/>
    </row>
    <row r="136" spans="17:20" x14ac:dyDescent="0.25">
      <c r="Q136" s="11"/>
      <c r="R136" s="11"/>
      <c r="S136" s="16"/>
      <c r="T136" s="16"/>
    </row>
    <row r="137" spans="17:20" x14ac:dyDescent="0.25">
      <c r="Q137" s="11"/>
      <c r="R137" s="11"/>
      <c r="S137" s="16"/>
      <c r="T137" s="16"/>
    </row>
    <row r="138" spans="17:20" x14ac:dyDescent="0.25">
      <c r="Q138" s="11"/>
      <c r="R138" s="11"/>
      <c r="S138" s="16"/>
      <c r="T138" s="16"/>
    </row>
    <row r="139" spans="17:20" x14ac:dyDescent="0.25">
      <c r="Q139" s="11"/>
      <c r="R139" s="11"/>
      <c r="S139" s="16"/>
      <c r="T139" s="16"/>
    </row>
    <row r="140" spans="17:20" x14ac:dyDescent="0.25">
      <c r="Q140" s="11"/>
      <c r="R140" s="11"/>
      <c r="S140" s="16"/>
      <c r="T140" s="16"/>
    </row>
    <row r="141" spans="17:20" x14ac:dyDescent="0.25">
      <c r="Q141" s="11"/>
      <c r="R141" s="11"/>
      <c r="S141" s="16"/>
      <c r="T141" s="16"/>
    </row>
    <row r="142" spans="17:20" x14ac:dyDescent="0.25">
      <c r="Q142" s="11"/>
      <c r="R142" s="11"/>
      <c r="S142" s="16"/>
      <c r="T142" s="16"/>
    </row>
    <row r="143" spans="17:20" x14ac:dyDescent="0.25">
      <c r="Q143" s="11"/>
      <c r="R143" s="11"/>
      <c r="S143" s="16"/>
      <c r="T143" s="16"/>
    </row>
    <row r="144" spans="17:20" x14ac:dyDescent="0.25">
      <c r="Q144" s="11"/>
      <c r="R144" s="11"/>
      <c r="S144" s="16"/>
      <c r="T144" s="16"/>
    </row>
    <row r="145" spans="17:20" x14ac:dyDescent="0.25">
      <c r="Q145" s="11"/>
      <c r="R145" s="11"/>
      <c r="S145" s="16"/>
      <c r="T145" s="16"/>
    </row>
    <row r="146" spans="17:20" x14ac:dyDescent="0.25">
      <c r="Q146" s="11"/>
      <c r="R146" s="11"/>
      <c r="S146" s="16"/>
      <c r="T146" s="16"/>
    </row>
    <row r="147" spans="17:20" x14ac:dyDescent="0.25">
      <c r="Q147" s="11"/>
      <c r="R147" s="11"/>
      <c r="S147" s="16"/>
      <c r="T147" s="16"/>
    </row>
    <row r="148" spans="17:20" x14ac:dyDescent="0.25">
      <c r="Q148" s="11"/>
      <c r="R148" s="11"/>
      <c r="S148" s="16"/>
      <c r="T148" s="16"/>
    </row>
    <row r="149" spans="17:20" x14ac:dyDescent="0.25">
      <c r="Q149" s="11"/>
      <c r="R149" s="11"/>
      <c r="S149" s="16"/>
      <c r="T149" s="16"/>
    </row>
    <row r="150" spans="17:20" x14ac:dyDescent="0.25">
      <c r="Q150" s="11"/>
      <c r="R150" s="11"/>
      <c r="S150" s="16"/>
      <c r="T150" s="16"/>
    </row>
    <row r="151" spans="17:20" x14ac:dyDescent="0.25">
      <c r="Q151" s="11"/>
      <c r="R151" s="11"/>
      <c r="S151" s="16"/>
      <c r="T151" s="16"/>
    </row>
    <row r="152" spans="17:20" x14ac:dyDescent="0.25">
      <c r="Q152" s="11"/>
      <c r="R152" s="11"/>
      <c r="S152" s="16"/>
      <c r="T152" s="16"/>
    </row>
    <row r="153" spans="17:20" x14ac:dyDescent="0.25">
      <c r="Q153" s="11"/>
      <c r="R153" s="11"/>
      <c r="S153" s="16"/>
      <c r="T153" s="16"/>
    </row>
    <row r="154" spans="17:20" x14ac:dyDescent="0.25">
      <c r="Q154" s="11"/>
      <c r="R154" s="11"/>
      <c r="S154" s="16"/>
      <c r="T154" s="16"/>
    </row>
    <row r="155" spans="17:20" x14ac:dyDescent="0.25">
      <c r="Q155" s="11"/>
      <c r="R155" s="11"/>
      <c r="S155" s="16"/>
      <c r="T155" s="16"/>
    </row>
    <row r="156" spans="17:20" x14ac:dyDescent="0.25">
      <c r="Q156" s="11"/>
      <c r="R156" s="11"/>
      <c r="S156" s="16"/>
      <c r="T156" s="16"/>
    </row>
    <row r="157" spans="17:20" x14ac:dyDescent="0.25">
      <c r="Q157" s="11"/>
      <c r="R157" s="11"/>
      <c r="S157" s="16"/>
      <c r="T157" s="16"/>
    </row>
    <row r="158" spans="17:20" x14ac:dyDescent="0.25">
      <c r="Q158" s="11"/>
      <c r="R158" s="11"/>
      <c r="S158" s="16"/>
      <c r="T158" s="16"/>
    </row>
    <row r="159" spans="17:20" x14ac:dyDescent="0.25">
      <c r="Q159" s="11"/>
      <c r="R159" s="11"/>
      <c r="S159" s="16"/>
      <c r="T159" s="16"/>
    </row>
    <row r="160" spans="17:20" x14ac:dyDescent="0.25">
      <c r="Q160" s="11"/>
      <c r="R160" s="11"/>
      <c r="S160" s="16"/>
      <c r="T160" s="16"/>
    </row>
    <row r="161" spans="17:20" x14ac:dyDescent="0.25">
      <c r="Q161" s="11"/>
      <c r="R161" s="11"/>
      <c r="S161" s="16"/>
      <c r="T161" s="16"/>
    </row>
    <row r="162" spans="17:20" x14ac:dyDescent="0.25">
      <c r="Q162" s="11"/>
      <c r="R162" s="11"/>
      <c r="S162" s="16"/>
      <c r="T162" s="16"/>
    </row>
    <row r="163" spans="17:20" x14ac:dyDescent="0.25">
      <c r="Q163" s="11"/>
      <c r="R163" s="11"/>
      <c r="S163" s="16"/>
      <c r="T163" s="16"/>
    </row>
    <row r="164" spans="17:20" x14ac:dyDescent="0.25">
      <c r="Q164" s="11"/>
      <c r="R164" s="11"/>
      <c r="S164" s="16"/>
      <c r="T164" s="16"/>
    </row>
    <row r="165" spans="17:20" x14ac:dyDescent="0.25">
      <c r="Q165" s="11"/>
      <c r="R165" s="11"/>
      <c r="S165" s="16"/>
      <c r="T165" s="16"/>
    </row>
    <row r="166" spans="17:20" x14ac:dyDescent="0.25">
      <c r="Q166" s="11"/>
      <c r="R166" s="11"/>
      <c r="S166" s="16"/>
      <c r="T166" s="16"/>
    </row>
    <row r="167" spans="17:20" x14ac:dyDescent="0.25">
      <c r="Q167" s="11"/>
      <c r="R167" s="11"/>
      <c r="S167" s="16"/>
      <c r="T167" s="16"/>
    </row>
    <row r="168" spans="17:20" x14ac:dyDescent="0.25">
      <c r="Q168" s="11"/>
      <c r="R168" s="11"/>
      <c r="S168" s="16"/>
      <c r="T168" s="16"/>
    </row>
    <row r="169" spans="17:20" x14ac:dyDescent="0.25">
      <c r="Q169" s="11"/>
      <c r="R169" s="11"/>
      <c r="S169" s="16"/>
      <c r="T169" s="16"/>
    </row>
    <row r="170" spans="17:20" x14ac:dyDescent="0.25">
      <c r="Q170" s="11"/>
      <c r="R170" s="11"/>
      <c r="S170" s="16"/>
      <c r="T170" s="16"/>
    </row>
    <row r="171" spans="17:20" x14ac:dyDescent="0.25">
      <c r="Q171" s="11"/>
      <c r="R171" s="11"/>
      <c r="S171" s="16"/>
      <c r="T171" s="16"/>
    </row>
    <row r="172" spans="17:20" x14ac:dyDescent="0.25">
      <c r="Q172" s="11"/>
      <c r="R172" s="11"/>
      <c r="S172" s="16"/>
      <c r="T172" s="16"/>
    </row>
    <row r="173" spans="17:20" x14ac:dyDescent="0.25">
      <c r="Q173" s="11"/>
      <c r="R173" s="11"/>
      <c r="S173" s="16"/>
      <c r="T173" s="16"/>
    </row>
    <row r="174" spans="17:20" x14ac:dyDescent="0.25">
      <c r="Q174" s="11"/>
      <c r="R174" s="11"/>
      <c r="S174" s="16"/>
      <c r="T174" s="16"/>
    </row>
    <row r="175" spans="17:20" x14ac:dyDescent="0.25">
      <c r="Q175" s="11"/>
      <c r="R175" s="11"/>
      <c r="S175" s="16"/>
      <c r="T175" s="16"/>
    </row>
    <row r="176" spans="17:20" x14ac:dyDescent="0.25">
      <c r="Q176" s="11"/>
      <c r="R176" s="11"/>
      <c r="S176" s="16"/>
      <c r="T176" s="16"/>
    </row>
    <row r="177" spans="17:20" x14ac:dyDescent="0.25">
      <c r="Q177" s="11"/>
      <c r="R177" s="11"/>
      <c r="S177" s="16"/>
      <c r="T177" s="16"/>
    </row>
    <row r="178" spans="17:20" x14ac:dyDescent="0.25">
      <c r="Q178" s="11"/>
      <c r="R178" s="11"/>
      <c r="S178" s="16"/>
      <c r="T178" s="16"/>
    </row>
    <row r="179" spans="17:20" x14ac:dyDescent="0.25">
      <c r="Q179" s="11"/>
      <c r="R179" s="11"/>
      <c r="S179" s="16"/>
      <c r="T179" s="16"/>
    </row>
    <row r="180" spans="17:20" x14ac:dyDescent="0.25">
      <c r="Q180" s="11"/>
      <c r="R180" s="11"/>
      <c r="S180" s="16"/>
      <c r="T180" s="16"/>
    </row>
    <row r="181" spans="17:20" x14ac:dyDescent="0.25">
      <c r="Q181" s="11"/>
      <c r="R181" s="11"/>
      <c r="S181" s="16"/>
      <c r="T181" s="16"/>
    </row>
    <row r="182" spans="17:20" x14ac:dyDescent="0.25">
      <c r="Q182" s="11"/>
      <c r="R182" s="11"/>
      <c r="S182" s="16"/>
      <c r="T182" s="16"/>
    </row>
    <row r="183" spans="17:20" x14ac:dyDescent="0.25">
      <c r="Q183" s="11"/>
      <c r="R183" s="11"/>
      <c r="S183" s="16"/>
      <c r="T183" s="16"/>
    </row>
    <row r="184" spans="17:20" x14ac:dyDescent="0.25">
      <c r="Q184" s="11"/>
      <c r="R184" s="11"/>
      <c r="S184" s="16"/>
      <c r="T184" s="16"/>
    </row>
    <row r="185" spans="17:20" x14ac:dyDescent="0.25">
      <c r="Q185" s="11"/>
      <c r="R185" s="11"/>
      <c r="S185" s="16"/>
      <c r="T185" s="16"/>
    </row>
    <row r="186" spans="17:20" x14ac:dyDescent="0.25">
      <c r="Q186" s="11"/>
      <c r="R186" s="11"/>
      <c r="S186" s="16"/>
      <c r="T186" s="16"/>
    </row>
    <row r="187" spans="17:20" x14ac:dyDescent="0.25">
      <c r="Q187" s="11"/>
      <c r="R187" s="11"/>
      <c r="S187" s="16"/>
      <c r="T187" s="16"/>
    </row>
    <row r="188" spans="17:20" x14ac:dyDescent="0.25">
      <c r="Q188" s="11"/>
      <c r="R188" s="11"/>
      <c r="S188" s="16"/>
      <c r="T188" s="16"/>
    </row>
    <row r="189" spans="17:20" x14ac:dyDescent="0.25">
      <c r="Q189" s="11"/>
      <c r="R189" s="11"/>
      <c r="S189" s="16"/>
      <c r="T189" s="16"/>
    </row>
    <row r="190" spans="17:20" x14ac:dyDescent="0.25">
      <c r="Q190" s="11"/>
      <c r="R190" s="11"/>
      <c r="S190" s="16"/>
      <c r="T190" s="16"/>
    </row>
    <row r="191" spans="17:20" x14ac:dyDescent="0.25">
      <c r="Q191" s="11"/>
      <c r="R191" s="11"/>
      <c r="S191" s="16"/>
      <c r="T191" s="16"/>
    </row>
    <row r="192" spans="17:20" x14ac:dyDescent="0.25">
      <c r="Q192" s="11"/>
      <c r="R192" s="11"/>
      <c r="S192" s="16"/>
      <c r="T192" s="16"/>
    </row>
    <row r="193" spans="17:20" x14ac:dyDescent="0.25">
      <c r="Q193" s="11"/>
      <c r="R193" s="11"/>
      <c r="S193" s="16"/>
      <c r="T193" s="16"/>
    </row>
    <row r="194" spans="17:20" x14ac:dyDescent="0.25">
      <c r="Q194" s="11"/>
      <c r="R194" s="11"/>
      <c r="S194" s="16"/>
      <c r="T194" s="16"/>
    </row>
    <row r="195" spans="17:20" x14ac:dyDescent="0.25">
      <c r="Q195" s="11"/>
      <c r="R195" s="11"/>
      <c r="S195" s="16"/>
      <c r="T195" s="16"/>
    </row>
    <row r="196" spans="17:20" x14ac:dyDescent="0.25">
      <c r="Q196" s="11"/>
      <c r="R196" s="11"/>
      <c r="S196" s="16"/>
      <c r="T196" s="16"/>
    </row>
    <row r="197" spans="17:20" x14ac:dyDescent="0.25">
      <c r="Q197" s="11"/>
      <c r="R197" s="11"/>
      <c r="S197" s="16"/>
      <c r="T197" s="16"/>
    </row>
    <row r="198" spans="17:20" x14ac:dyDescent="0.25">
      <c r="Q198" s="11"/>
      <c r="R198" s="11"/>
      <c r="S198" s="16"/>
      <c r="T198" s="16"/>
    </row>
    <row r="199" spans="17:20" x14ac:dyDescent="0.25">
      <c r="Q199" s="11"/>
      <c r="R199" s="11"/>
      <c r="S199" s="16"/>
      <c r="T199" s="16"/>
    </row>
    <row r="200" spans="17:20" x14ac:dyDescent="0.25">
      <c r="Q200" s="11"/>
      <c r="R200" s="11"/>
      <c r="S200" s="16"/>
      <c r="T200" s="16"/>
    </row>
    <row r="201" spans="17:20" x14ac:dyDescent="0.25">
      <c r="Q201" s="11"/>
      <c r="R201" s="11"/>
      <c r="S201" s="16"/>
      <c r="T201" s="16"/>
    </row>
    <row r="202" spans="17:20" x14ac:dyDescent="0.25">
      <c r="Q202" s="11"/>
      <c r="R202" s="11"/>
      <c r="S202" s="16"/>
      <c r="T202" s="16"/>
    </row>
    <row r="203" spans="17:20" x14ac:dyDescent="0.25">
      <c r="Q203" s="11"/>
      <c r="R203" s="11"/>
      <c r="S203" s="16"/>
      <c r="T203" s="16"/>
    </row>
    <row r="204" spans="17:20" x14ac:dyDescent="0.25">
      <c r="Q204" s="11"/>
      <c r="R204" s="11"/>
      <c r="S204" s="16"/>
      <c r="T204" s="16"/>
    </row>
    <row r="205" spans="17:20" x14ac:dyDescent="0.25">
      <c r="Q205" s="11"/>
      <c r="R205" s="11"/>
      <c r="S205" s="16"/>
      <c r="T205" s="16"/>
    </row>
    <row r="206" spans="17:20" x14ac:dyDescent="0.25">
      <c r="Q206" s="11"/>
      <c r="R206" s="11"/>
      <c r="S206" s="16"/>
      <c r="T206" s="16"/>
    </row>
    <row r="207" spans="17:20" x14ac:dyDescent="0.25">
      <c r="Q207" s="11"/>
      <c r="R207" s="11"/>
      <c r="S207" s="16"/>
      <c r="T207" s="16"/>
    </row>
    <row r="208" spans="17:20" x14ac:dyDescent="0.25">
      <c r="Q208" s="11"/>
      <c r="R208" s="11"/>
      <c r="S208" s="16"/>
      <c r="T208" s="16"/>
    </row>
    <row r="209" spans="17:20" x14ac:dyDescent="0.25">
      <c r="Q209" s="11"/>
      <c r="R209" s="11"/>
      <c r="S209" s="16"/>
      <c r="T209" s="16"/>
    </row>
    <row r="210" spans="17:20" x14ac:dyDescent="0.25">
      <c r="Q210" s="11"/>
      <c r="R210" s="11"/>
      <c r="S210" s="16"/>
      <c r="T210" s="16"/>
    </row>
    <row r="211" spans="17:20" x14ac:dyDescent="0.25">
      <c r="Q211" s="11"/>
      <c r="R211" s="11"/>
      <c r="S211" s="16"/>
      <c r="T211" s="16"/>
    </row>
    <row r="212" spans="17:20" x14ac:dyDescent="0.25">
      <c r="Q212" s="11"/>
      <c r="R212" s="11"/>
      <c r="S212" s="16"/>
      <c r="T212" s="16"/>
    </row>
    <row r="213" spans="17:20" x14ac:dyDescent="0.25">
      <c r="Q213" s="11"/>
      <c r="R213" s="11"/>
      <c r="S213" s="16"/>
      <c r="T213" s="16"/>
    </row>
    <row r="214" spans="17:20" x14ac:dyDescent="0.25">
      <c r="Q214" s="11"/>
      <c r="R214" s="11"/>
      <c r="S214" s="16"/>
      <c r="T214" s="16"/>
    </row>
    <row r="215" spans="17:20" x14ac:dyDescent="0.25">
      <c r="Q215" s="11"/>
      <c r="R215" s="11"/>
      <c r="S215" s="16"/>
      <c r="T215" s="16"/>
    </row>
    <row r="216" spans="17:20" x14ac:dyDescent="0.25">
      <c r="Q216" s="11"/>
      <c r="R216" s="11"/>
      <c r="S216" s="16"/>
      <c r="T216" s="16"/>
    </row>
    <row r="217" spans="17:20" x14ac:dyDescent="0.25">
      <c r="Q217" s="11"/>
      <c r="R217" s="11"/>
      <c r="S217" s="16"/>
      <c r="T217" s="16"/>
    </row>
    <row r="218" spans="17:20" x14ac:dyDescent="0.25">
      <c r="Q218" s="11"/>
      <c r="R218" s="11"/>
      <c r="S218" s="16"/>
      <c r="T218" s="16"/>
    </row>
    <row r="219" spans="17:20" x14ac:dyDescent="0.25">
      <c r="Q219" s="11"/>
      <c r="R219" s="11"/>
      <c r="S219" s="16"/>
      <c r="T219" s="16"/>
    </row>
    <row r="220" spans="17:20" x14ac:dyDescent="0.25">
      <c r="Q220" s="11"/>
      <c r="R220" s="11"/>
      <c r="S220" s="16"/>
      <c r="T220" s="16"/>
    </row>
    <row r="221" spans="17:20" x14ac:dyDescent="0.25">
      <c r="Q221" s="11"/>
      <c r="R221" s="11"/>
      <c r="S221" s="16"/>
      <c r="T221" s="16"/>
    </row>
    <row r="222" spans="17:20" x14ac:dyDescent="0.25">
      <c r="Q222" s="11"/>
      <c r="R222" s="11"/>
      <c r="S222" s="16"/>
      <c r="T222" s="16"/>
    </row>
    <row r="223" spans="17:20" x14ac:dyDescent="0.25">
      <c r="Q223" s="11"/>
      <c r="R223" s="11"/>
      <c r="S223" s="16"/>
      <c r="T223" s="16"/>
    </row>
    <row r="224" spans="17:20" x14ac:dyDescent="0.25">
      <c r="Q224" s="11"/>
      <c r="R224" s="11"/>
      <c r="S224" s="16"/>
      <c r="T224" s="16"/>
    </row>
    <row r="225" spans="17:20" x14ac:dyDescent="0.25">
      <c r="Q225" s="11"/>
      <c r="R225" s="11"/>
      <c r="S225" s="16"/>
      <c r="T225" s="16"/>
    </row>
    <row r="226" spans="17:20" x14ac:dyDescent="0.25">
      <c r="Q226" s="11"/>
      <c r="R226" s="11"/>
      <c r="S226" s="16"/>
      <c r="T226" s="16"/>
    </row>
    <row r="227" spans="17:20" x14ac:dyDescent="0.25">
      <c r="Q227" s="11"/>
      <c r="R227" s="11"/>
      <c r="S227" s="16"/>
      <c r="T227" s="16"/>
    </row>
    <row r="228" spans="17:20" x14ac:dyDescent="0.25">
      <c r="Q228" s="11"/>
      <c r="R228" s="11"/>
      <c r="S228" s="16"/>
      <c r="T228" s="16"/>
    </row>
    <row r="229" spans="17:20" x14ac:dyDescent="0.25">
      <c r="Q229" s="11"/>
      <c r="R229" s="11"/>
      <c r="S229" s="16"/>
      <c r="T229" s="16"/>
    </row>
    <row r="230" spans="17:20" x14ac:dyDescent="0.25">
      <c r="Q230" s="11"/>
      <c r="R230" s="11"/>
      <c r="S230" s="16"/>
      <c r="T230" s="16"/>
    </row>
    <row r="231" spans="17:20" x14ac:dyDescent="0.25">
      <c r="Q231" s="11"/>
      <c r="R231" s="11"/>
      <c r="S231" s="16"/>
      <c r="T231" s="16"/>
    </row>
    <row r="232" spans="17:20" x14ac:dyDescent="0.25">
      <c r="Q232" s="11"/>
      <c r="R232" s="11"/>
      <c r="S232" s="16"/>
      <c r="T232" s="16"/>
    </row>
    <row r="233" spans="17:20" x14ac:dyDescent="0.25">
      <c r="Q233" s="11"/>
      <c r="R233" s="11"/>
      <c r="S233" s="16"/>
      <c r="T233" s="16"/>
    </row>
    <row r="234" spans="17:20" x14ac:dyDescent="0.25">
      <c r="Q234" s="11"/>
      <c r="R234" s="11"/>
      <c r="S234" s="16"/>
      <c r="T234" s="16"/>
    </row>
    <row r="235" spans="17:20" x14ac:dyDescent="0.25">
      <c r="Q235" s="11"/>
      <c r="R235" s="11"/>
      <c r="S235" s="16"/>
      <c r="T235" s="16"/>
    </row>
    <row r="236" spans="17:20" x14ac:dyDescent="0.25">
      <c r="Q236" s="11"/>
      <c r="R236" s="11"/>
      <c r="S236" s="16"/>
      <c r="T236" s="16"/>
    </row>
    <row r="237" spans="17:20" x14ac:dyDescent="0.25">
      <c r="Q237" s="11"/>
      <c r="R237" s="11"/>
      <c r="S237" s="16"/>
      <c r="T237" s="16"/>
    </row>
    <row r="238" spans="17:20" x14ac:dyDescent="0.25">
      <c r="Q238" s="11"/>
      <c r="R238" s="11"/>
      <c r="S238" s="16"/>
      <c r="T238" s="16"/>
    </row>
    <row r="239" spans="17:20" x14ac:dyDescent="0.25">
      <c r="Q239" s="11"/>
      <c r="R239" s="11"/>
      <c r="S239" s="16"/>
      <c r="T239" s="16"/>
    </row>
    <row r="240" spans="17:20" x14ac:dyDescent="0.25">
      <c r="Q240" s="11"/>
      <c r="R240" s="11"/>
      <c r="S240" s="16"/>
      <c r="T240" s="16"/>
    </row>
    <row r="241" spans="17:20" x14ac:dyDescent="0.25">
      <c r="Q241" s="11"/>
      <c r="R241" s="11"/>
      <c r="S241" s="16"/>
      <c r="T241" s="16"/>
    </row>
    <row r="242" spans="17:20" x14ac:dyDescent="0.25">
      <c r="Q242" s="11"/>
      <c r="R242" s="11"/>
      <c r="S242" s="16"/>
      <c r="T242" s="16"/>
    </row>
    <row r="243" spans="17:20" x14ac:dyDescent="0.25">
      <c r="Q243" s="11"/>
      <c r="R243" s="11"/>
      <c r="S243" s="16"/>
      <c r="T243" s="16"/>
    </row>
    <row r="244" spans="17:20" x14ac:dyDescent="0.25">
      <c r="Q244" s="11"/>
      <c r="R244" s="11"/>
      <c r="S244" s="16"/>
      <c r="T244" s="16"/>
    </row>
    <row r="245" spans="17:20" x14ac:dyDescent="0.25">
      <c r="Q245" s="11"/>
      <c r="R245" s="11"/>
      <c r="S245" s="16"/>
      <c r="T245" s="16"/>
    </row>
    <row r="246" spans="17:20" x14ac:dyDescent="0.25">
      <c r="Q246" s="11"/>
      <c r="R246" s="11"/>
      <c r="S246" s="16"/>
      <c r="T246" s="16"/>
    </row>
    <row r="247" spans="17:20" x14ac:dyDescent="0.25">
      <c r="Q247" s="11"/>
      <c r="R247" s="11"/>
      <c r="S247" s="16"/>
      <c r="T247" s="16"/>
    </row>
    <row r="248" spans="17:20" x14ac:dyDescent="0.25">
      <c r="Q248" s="11"/>
      <c r="R248" s="11"/>
      <c r="S248" s="16"/>
      <c r="T248" s="16"/>
    </row>
    <row r="249" spans="17:20" x14ac:dyDescent="0.25">
      <c r="Q249" s="11"/>
      <c r="R249" s="11"/>
      <c r="S249" s="16"/>
      <c r="T249" s="16"/>
    </row>
    <row r="250" spans="17:20" x14ac:dyDescent="0.25">
      <c r="Q250" s="11"/>
      <c r="R250" s="11"/>
      <c r="S250" s="16"/>
      <c r="T250" s="16"/>
    </row>
    <row r="251" spans="17:20" x14ac:dyDescent="0.25">
      <c r="Q251" s="11"/>
      <c r="R251" s="11"/>
      <c r="S251" s="16"/>
      <c r="T251" s="16"/>
    </row>
    <row r="252" spans="17:20" x14ac:dyDescent="0.25">
      <c r="Q252" s="11"/>
      <c r="R252" s="11"/>
      <c r="S252" s="16"/>
      <c r="T252" s="16"/>
    </row>
    <row r="253" spans="17:20" x14ac:dyDescent="0.25">
      <c r="Q253" s="11"/>
      <c r="R253" s="11"/>
      <c r="S253" s="16"/>
      <c r="T253" s="16"/>
    </row>
    <row r="254" spans="17:20" x14ac:dyDescent="0.25">
      <c r="Q254" s="11"/>
      <c r="R254" s="11"/>
      <c r="S254" s="16"/>
      <c r="T254" s="16"/>
    </row>
    <row r="255" spans="17:20" x14ac:dyDescent="0.25">
      <c r="Q255" s="11"/>
      <c r="R255" s="11"/>
      <c r="S255" s="16"/>
      <c r="T255" s="16"/>
    </row>
    <row r="256" spans="17:20" x14ac:dyDescent="0.25">
      <c r="Q256" s="11"/>
      <c r="R256" s="11"/>
      <c r="S256" s="16"/>
      <c r="T256" s="16"/>
    </row>
    <row r="257" spans="17:20" x14ac:dyDescent="0.25">
      <c r="Q257" s="11"/>
      <c r="R257" s="11"/>
      <c r="S257" s="16"/>
      <c r="T257" s="16"/>
    </row>
    <row r="258" spans="17:20" x14ac:dyDescent="0.25">
      <c r="Q258" s="11"/>
      <c r="R258" s="11"/>
      <c r="S258" s="16"/>
      <c r="T258" s="16"/>
    </row>
    <row r="259" spans="17:20" x14ac:dyDescent="0.25">
      <c r="Q259" s="11"/>
      <c r="R259" s="11"/>
      <c r="S259" s="16"/>
      <c r="T259" s="16"/>
    </row>
    <row r="260" spans="17:20" x14ac:dyDescent="0.25">
      <c r="Q260" s="11"/>
      <c r="R260" s="11"/>
      <c r="S260" s="16"/>
      <c r="T260" s="16"/>
    </row>
    <row r="261" spans="17:20" x14ac:dyDescent="0.25">
      <c r="Q261" s="11"/>
      <c r="R261" s="11"/>
      <c r="S261" s="16"/>
      <c r="T261" s="16"/>
    </row>
    <row r="262" spans="17:20" x14ac:dyDescent="0.25">
      <c r="Q262" s="11"/>
      <c r="R262" s="11"/>
      <c r="S262" s="16"/>
      <c r="T262" s="16"/>
    </row>
    <row r="263" spans="17:20" x14ac:dyDescent="0.25">
      <c r="Q263" s="11"/>
      <c r="R263" s="11"/>
      <c r="S263" s="16"/>
      <c r="T263" s="16"/>
    </row>
    <row r="264" spans="17:20" x14ac:dyDescent="0.25">
      <c r="Q264" s="11"/>
      <c r="R264" s="11"/>
      <c r="S264" s="16"/>
      <c r="T264" s="16"/>
    </row>
    <row r="265" spans="17:20" x14ac:dyDescent="0.25">
      <c r="Q265" s="11"/>
      <c r="R265" s="11"/>
      <c r="S265" s="16"/>
      <c r="T265" s="16"/>
    </row>
    <row r="266" spans="17:20" x14ac:dyDescent="0.25">
      <c r="Q266" s="11"/>
      <c r="R266" s="11"/>
      <c r="S266" s="16"/>
      <c r="T266" s="16"/>
    </row>
    <row r="267" spans="17:20" x14ac:dyDescent="0.25">
      <c r="Q267" s="11"/>
      <c r="R267" s="11"/>
      <c r="S267" s="16"/>
      <c r="T267" s="16"/>
    </row>
    <row r="268" spans="17:20" x14ac:dyDescent="0.25">
      <c r="Q268" s="11"/>
      <c r="R268" s="11"/>
      <c r="S268" s="16"/>
      <c r="T268" s="16"/>
    </row>
    <row r="269" spans="17:20" x14ac:dyDescent="0.25">
      <c r="Q269" s="11"/>
      <c r="R269" s="11"/>
      <c r="S269" s="16"/>
      <c r="T269" s="16"/>
    </row>
    <row r="270" spans="17:20" x14ac:dyDescent="0.25">
      <c r="Q270" s="11"/>
      <c r="R270" s="11"/>
      <c r="S270" s="16"/>
      <c r="T270" s="16"/>
    </row>
    <row r="271" spans="17:20" x14ac:dyDescent="0.25">
      <c r="Q271" s="11"/>
      <c r="R271" s="11"/>
      <c r="S271" s="16"/>
      <c r="T271" s="16"/>
    </row>
    <row r="272" spans="17:20" x14ac:dyDescent="0.25">
      <c r="Q272" s="11"/>
      <c r="R272" s="11"/>
      <c r="S272" s="16"/>
      <c r="T272" s="16"/>
    </row>
    <row r="273" spans="17:20" x14ac:dyDescent="0.25">
      <c r="Q273" s="11"/>
      <c r="R273" s="11"/>
      <c r="S273" s="16"/>
      <c r="T273" s="16"/>
    </row>
    <row r="274" spans="17:20" x14ac:dyDescent="0.25">
      <c r="Q274" s="11"/>
      <c r="R274" s="11"/>
      <c r="S274" s="16"/>
      <c r="T274" s="16"/>
    </row>
    <row r="275" spans="17:20" x14ac:dyDescent="0.25">
      <c r="Q275" s="11"/>
      <c r="R275" s="11"/>
      <c r="S275" s="16"/>
      <c r="T275" s="16"/>
    </row>
    <row r="276" spans="17:20" x14ac:dyDescent="0.25">
      <c r="Q276" s="11"/>
      <c r="R276" s="11"/>
      <c r="S276" s="16"/>
      <c r="T276" s="16"/>
    </row>
    <row r="277" spans="17:20" x14ac:dyDescent="0.25">
      <c r="Q277" s="11"/>
      <c r="R277" s="11"/>
      <c r="S277" s="16"/>
      <c r="T277" s="16"/>
    </row>
    <row r="278" spans="17:20" x14ac:dyDescent="0.25">
      <c r="Q278" s="11"/>
      <c r="R278" s="11"/>
      <c r="S278" s="16"/>
      <c r="T278" s="16"/>
    </row>
    <row r="279" spans="17:20" x14ac:dyDescent="0.25">
      <c r="Q279" s="11"/>
      <c r="R279" s="11"/>
      <c r="S279" s="16"/>
      <c r="T279" s="16"/>
    </row>
    <row r="280" spans="17:20" x14ac:dyDescent="0.25">
      <c r="Q280" s="11"/>
      <c r="R280" s="11"/>
      <c r="S280" s="16"/>
      <c r="T280" s="16"/>
    </row>
    <row r="281" spans="17:20" x14ac:dyDescent="0.25">
      <c r="Q281" s="11"/>
      <c r="R281" s="11"/>
      <c r="S281" s="16"/>
      <c r="T281" s="16"/>
    </row>
    <row r="282" spans="17:20" x14ac:dyDescent="0.25">
      <c r="Q282" s="11"/>
      <c r="R282" s="11"/>
      <c r="S282" s="16"/>
      <c r="T282" s="16"/>
    </row>
    <row r="283" spans="17:20" x14ac:dyDescent="0.25">
      <c r="Q283" s="11"/>
      <c r="R283" s="11"/>
      <c r="S283" s="16"/>
      <c r="T283" s="16"/>
    </row>
    <row r="284" spans="17:20" x14ac:dyDescent="0.25">
      <c r="Q284" s="11"/>
      <c r="R284" s="11"/>
      <c r="S284" s="16"/>
      <c r="T284" s="16"/>
    </row>
    <row r="285" spans="17:20" x14ac:dyDescent="0.25">
      <c r="Q285" s="11"/>
      <c r="R285" s="11"/>
      <c r="S285" s="16"/>
      <c r="T285" s="16"/>
    </row>
    <row r="286" spans="17:20" x14ac:dyDescent="0.25">
      <c r="Q286" s="11"/>
      <c r="R286" s="11"/>
      <c r="S286" s="16"/>
      <c r="T286" s="16"/>
    </row>
    <row r="287" spans="17:20" x14ac:dyDescent="0.25">
      <c r="Q287" s="11"/>
      <c r="R287" s="11"/>
      <c r="S287" s="16"/>
      <c r="T287" s="16"/>
    </row>
    <row r="288" spans="17:20" x14ac:dyDescent="0.25">
      <c r="Q288" s="11"/>
      <c r="R288" s="11"/>
      <c r="S288" s="16"/>
      <c r="T288" s="16"/>
    </row>
    <row r="289" spans="17:20" x14ac:dyDescent="0.25">
      <c r="Q289" s="11"/>
      <c r="R289" s="11"/>
      <c r="S289" s="16"/>
      <c r="T289" s="16"/>
    </row>
    <row r="290" spans="17:20" x14ac:dyDescent="0.25">
      <c r="Q290" s="11"/>
      <c r="R290" s="11"/>
      <c r="S290" s="16"/>
      <c r="T290" s="16"/>
    </row>
    <row r="291" spans="17:20" x14ac:dyDescent="0.25">
      <c r="Q291" s="11"/>
      <c r="R291" s="11"/>
      <c r="S291" s="16"/>
      <c r="T291" s="16"/>
    </row>
    <row r="292" spans="17:20" x14ac:dyDescent="0.25">
      <c r="Q292" s="11"/>
      <c r="R292" s="11"/>
      <c r="S292" s="16"/>
      <c r="T292" s="16"/>
    </row>
    <row r="293" spans="17:20" x14ac:dyDescent="0.25">
      <c r="Q293" s="11"/>
      <c r="R293" s="11"/>
      <c r="S293" s="16"/>
      <c r="T293" s="16"/>
    </row>
    <row r="294" spans="17:20" x14ac:dyDescent="0.25">
      <c r="Q294" s="11"/>
      <c r="R294" s="11"/>
      <c r="S294" s="16"/>
      <c r="T294" s="16"/>
    </row>
    <row r="295" spans="17:20" x14ac:dyDescent="0.25">
      <c r="Q295" s="11"/>
      <c r="R295" s="11"/>
      <c r="S295" s="16"/>
      <c r="T295" s="16"/>
    </row>
    <row r="296" spans="17:20" x14ac:dyDescent="0.25">
      <c r="Q296" s="11"/>
      <c r="R296" s="11"/>
      <c r="S296" s="16"/>
      <c r="T296" s="16"/>
    </row>
    <row r="297" spans="17:20" x14ac:dyDescent="0.25">
      <c r="Q297" s="11"/>
      <c r="R297" s="11"/>
      <c r="S297" s="16"/>
      <c r="T297" s="16"/>
    </row>
    <row r="298" spans="17:20" x14ac:dyDescent="0.25">
      <c r="Q298" s="11"/>
      <c r="R298" s="11"/>
      <c r="S298" s="16"/>
      <c r="T298" s="16"/>
    </row>
    <row r="299" spans="17:20" x14ac:dyDescent="0.25">
      <c r="Q299" s="11"/>
      <c r="R299" s="11"/>
      <c r="S299" s="16"/>
      <c r="T299" s="16"/>
    </row>
    <row r="300" spans="17:20" x14ac:dyDescent="0.25">
      <c r="Q300" s="11"/>
      <c r="R300" s="11"/>
      <c r="S300" s="16"/>
      <c r="T300" s="16"/>
    </row>
    <row r="301" spans="17:20" x14ac:dyDescent="0.25">
      <c r="Q301" s="11"/>
      <c r="R301" s="11"/>
      <c r="S301" s="16"/>
      <c r="T301" s="16"/>
    </row>
    <row r="302" spans="17:20" x14ac:dyDescent="0.25">
      <c r="Q302" s="11"/>
      <c r="R302" s="11"/>
      <c r="S302" s="16"/>
      <c r="T302" s="16"/>
    </row>
    <row r="303" spans="17:20" x14ac:dyDescent="0.25">
      <c r="Q303" s="11"/>
      <c r="R303" s="11"/>
      <c r="S303" s="16"/>
      <c r="T303" s="16"/>
    </row>
    <row r="304" spans="17:20" x14ac:dyDescent="0.25">
      <c r="Q304" s="11"/>
      <c r="R304" s="11"/>
      <c r="S304" s="16"/>
      <c r="T304" s="16"/>
    </row>
    <row r="305" spans="17:20" x14ac:dyDescent="0.25">
      <c r="Q305" s="11"/>
      <c r="R305" s="11"/>
      <c r="S305" s="16"/>
      <c r="T305" s="16"/>
    </row>
    <row r="306" spans="17:20" x14ac:dyDescent="0.25">
      <c r="Q306" s="11"/>
      <c r="R306" s="11"/>
      <c r="S306" s="16"/>
      <c r="T306" s="16"/>
    </row>
    <row r="307" spans="17:20" x14ac:dyDescent="0.25">
      <c r="Q307" s="11"/>
      <c r="R307" s="11"/>
      <c r="S307" s="16"/>
      <c r="T307" s="16"/>
    </row>
    <row r="308" spans="17:20" x14ac:dyDescent="0.25">
      <c r="Q308" s="11"/>
      <c r="R308" s="11"/>
      <c r="S308" s="16"/>
      <c r="T308" s="16"/>
    </row>
    <row r="309" spans="17:20" x14ac:dyDescent="0.25">
      <c r="Q309" s="11"/>
      <c r="R309" s="11"/>
      <c r="S309" s="16"/>
      <c r="T309" s="16"/>
    </row>
    <row r="310" spans="17:20" x14ac:dyDescent="0.25">
      <c r="Q310" s="11"/>
      <c r="R310" s="11"/>
      <c r="S310" s="16"/>
      <c r="T310" s="16"/>
    </row>
    <row r="311" spans="17:20" x14ac:dyDescent="0.25">
      <c r="Q311" s="11"/>
      <c r="R311" s="11"/>
      <c r="S311" s="16"/>
      <c r="T311" s="16"/>
    </row>
    <row r="312" spans="17:20" x14ac:dyDescent="0.25">
      <c r="Q312" s="11"/>
      <c r="R312" s="11"/>
      <c r="S312" s="16"/>
      <c r="T312" s="16"/>
    </row>
    <row r="313" spans="17:20" x14ac:dyDescent="0.25">
      <c r="Q313" s="11"/>
      <c r="R313" s="11"/>
      <c r="S313" s="16"/>
      <c r="T313" s="16"/>
    </row>
    <row r="314" spans="17:20" x14ac:dyDescent="0.25">
      <c r="Q314" s="11"/>
      <c r="R314" s="11"/>
      <c r="S314" s="16"/>
      <c r="T314" s="16"/>
    </row>
    <row r="315" spans="17:20" x14ac:dyDescent="0.25">
      <c r="Q315" s="11"/>
      <c r="R315" s="11"/>
      <c r="S315" s="16"/>
      <c r="T315" s="16"/>
    </row>
    <row r="316" spans="17:20" x14ac:dyDescent="0.25">
      <c r="Q316" s="11"/>
      <c r="R316" s="11"/>
      <c r="S316" s="16"/>
      <c r="T316" s="16"/>
    </row>
    <row r="317" spans="17:20" x14ac:dyDescent="0.25">
      <c r="Q317" s="11"/>
      <c r="R317" s="11"/>
      <c r="S317" s="16"/>
      <c r="T317" s="16"/>
    </row>
    <row r="318" spans="17:20" x14ac:dyDescent="0.25">
      <c r="Q318" s="11"/>
      <c r="R318" s="11"/>
      <c r="S318" s="16"/>
      <c r="T318" s="16"/>
    </row>
    <row r="319" spans="17:20" x14ac:dyDescent="0.25">
      <c r="Q319" s="11"/>
      <c r="R319" s="11"/>
      <c r="S319" s="16"/>
      <c r="T319" s="16"/>
    </row>
    <row r="320" spans="17:20" x14ac:dyDescent="0.25">
      <c r="Q320" s="11"/>
      <c r="R320" s="11"/>
      <c r="S320" s="16"/>
      <c r="T320" s="16"/>
    </row>
    <row r="321" spans="17:20" x14ac:dyDescent="0.25">
      <c r="Q321" s="11"/>
      <c r="R321" s="11"/>
      <c r="S321" s="16"/>
      <c r="T321" s="16"/>
    </row>
    <row r="322" spans="17:20" x14ac:dyDescent="0.25">
      <c r="Q322" s="11"/>
      <c r="R322" s="11"/>
      <c r="S322" s="16"/>
      <c r="T322" s="16"/>
    </row>
    <row r="323" spans="17:20" x14ac:dyDescent="0.25">
      <c r="Q323" s="11"/>
      <c r="R323" s="11"/>
      <c r="S323" s="16"/>
      <c r="T323" s="16"/>
    </row>
    <row r="324" spans="17:20" x14ac:dyDescent="0.25">
      <c r="Q324" s="11"/>
      <c r="R324" s="11"/>
      <c r="S324" s="16"/>
      <c r="T324" s="16"/>
    </row>
    <row r="325" spans="17:20" x14ac:dyDescent="0.25">
      <c r="Q325" s="11"/>
      <c r="R325" s="11"/>
      <c r="S325" s="16"/>
      <c r="T325" s="16"/>
    </row>
    <row r="326" spans="17:20" x14ac:dyDescent="0.25">
      <c r="Q326" s="11"/>
      <c r="R326" s="11"/>
      <c r="S326" s="16"/>
      <c r="T326" s="16"/>
    </row>
    <row r="327" spans="17:20" x14ac:dyDescent="0.25">
      <c r="Q327" s="11"/>
      <c r="R327" s="11"/>
      <c r="S327" s="16"/>
      <c r="T327" s="16"/>
    </row>
    <row r="328" spans="17:20" x14ac:dyDescent="0.25">
      <c r="Q328" s="11"/>
      <c r="R328" s="11"/>
      <c r="S328" s="16"/>
      <c r="T328" s="16"/>
    </row>
    <row r="329" spans="17:20" x14ac:dyDescent="0.25">
      <c r="Q329" s="11"/>
      <c r="R329" s="11"/>
      <c r="S329" s="16"/>
      <c r="T329" s="16"/>
    </row>
    <row r="330" spans="17:20" x14ac:dyDescent="0.25">
      <c r="Q330" s="11"/>
      <c r="R330" s="11"/>
      <c r="S330" s="16"/>
      <c r="T330" s="16"/>
    </row>
    <row r="331" spans="17:20" x14ac:dyDescent="0.25">
      <c r="Q331" s="11"/>
      <c r="R331" s="11"/>
      <c r="S331" s="16"/>
      <c r="T331" s="16"/>
    </row>
    <row r="332" spans="17:20" x14ac:dyDescent="0.25">
      <c r="Q332" s="11"/>
      <c r="R332" s="11"/>
      <c r="S332" s="16"/>
      <c r="T332" s="16"/>
    </row>
    <row r="333" spans="17:20" x14ac:dyDescent="0.25">
      <c r="Q333" s="11"/>
      <c r="R333" s="11"/>
      <c r="S333" s="16"/>
      <c r="T333" s="16"/>
    </row>
    <row r="334" spans="17:20" x14ac:dyDescent="0.25">
      <c r="Q334" s="11"/>
      <c r="R334" s="11"/>
      <c r="S334" s="16"/>
      <c r="T334" s="16"/>
    </row>
    <row r="335" spans="17:20" x14ac:dyDescent="0.25">
      <c r="Q335" s="11"/>
      <c r="R335" s="11"/>
      <c r="S335" s="16"/>
      <c r="T335" s="16"/>
    </row>
    <row r="336" spans="17:20" x14ac:dyDescent="0.25">
      <c r="Q336" s="11"/>
      <c r="R336" s="11"/>
      <c r="S336" s="16"/>
      <c r="T336" s="16"/>
    </row>
    <row r="337" spans="17:20" x14ac:dyDescent="0.25">
      <c r="Q337" s="11"/>
      <c r="R337" s="11"/>
      <c r="S337" s="16"/>
      <c r="T337" s="16"/>
    </row>
    <row r="338" spans="17:20" x14ac:dyDescent="0.25">
      <c r="Q338" s="11"/>
      <c r="R338" s="11"/>
      <c r="S338" s="16"/>
      <c r="T338" s="16"/>
    </row>
    <row r="339" spans="17:20" x14ac:dyDescent="0.25">
      <c r="Q339" s="11"/>
      <c r="R339" s="11"/>
      <c r="S339" s="16"/>
      <c r="T339" s="16"/>
    </row>
    <row r="340" spans="17:20" x14ac:dyDescent="0.25">
      <c r="Q340" s="11"/>
      <c r="R340" s="11"/>
      <c r="S340" s="16"/>
      <c r="T340" s="16"/>
    </row>
    <row r="341" spans="17:20" x14ac:dyDescent="0.25">
      <c r="Q341" s="11"/>
      <c r="R341" s="11"/>
      <c r="S341" s="16"/>
      <c r="T341" s="16"/>
    </row>
    <row r="342" spans="17:20" x14ac:dyDescent="0.25">
      <c r="Q342" s="11"/>
      <c r="R342" s="11"/>
      <c r="S342" s="16"/>
      <c r="T342" s="16"/>
    </row>
    <row r="343" spans="17:20" x14ac:dyDescent="0.25">
      <c r="Q343" s="11"/>
      <c r="R343" s="11"/>
      <c r="S343" s="16"/>
      <c r="T343" s="16"/>
    </row>
    <row r="344" spans="17:20" x14ac:dyDescent="0.25">
      <c r="Q344" s="11"/>
      <c r="R344" s="11"/>
      <c r="S344" s="16"/>
      <c r="T344" s="16"/>
    </row>
    <row r="345" spans="17:20" x14ac:dyDescent="0.25">
      <c r="Q345" s="11"/>
      <c r="R345" s="11"/>
      <c r="S345" s="16"/>
      <c r="T345" s="16"/>
    </row>
    <row r="346" spans="17:20" x14ac:dyDescent="0.25">
      <c r="Q346" s="11"/>
      <c r="R346" s="11"/>
      <c r="S346" s="16"/>
      <c r="T346" s="16"/>
    </row>
    <row r="347" spans="17:20" x14ac:dyDescent="0.25">
      <c r="Q347" s="11"/>
      <c r="R347" s="11"/>
      <c r="S347" s="16"/>
      <c r="T347" s="16"/>
    </row>
    <row r="348" spans="17:20" x14ac:dyDescent="0.25">
      <c r="Q348" s="11"/>
      <c r="R348" s="11"/>
      <c r="S348" s="16"/>
      <c r="T348" s="16"/>
    </row>
    <row r="349" spans="17:20" x14ac:dyDescent="0.25">
      <c r="Q349" s="11"/>
      <c r="R349" s="11"/>
      <c r="S349" s="16"/>
      <c r="T349" s="16"/>
    </row>
    <row r="350" spans="17:20" x14ac:dyDescent="0.25">
      <c r="Q350" s="11"/>
      <c r="R350" s="11"/>
      <c r="S350" s="16"/>
      <c r="T350" s="16"/>
    </row>
    <row r="351" spans="17:20" x14ac:dyDescent="0.25">
      <c r="Q351" s="11"/>
      <c r="R351" s="11"/>
      <c r="S351" s="16"/>
      <c r="T351" s="16"/>
    </row>
    <row r="352" spans="17:20" x14ac:dyDescent="0.25">
      <c r="Q352" s="11"/>
      <c r="R352" s="11"/>
      <c r="S352" s="16"/>
      <c r="T352" s="16"/>
    </row>
    <row r="353" spans="17:20" x14ac:dyDescent="0.25">
      <c r="Q353" s="11"/>
      <c r="R353" s="11"/>
      <c r="S353" s="16"/>
      <c r="T353" s="16"/>
    </row>
    <row r="354" spans="17:20" x14ac:dyDescent="0.25">
      <c r="Q354" s="11"/>
      <c r="R354" s="11"/>
      <c r="S354" s="16"/>
      <c r="T354" s="16"/>
    </row>
    <row r="355" spans="17:20" x14ac:dyDescent="0.25">
      <c r="Q355" s="11"/>
      <c r="R355" s="11"/>
      <c r="S355" s="16"/>
      <c r="T355" s="16"/>
    </row>
    <row r="356" spans="17:20" x14ac:dyDescent="0.25">
      <c r="Q356" s="11"/>
      <c r="R356" s="11"/>
      <c r="S356" s="16"/>
      <c r="T356" s="16"/>
    </row>
    <row r="357" spans="17:20" x14ac:dyDescent="0.25">
      <c r="Q357" s="11"/>
      <c r="R357" s="11"/>
      <c r="S357" s="16"/>
      <c r="T357" s="16"/>
    </row>
    <row r="358" spans="17:20" x14ac:dyDescent="0.25">
      <c r="Q358" s="11"/>
      <c r="R358" s="11"/>
      <c r="S358" s="16"/>
      <c r="T358" s="16"/>
    </row>
    <row r="359" spans="17:20" x14ac:dyDescent="0.25">
      <c r="Q359" s="11"/>
      <c r="R359" s="11"/>
      <c r="S359" s="16"/>
      <c r="T359" s="16"/>
    </row>
    <row r="360" spans="17:20" x14ac:dyDescent="0.25">
      <c r="Q360" s="11"/>
      <c r="R360" s="11"/>
      <c r="S360" s="16"/>
      <c r="T360" s="16"/>
    </row>
    <row r="361" spans="17:20" x14ac:dyDescent="0.25">
      <c r="Q361" s="11"/>
      <c r="R361" s="11"/>
      <c r="S361" s="16"/>
      <c r="T361" s="16"/>
    </row>
    <row r="362" spans="17:20" x14ac:dyDescent="0.25">
      <c r="Q362" s="11"/>
      <c r="R362" s="11"/>
      <c r="S362" s="16"/>
      <c r="T362" s="16"/>
    </row>
    <row r="363" spans="17:20" x14ac:dyDescent="0.25">
      <c r="Q363" s="11"/>
      <c r="R363" s="11"/>
      <c r="S363" s="16"/>
      <c r="T363" s="16"/>
    </row>
    <row r="364" spans="17:20" x14ac:dyDescent="0.25">
      <c r="Q364" s="11"/>
      <c r="R364" s="11"/>
      <c r="S364" s="16"/>
      <c r="T364" s="16"/>
    </row>
    <row r="365" spans="17:20" x14ac:dyDescent="0.25">
      <c r="Q365" s="11"/>
      <c r="R365" s="11"/>
      <c r="S365" s="16"/>
      <c r="T365" s="16"/>
    </row>
    <row r="366" spans="17:20" x14ac:dyDescent="0.25">
      <c r="Q366" s="11"/>
      <c r="R366" s="11"/>
      <c r="S366" s="16"/>
      <c r="T366" s="16"/>
    </row>
    <row r="367" spans="17:20" x14ac:dyDescent="0.25">
      <c r="Q367" s="11"/>
      <c r="R367" s="11"/>
      <c r="S367" s="16"/>
      <c r="T367" s="16"/>
    </row>
    <row r="368" spans="17:20" x14ac:dyDescent="0.25">
      <c r="Q368" s="11"/>
      <c r="R368" s="11"/>
      <c r="S368" s="16"/>
      <c r="T368" s="16"/>
    </row>
    <row r="369" spans="17:20" x14ac:dyDescent="0.25">
      <c r="Q369" s="11"/>
      <c r="R369" s="11"/>
      <c r="S369" s="16"/>
      <c r="T369" s="16"/>
    </row>
    <row r="370" spans="17:20" x14ac:dyDescent="0.25">
      <c r="Q370" s="11"/>
      <c r="R370" s="11"/>
      <c r="S370" s="16"/>
      <c r="T370" s="16"/>
    </row>
    <row r="371" spans="17:20" x14ac:dyDescent="0.25">
      <c r="Q371" s="11"/>
      <c r="R371" s="11"/>
      <c r="S371" s="16"/>
      <c r="T371" s="16"/>
    </row>
    <row r="372" spans="17:20" x14ac:dyDescent="0.25">
      <c r="Q372" s="11"/>
      <c r="R372" s="11"/>
      <c r="S372" s="16"/>
      <c r="T372" s="16"/>
    </row>
    <row r="373" spans="17:20" x14ac:dyDescent="0.25">
      <c r="Q373" s="11"/>
      <c r="R373" s="11"/>
      <c r="S373" s="16"/>
      <c r="T373" s="16"/>
    </row>
    <row r="374" spans="17:20" x14ac:dyDescent="0.25">
      <c r="Q374" s="11"/>
      <c r="R374" s="11"/>
      <c r="S374" s="16"/>
      <c r="T374" s="16"/>
    </row>
    <row r="375" spans="17:20" x14ac:dyDescent="0.25">
      <c r="Q375" s="11"/>
      <c r="R375" s="11"/>
      <c r="S375" s="16"/>
      <c r="T375" s="16"/>
    </row>
    <row r="376" spans="17:20" x14ac:dyDescent="0.25">
      <c r="Q376" s="11"/>
      <c r="R376" s="11"/>
      <c r="S376" s="16"/>
      <c r="T376" s="16"/>
    </row>
    <row r="377" spans="17:20" x14ac:dyDescent="0.25">
      <c r="Q377" s="11"/>
      <c r="R377" s="11"/>
      <c r="S377" s="16"/>
      <c r="T377" s="16"/>
    </row>
    <row r="378" spans="17:20" x14ac:dyDescent="0.25">
      <c r="Q378" s="11"/>
      <c r="R378" s="11"/>
      <c r="S378" s="16"/>
      <c r="T378" s="16"/>
    </row>
    <row r="379" spans="17:20" x14ac:dyDescent="0.25">
      <c r="Q379" s="11"/>
      <c r="R379" s="11"/>
      <c r="S379" s="16"/>
      <c r="T379" s="16"/>
    </row>
    <row r="380" spans="17:20" x14ac:dyDescent="0.25">
      <c r="Q380" s="11"/>
      <c r="R380" s="11"/>
      <c r="S380" s="16"/>
      <c r="T380" s="16"/>
    </row>
    <row r="381" spans="17:20" x14ac:dyDescent="0.25">
      <c r="Q381" s="11"/>
      <c r="R381" s="11"/>
      <c r="S381" s="16"/>
      <c r="T381" s="16"/>
    </row>
    <row r="382" spans="17:20" x14ac:dyDescent="0.25">
      <c r="Q382" s="11"/>
      <c r="R382" s="11"/>
      <c r="S382" s="16"/>
      <c r="T382" s="16"/>
    </row>
    <row r="383" spans="17:20" x14ac:dyDescent="0.25">
      <c r="Q383" s="11"/>
      <c r="R383" s="11"/>
      <c r="S383" s="16"/>
      <c r="T383" s="16"/>
    </row>
    <row r="384" spans="17:20" x14ac:dyDescent="0.25">
      <c r="Q384" s="11"/>
      <c r="R384" s="11"/>
      <c r="S384" s="16"/>
      <c r="T384" s="16"/>
    </row>
    <row r="385" spans="17:20" x14ac:dyDescent="0.25">
      <c r="Q385" s="11"/>
      <c r="R385" s="11"/>
      <c r="S385" s="16"/>
      <c r="T385" s="16"/>
    </row>
    <row r="386" spans="17:20" x14ac:dyDescent="0.25">
      <c r="Q386" s="11"/>
      <c r="R386" s="11"/>
      <c r="S386" s="16"/>
      <c r="T386" s="16"/>
    </row>
    <row r="387" spans="17:20" x14ac:dyDescent="0.25">
      <c r="Q387" s="11"/>
      <c r="R387" s="11"/>
      <c r="S387" s="16"/>
      <c r="T387" s="16"/>
    </row>
    <row r="388" spans="17:20" x14ac:dyDescent="0.25">
      <c r="Q388" s="11"/>
      <c r="R388" s="11"/>
      <c r="S388" s="16"/>
      <c r="T388" s="16"/>
    </row>
    <row r="389" spans="17:20" x14ac:dyDescent="0.25">
      <c r="Q389" s="11"/>
      <c r="R389" s="11"/>
      <c r="S389" s="16"/>
      <c r="T389" s="16"/>
    </row>
    <row r="390" spans="17:20" x14ac:dyDescent="0.25">
      <c r="Q390" s="11"/>
      <c r="R390" s="11"/>
      <c r="S390" s="16"/>
      <c r="T390" s="16"/>
    </row>
    <row r="391" spans="17:20" x14ac:dyDescent="0.25">
      <c r="Q391" s="11"/>
      <c r="R391" s="11"/>
      <c r="S391" s="16"/>
      <c r="T391" s="16"/>
    </row>
    <row r="392" spans="17:20" x14ac:dyDescent="0.25">
      <c r="Q392" s="11"/>
      <c r="R392" s="11"/>
      <c r="S392" s="16"/>
      <c r="T392" s="16"/>
    </row>
    <row r="393" spans="17:20" x14ac:dyDescent="0.25">
      <c r="Q393" s="11"/>
      <c r="R393" s="11"/>
      <c r="S393" s="16"/>
      <c r="T393" s="16"/>
    </row>
    <row r="394" spans="17:20" x14ac:dyDescent="0.25">
      <c r="Q394" s="11"/>
      <c r="R394" s="11"/>
      <c r="S394" s="16"/>
      <c r="T394" s="16"/>
    </row>
    <row r="395" spans="17:20" x14ac:dyDescent="0.25">
      <c r="Q395" s="11"/>
      <c r="R395" s="11"/>
      <c r="S395" s="16"/>
      <c r="T395" s="16"/>
    </row>
    <row r="396" spans="17:20" x14ac:dyDescent="0.25">
      <c r="Q396" s="11"/>
      <c r="R396" s="11"/>
      <c r="S396" s="16"/>
      <c r="T396" s="16"/>
    </row>
    <row r="397" spans="17:20" x14ac:dyDescent="0.25">
      <c r="Q397" s="11"/>
      <c r="R397" s="11"/>
      <c r="S397" s="16"/>
      <c r="T397" s="16"/>
    </row>
    <row r="398" spans="17:20" x14ac:dyDescent="0.25">
      <c r="Q398" s="11"/>
      <c r="R398" s="11"/>
      <c r="S398" s="16"/>
      <c r="T398" s="16"/>
    </row>
    <row r="399" spans="17:20" x14ac:dyDescent="0.25">
      <c r="Q399" s="11"/>
      <c r="R399" s="11"/>
      <c r="S399" s="16"/>
      <c r="T399" s="16"/>
    </row>
    <row r="400" spans="17:20" x14ac:dyDescent="0.25">
      <c r="Q400" s="11"/>
      <c r="R400" s="11"/>
      <c r="S400" s="16"/>
      <c r="T400" s="16"/>
    </row>
    <row r="401" spans="17:20" x14ac:dyDescent="0.25">
      <c r="Q401" s="11"/>
      <c r="R401" s="11"/>
      <c r="S401" s="16"/>
      <c r="T401" s="16"/>
    </row>
    <row r="402" spans="17:20" x14ac:dyDescent="0.25">
      <c r="Q402" s="11"/>
      <c r="R402" s="11"/>
      <c r="S402" s="16"/>
      <c r="T402" s="16"/>
    </row>
    <row r="403" spans="17:20" x14ac:dyDescent="0.25">
      <c r="Q403" s="11"/>
      <c r="R403" s="11"/>
      <c r="S403" s="16"/>
      <c r="T403" s="16"/>
    </row>
    <row r="404" spans="17:20" x14ac:dyDescent="0.25">
      <c r="Q404" s="11"/>
      <c r="R404" s="11"/>
      <c r="S404" s="16"/>
      <c r="T404" s="16"/>
    </row>
    <row r="405" spans="17:20" x14ac:dyDescent="0.25">
      <c r="Q405" s="11"/>
      <c r="R405" s="11"/>
      <c r="S405" s="16"/>
      <c r="T405" s="16"/>
    </row>
    <row r="406" spans="17:20" x14ac:dyDescent="0.25">
      <c r="Q406" s="11"/>
      <c r="R406" s="11"/>
      <c r="S406" s="16"/>
      <c r="T406" s="16"/>
    </row>
    <row r="407" spans="17:20" x14ac:dyDescent="0.25">
      <c r="Q407" s="11"/>
      <c r="R407" s="11"/>
      <c r="S407" s="16"/>
      <c r="T407" s="16"/>
    </row>
    <row r="408" spans="17:20" x14ac:dyDescent="0.25">
      <c r="Q408" s="11"/>
      <c r="R408" s="11"/>
      <c r="S408" s="16"/>
      <c r="T408" s="16"/>
    </row>
    <row r="409" spans="17:20" x14ac:dyDescent="0.25">
      <c r="Q409" s="11"/>
      <c r="R409" s="11"/>
      <c r="S409" s="16"/>
      <c r="T409" s="16"/>
    </row>
    <row r="410" spans="17:20" x14ac:dyDescent="0.25">
      <c r="Q410" s="11"/>
      <c r="R410" s="11"/>
      <c r="S410" s="16"/>
      <c r="T410" s="16"/>
    </row>
    <row r="411" spans="17:20" x14ac:dyDescent="0.25">
      <c r="Q411" s="11"/>
      <c r="R411" s="11"/>
      <c r="S411" s="16"/>
      <c r="T411" s="16"/>
    </row>
    <row r="412" spans="17:20" x14ac:dyDescent="0.25">
      <c r="Q412" s="11"/>
      <c r="R412" s="11"/>
      <c r="S412" s="16"/>
      <c r="T412" s="16"/>
    </row>
    <row r="413" spans="17:20" x14ac:dyDescent="0.25">
      <c r="Q413" s="11"/>
      <c r="R413" s="11"/>
      <c r="S413" s="16"/>
      <c r="T413" s="16"/>
    </row>
    <row r="414" spans="17:20" x14ac:dyDescent="0.25">
      <c r="Q414" s="11"/>
      <c r="R414" s="11"/>
      <c r="S414" s="16"/>
      <c r="T414" s="16"/>
    </row>
    <row r="415" spans="17:20" x14ac:dyDescent="0.25">
      <c r="Q415" s="11"/>
      <c r="R415" s="11"/>
      <c r="S415" s="16"/>
      <c r="T415" s="16"/>
    </row>
    <row r="416" spans="17:20" x14ac:dyDescent="0.25">
      <c r="Q416" s="11"/>
      <c r="R416" s="11"/>
      <c r="S416" s="16"/>
      <c r="T416" s="16"/>
    </row>
    <row r="417" spans="17:20" x14ac:dyDescent="0.25">
      <c r="Q417" s="11"/>
      <c r="R417" s="11"/>
      <c r="S417" s="16"/>
      <c r="T417" s="16"/>
    </row>
    <row r="418" spans="17:20" x14ac:dyDescent="0.25">
      <c r="Q418" s="11"/>
      <c r="R418" s="11"/>
      <c r="S418" s="16"/>
      <c r="T418" s="16"/>
    </row>
    <row r="419" spans="17:20" x14ac:dyDescent="0.25">
      <c r="Q419" s="11"/>
      <c r="R419" s="11"/>
      <c r="S419" s="16"/>
      <c r="T419" s="16"/>
    </row>
    <row r="420" spans="17:20" x14ac:dyDescent="0.25">
      <c r="Q420" s="11"/>
      <c r="R420" s="11"/>
      <c r="S420" s="16"/>
      <c r="T420" s="16"/>
    </row>
    <row r="421" spans="17:20" x14ac:dyDescent="0.25">
      <c r="Q421" s="11"/>
      <c r="R421" s="11"/>
      <c r="S421" s="16"/>
      <c r="T421" s="16"/>
    </row>
    <row r="422" spans="17:20" x14ac:dyDescent="0.25">
      <c r="Q422" s="11"/>
      <c r="R422" s="11"/>
      <c r="S422" s="16"/>
      <c r="T422" s="16"/>
    </row>
    <row r="423" spans="17:20" x14ac:dyDescent="0.25">
      <c r="Q423" s="11"/>
      <c r="R423" s="11"/>
      <c r="S423" s="16"/>
      <c r="T423" s="16"/>
    </row>
    <row r="424" spans="17:20" x14ac:dyDescent="0.25">
      <c r="Q424" s="11"/>
      <c r="R424" s="11"/>
      <c r="S424" s="16"/>
      <c r="T424" s="16"/>
    </row>
    <row r="425" spans="17:20" x14ac:dyDescent="0.25">
      <c r="Q425" s="11"/>
      <c r="R425" s="11"/>
      <c r="S425" s="16"/>
      <c r="T425" s="16"/>
    </row>
    <row r="426" spans="17:20" x14ac:dyDescent="0.25">
      <c r="Q426" s="11"/>
      <c r="R426" s="11"/>
      <c r="S426" s="16"/>
      <c r="T426" s="16"/>
    </row>
    <row r="427" spans="17:20" x14ac:dyDescent="0.25">
      <c r="Q427" s="11"/>
      <c r="R427" s="11"/>
      <c r="S427" s="16"/>
      <c r="T427" s="16"/>
    </row>
    <row r="428" spans="17:20" x14ac:dyDescent="0.25">
      <c r="Q428" s="11"/>
      <c r="R428" s="11"/>
      <c r="S428" s="16"/>
      <c r="T428" s="16"/>
    </row>
    <row r="429" spans="17:20" x14ac:dyDescent="0.25">
      <c r="Q429" s="11"/>
      <c r="R429" s="11"/>
      <c r="S429" s="16"/>
      <c r="T429" s="16"/>
    </row>
    <row r="430" spans="17:20" x14ac:dyDescent="0.25">
      <c r="Q430" s="11"/>
      <c r="R430" s="11"/>
      <c r="S430" s="16"/>
      <c r="T430" s="16"/>
    </row>
    <row r="431" spans="17:20" x14ac:dyDescent="0.25">
      <c r="Q431" s="11"/>
      <c r="R431" s="11"/>
      <c r="S431" s="16"/>
      <c r="T431" s="16"/>
    </row>
    <row r="432" spans="17:20" x14ac:dyDescent="0.25">
      <c r="Q432" s="11"/>
      <c r="R432" s="11"/>
      <c r="S432" s="16"/>
      <c r="T432" s="16"/>
    </row>
    <row r="433" spans="17:20" x14ac:dyDescent="0.25">
      <c r="Q433" s="11"/>
      <c r="R433" s="11"/>
      <c r="S433" s="16"/>
      <c r="T433" s="16"/>
    </row>
    <row r="434" spans="17:20" x14ac:dyDescent="0.25">
      <c r="Q434" s="11"/>
      <c r="R434" s="11"/>
      <c r="S434" s="16"/>
      <c r="T434" s="16"/>
    </row>
    <row r="435" spans="17:20" x14ac:dyDescent="0.25">
      <c r="Q435" s="11"/>
      <c r="R435" s="11"/>
      <c r="S435" s="16"/>
      <c r="T435" s="16"/>
    </row>
    <row r="436" spans="17:20" x14ac:dyDescent="0.25">
      <c r="Q436" s="11"/>
      <c r="R436" s="11"/>
      <c r="S436" s="16"/>
      <c r="T436" s="16"/>
    </row>
    <row r="437" spans="17:20" x14ac:dyDescent="0.25">
      <c r="Q437" s="11"/>
      <c r="R437" s="11"/>
      <c r="S437" s="16"/>
      <c r="T437" s="16"/>
    </row>
    <row r="438" spans="17:20" x14ac:dyDescent="0.25">
      <c r="Q438" s="11"/>
      <c r="R438" s="11"/>
      <c r="S438" s="16"/>
      <c r="T438" s="16"/>
    </row>
    <row r="439" spans="17:20" x14ac:dyDescent="0.25">
      <c r="Q439" s="11"/>
      <c r="R439" s="11"/>
      <c r="S439" s="16"/>
      <c r="T439" s="16"/>
    </row>
    <row r="440" spans="17:20" x14ac:dyDescent="0.25">
      <c r="Q440" s="11"/>
      <c r="R440" s="11"/>
      <c r="S440" s="16"/>
      <c r="T440" s="16"/>
    </row>
    <row r="441" spans="17:20" x14ac:dyDescent="0.25">
      <c r="Q441" s="11"/>
      <c r="R441" s="11"/>
      <c r="S441" s="16"/>
      <c r="T441" s="16"/>
    </row>
    <row r="442" spans="17:20" x14ac:dyDescent="0.25">
      <c r="Q442" s="11"/>
      <c r="R442" s="11"/>
      <c r="S442" s="16"/>
      <c r="T442" s="16"/>
    </row>
    <row r="443" spans="17:20" x14ac:dyDescent="0.25">
      <c r="Q443" s="11"/>
      <c r="R443" s="11"/>
      <c r="S443" s="16"/>
      <c r="T443" s="16"/>
    </row>
    <row r="444" spans="17:20" x14ac:dyDescent="0.25">
      <c r="Q444" s="11"/>
      <c r="R444" s="11"/>
      <c r="S444" s="16"/>
      <c r="T444" s="16"/>
    </row>
    <row r="445" spans="17:20" x14ac:dyDescent="0.25">
      <c r="Q445" s="11"/>
      <c r="R445" s="11"/>
      <c r="S445" s="16"/>
      <c r="T445" s="16"/>
    </row>
    <row r="446" spans="17:20" x14ac:dyDescent="0.25">
      <c r="Q446" s="11"/>
      <c r="R446" s="11"/>
      <c r="S446" s="16"/>
      <c r="T446" s="16"/>
    </row>
    <row r="447" spans="17:20" x14ac:dyDescent="0.25">
      <c r="Q447" s="11"/>
      <c r="R447" s="11"/>
      <c r="S447" s="16"/>
      <c r="T447" s="16"/>
    </row>
    <row r="448" spans="17:20" x14ac:dyDescent="0.25">
      <c r="Q448" s="11"/>
      <c r="R448" s="11"/>
      <c r="S448" s="16"/>
      <c r="T448" s="16"/>
    </row>
    <row r="449" spans="17:20" x14ac:dyDescent="0.25">
      <c r="Q449" s="11"/>
      <c r="R449" s="11"/>
      <c r="S449" s="16"/>
      <c r="T449" s="16"/>
    </row>
    <row r="450" spans="17:20" x14ac:dyDescent="0.25">
      <c r="Q450" s="11"/>
      <c r="R450" s="11"/>
      <c r="S450" s="16"/>
      <c r="T450" s="16"/>
    </row>
    <row r="451" spans="17:20" x14ac:dyDescent="0.25">
      <c r="Q451" s="11"/>
      <c r="R451" s="11"/>
      <c r="S451" s="16"/>
      <c r="T451" s="16"/>
    </row>
    <row r="452" spans="17:20" x14ac:dyDescent="0.25">
      <c r="Q452" s="11"/>
      <c r="R452" s="11"/>
      <c r="S452" s="16"/>
      <c r="T452" s="16"/>
    </row>
    <row r="453" spans="17:20" x14ac:dyDescent="0.25">
      <c r="Q453" s="11"/>
      <c r="R453" s="11"/>
      <c r="S453" s="16"/>
      <c r="T453" s="16"/>
    </row>
    <row r="454" spans="17:20" x14ac:dyDescent="0.25">
      <c r="Q454" s="11"/>
      <c r="R454" s="11"/>
      <c r="S454" s="16"/>
      <c r="T454" s="16"/>
    </row>
    <row r="455" spans="17:20" x14ac:dyDescent="0.25">
      <c r="Q455" s="11"/>
      <c r="R455" s="11"/>
      <c r="S455" s="16"/>
      <c r="T455" s="16"/>
    </row>
    <row r="456" spans="17:20" x14ac:dyDescent="0.25">
      <c r="Q456" s="11"/>
      <c r="R456" s="11"/>
      <c r="S456" s="16"/>
      <c r="T456" s="16"/>
    </row>
    <row r="457" spans="17:20" x14ac:dyDescent="0.25">
      <c r="Q457" s="11"/>
      <c r="R457" s="11"/>
      <c r="S457" s="16"/>
      <c r="T457" s="16"/>
    </row>
    <row r="458" spans="17:20" x14ac:dyDescent="0.25">
      <c r="Q458" s="11"/>
      <c r="R458" s="11"/>
      <c r="S458" s="16"/>
      <c r="T458" s="16"/>
    </row>
    <row r="459" spans="17:20" x14ac:dyDescent="0.25">
      <c r="Q459" s="11"/>
      <c r="R459" s="11"/>
      <c r="S459" s="16"/>
      <c r="T459" s="16"/>
    </row>
    <row r="460" spans="17:20" x14ac:dyDescent="0.25">
      <c r="Q460" s="11"/>
      <c r="R460" s="11"/>
      <c r="S460" s="16"/>
      <c r="T460" s="16"/>
    </row>
    <row r="461" spans="17:20" x14ac:dyDescent="0.25">
      <c r="Q461" s="11"/>
      <c r="R461" s="11"/>
      <c r="S461" s="16"/>
      <c r="T461" s="16"/>
    </row>
    <row r="462" spans="17:20" x14ac:dyDescent="0.25">
      <c r="Q462" s="11"/>
      <c r="R462" s="11"/>
      <c r="S462" s="16"/>
      <c r="T462" s="16"/>
    </row>
    <row r="463" spans="17:20" x14ac:dyDescent="0.25">
      <c r="Q463" s="11"/>
      <c r="R463" s="11"/>
      <c r="S463" s="16"/>
      <c r="T463" s="16"/>
    </row>
    <row r="464" spans="17:20" x14ac:dyDescent="0.25">
      <c r="Q464" s="11"/>
      <c r="R464" s="11"/>
      <c r="S464" s="16"/>
      <c r="T464" s="16"/>
    </row>
    <row r="465" spans="17:20" x14ac:dyDescent="0.25">
      <c r="Q465" s="11"/>
      <c r="R465" s="11"/>
      <c r="S465" s="16"/>
      <c r="T465" s="16"/>
    </row>
    <row r="466" spans="17:20" x14ac:dyDescent="0.25">
      <c r="Q466" s="11"/>
      <c r="R466" s="11"/>
      <c r="S466" s="16"/>
      <c r="T466" s="16"/>
    </row>
    <row r="467" spans="17:20" x14ac:dyDescent="0.25">
      <c r="Q467" s="11"/>
      <c r="R467" s="11"/>
      <c r="S467" s="16"/>
      <c r="T467" s="16"/>
    </row>
    <row r="468" spans="17:20" x14ac:dyDescent="0.25">
      <c r="Q468" s="11"/>
      <c r="R468" s="11"/>
      <c r="S468" s="16"/>
      <c r="T468" s="16"/>
    </row>
    <row r="469" spans="17:20" x14ac:dyDescent="0.25">
      <c r="Q469" s="11"/>
      <c r="R469" s="11"/>
      <c r="S469" s="16"/>
      <c r="T469" s="16"/>
    </row>
    <row r="470" spans="17:20" x14ac:dyDescent="0.25">
      <c r="Q470" s="11"/>
      <c r="R470" s="11"/>
      <c r="S470" s="16"/>
      <c r="T470" s="16"/>
    </row>
    <row r="471" spans="17:20" x14ac:dyDescent="0.25">
      <c r="Q471" s="11"/>
      <c r="R471" s="11"/>
      <c r="S471" s="16"/>
      <c r="T471" s="16"/>
    </row>
    <row r="472" spans="17:20" x14ac:dyDescent="0.25">
      <c r="Q472" s="11"/>
      <c r="R472" s="11"/>
      <c r="S472" s="16"/>
      <c r="T472" s="16"/>
    </row>
    <row r="473" spans="17:20" x14ac:dyDescent="0.25">
      <c r="Q473" s="11"/>
      <c r="R473" s="11"/>
      <c r="S473" s="16"/>
      <c r="T473" s="16"/>
    </row>
    <row r="474" spans="17:20" x14ac:dyDescent="0.25">
      <c r="Q474" s="11"/>
      <c r="R474" s="11"/>
      <c r="S474" s="16"/>
      <c r="T474" s="16"/>
    </row>
    <row r="475" spans="17:20" x14ac:dyDescent="0.25">
      <c r="Q475" s="11"/>
      <c r="R475" s="11"/>
      <c r="S475" s="16"/>
      <c r="T475" s="16"/>
    </row>
    <row r="476" spans="17:20" x14ac:dyDescent="0.25">
      <c r="Q476" s="11"/>
      <c r="R476" s="11"/>
      <c r="S476" s="16"/>
      <c r="T476" s="16"/>
    </row>
    <row r="477" spans="17:20" x14ac:dyDescent="0.25">
      <c r="Q477" s="11"/>
      <c r="R477" s="11"/>
      <c r="S477" s="16"/>
      <c r="T477" s="16"/>
    </row>
    <row r="478" spans="17:20" x14ac:dyDescent="0.25">
      <c r="Q478" s="11"/>
      <c r="R478" s="11"/>
      <c r="S478" s="16"/>
      <c r="T478" s="16"/>
    </row>
    <row r="479" spans="17:20" x14ac:dyDescent="0.25">
      <c r="Q479" s="11"/>
      <c r="R479" s="11"/>
      <c r="S479" s="16"/>
      <c r="T479" s="16"/>
    </row>
    <row r="480" spans="17:20" x14ac:dyDescent="0.25">
      <c r="Q480" s="11"/>
      <c r="R480" s="11"/>
      <c r="S480" s="16"/>
      <c r="T480" s="16"/>
    </row>
    <row r="481" spans="17:20" x14ac:dyDescent="0.25">
      <c r="Q481" s="11"/>
      <c r="R481" s="11"/>
      <c r="S481" s="16"/>
      <c r="T481" s="16"/>
    </row>
    <row r="482" spans="17:20" x14ac:dyDescent="0.25">
      <c r="Q482" s="11"/>
      <c r="R482" s="11"/>
      <c r="S482" s="16"/>
      <c r="T482" s="16"/>
    </row>
    <row r="483" spans="17:20" x14ac:dyDescent="0.25">
      <c r="Q483" s="11"/>
      <c r="R483" s="11"/>
      <c r="S483" s="16"/>
      <c r="T483" s="16"/>
    </row>
    <row r="484" spans="17:20" x14ac:dyDescent="0.25">
      <c r="Q484" s="11"/>
      <c r="R484" s="11"/>
      <c r="S484" s="16"/>
      <c r="T484" s="16"/>
    </row>
    <row r="485" spans="17:20" x14ac:dyDescent="0.25">
      <c r="Q485" s="11"/>
      <c r="R485" s="11"/>
      <c r="S485" s="16"/>
      <c r="T485" s="16"/>
    </row>
    <row r="486" spans="17:20" x14ac:dyDescent="0.25">
      <c r="Q486" s="11"/>
      <c r="R486" s="11"/>
      <c r="S486" s="16"/>
      <c r="T486" s="16"/>
    </row>
    <row r="487" spans="17:20" x14ac:dyDescent="0.25">
      <c r="Q487" s="11"/>
      <c r="R487" s="11"/>
      <c r="S487" s="16"/>
      <c r="T487" s="16"/>
    </row>
    <row r="488" spans="17:20" x14ac:dyDescent="0.25">
      <c r="Q488" s="11"/>
      <c r="R488" s="11"/>
      <c r="S488" s="16"/>
      <c r="T488" s="16"/>
    </row>
    <row r="489" spans="17:20" x14ac:dyDescent="0.25">
      <c r="Q489" s="11"/>
      <c r="R489" s="11"/>
      <c r="S489" s="16"/>
      <c r="T489" s="16"/>
    </row>
    <row r="490" spans="17:20" x14ac:dyDescent="0.25">
      <c r="Q490" s="11"/>
      <c r="R490" s="11"/>
      <c r="S490" s="16"/>
      <c r="T490" s="16"/>
    </row>
    <row r="491" spans="17:20" x14ac:dyDescent="0.25">
      <c r="Q491" s="11"/>
      <c r="R491" s="11"/>
      <c r="S491" s="16"/>
      <c r="T491" s="16"/>
    </row>
    <row r="492" spans="17:20" x14ac:dyDescent="0.25">
      <c r="Q492" s="11"/>
      <c r="R492" s="11"/>
      <c r="S492" s="16"/>
      <c r="T492" s="16"/>
    </row>
    <row r="493" spans="17:20" x14ac:dyDescent="0.25">
      <c r="Q493" s="11"/>
      <c r="R493" s="11"/>
      <c r="S493" s="16"/>
      <c r="T493" s="16"/>
    </row>
    <row r="494" spans="17:20" x14ac:dyDescent="0.25">
      <c r="Q494" s="11"/>
      <c r="R494" s="11"/>
      <c r="S494" s="16"/>
      <c r="T494" s="16"/>
    </row>
    <row r="495" spans="17:20" x14ac:dyDescent="0.25">
      <c r="Q495" s="11"/>
      <c r="R495" s="11"/>
      <c r="S495" s="16"/>
      <c r="T495" s="16"/>
    </row>
    <row r="496" spans="17:20" x14ac:dyDescent="0.25">
      <c r="Q496" s="11"/>
      <c r="R496" s="11"/>
      <c r="S496" s="16"/>
      <c r="T496" s="16"/>
    </row>
    <row r="497" spans="17:20" x14ac:dyDescent="0.25">
      <c r="Q497" s="11"/>
      <c r="R497" s="11"/>
      <c r="S497" s="16"/>
      <c r="T497" s="16"/>
    </row>
    <row r="498" spans="17:20" x14ac:dyDescent="0.25">
      <c r="Q498" s="11"/>
      <c r="R498" s="11"/>
      <c r="S498" s="16"/>
      <c r="T498" s="16"/>
    </row>
    <row r="499" spans="17:20" x14ac:dyDescent="0.25">
      <c r="Q499" s="11"/>
      <c r="R499" s="11"/>
      <c r="S499" s="16"/>
      <c r="T499" s="16"/>
    </row>
    <row r="500" spans="17:20" x14ac:dyDescent="0.25">
      <c r="Q500" s="11"/>
      <c r="R500" s="11"/>
      <c r="S500" s="16"/>
      <c r="T500" s="16"/>
    </row>
    <row r="501" spans="17:20" x14ac:dyDescent="0.25">
      <c r="Q501" s="11"/>
      <c r="R501" s="11"/>
      <c r="S501" s="16"/>
      <c r="T501" s="16"/>
    </row>
    <row r="502" spans="17:20" x14ac:dyDescent="0.25">
      <c r="Q502" s="11"/>
      <c r="R502" s="11"/>
      <c r="S502" s="16"/>
      <c r="T502" s="16"/>
    </row>
    <row r="503" spans="17:20" x14ac:dyDescent="0.25">
      <c r="Q503" s="11"/>
      <c r="R503" s="11"/>
      <c r="S503" s="16"/>
      <c r="T503" s="16"/>
    </row>
    <row r="504" spans="17:20" x14ac:dyDescent="0.25">
      <c r="Q504" s="11"/>
      <c r="R504" s="11"/>
      <c r="S504" s="16"/>
      <c r="T504" s="16"/>
    </row>
    <row r="505" spans="17:20" x14ac:dyDescent="0.25">
      <c r="Q505" s="11"/>
      <c r="R505" s="11"/>
      <c r="S505" s="16"/>
      <c r="T505" s="16"/>
    </row>
    <row r="506" spans="17:20" x14ac:dyDescent="0.25">
      <c r="Q506" s="11"/>
      <c r="R506" s="11"/>
      <c r="S506" s="16"/>
      <c r="T506" s="16"/>
    </row>
    <row r="507" spans="17:20" x14ac:dyDescent="0.25">
      <c r="Q507" s="11"/>
      <c r="R507" s="11"/>
      <c r="S507" s="16"/>
      <c r="T507" s="16"/>
    </row>
    <row r="508" spans="17:20" x14ac:dyDescent="0.25">
      <c r="Q508" s="11"/>
      <c r="R508" s="11"/>
      <c r="S508" s="16"/>
      <c r="T508" s="16"/>
    </row>
    <row r="509" spans="17:20" x14ac:dyDescent="0.25">
      <c r="Q509" s="11"/>
      <c r="R509" s="11"/>
      <c r="S509" s="16"/>
      <c r="T509" s="16"/>
    </row>
    <row r="510" spans="17:20" x14ac:dyDescent="0.25">
      <c r="Q510" s="11"/>
      <c r="R510" s="11"/>
      <c r="S510" s="16"/>
      <c r="T510" s="16"/>
    </row>
    <row r="511" spans="17:20" x14ac:dyDescent="0.25">
      <c r="Q511" s="11"/>
      <c r="R511" s="11"/>
      <c r="S511" s="16"/>
      <c r="T511" s="16"/>
    </row>
    <row r="512" spans="17:20" x14ac:dyDescent="0.25">
      <c r="Q512" s="11"/>
      <c r="R512" s="11"/>
      <c r="S512" s="16"/>
      <c r="T512" s="16"/>
    </row>
    <row r="513" spans="17:20" x14ac:dyDescent="0.25">
      <c r="Q513" s="11"/>
      <c r="R513" s="11"/>
      <c r="S513" s="16"/>
      <c r="T513" s="16"/>
    </row>
    <row r="514" spans="17:20" x14ac:dyDescent="0.25">
      <c r="Q514" s="11"/>
      <c r="R514" s="11"/>
      <c r="S514" s="16"/>
      <c r="T514" s="16"/>
    </row>
    <row r="515" spans="17:20" x14ac:dyDescent="0.25">
      <c r="Q515" s="11"/>
      <c r="R515" s="11"/>
      <c r="S515" s="16"/>
      <c r="T515" s="16"/>
    </row>
    <row r="516" spans="17:20" x14ac:dyDescent="0.25">
      <c r="Q516" s="11"/>
      <c r="R516" s="11"/>
      <c r="S516" s="16"/>
      <c r="T516" s="16"/>
    </row>
    <row r="517" spans="17:20" x14ac:dyDescent="0.25">
      <c r="Q517" s="11"/>
      <c r="R517" s="11"/>
      <c r="S517" s="16"/>
      <c r="T517" s="16"/>
    </row>
    <row r="518" spans="17:20" x14ac:dyDescent="0.25">
      <c r="Q518" s="11"/>
      <c r="R518" s="11"/>
      <c r="S518" s="16"/>
      <c r="T518" s="16"/>
    </row>
    <row r="519" spans="17:20" x14ac:dyDescent="0.25">
      <c r="Q519" s="11"/>
      <c r="R519" s="11"/>
      <c r="S519" s="16"/>
      <c r="T519" s="16"/>
    </row>
    <row r="520" spans="17:20" x14ac:dyDescent="0.25">
      <c r="Q520" s="11"/>
      <c r="R520" s="11"/>
      <c r="S520" s="16"/>
      <c r="T520" s="16"/>
    </row>
    <row r="521" spans="17:20" x14ac:dyDescent="0.25">
      <c r="Q521" s="11"/>
      <c r="R521" s="11"/>
      <c r="S521" s="16"/>
      <c r="T521" s="16"/>
    </row>
    <row r="522" spans="17:20" x14ac:dyDescent="0.25">
      <c r="Q522" s="11"/>
      <c r="R522" s="11"/>
      <c r="S522" s="16"/>
      <c r="T522" s="16"/>
    </row>
    <row r="523" spans="17:20" x14ac:dyDescent="0.25">
      <c r="Q523" s="11"/>
      <c r="R523" s="11"/>
      <c r="S523" s="16"/>
      <c r="T523" s="16"/>
    </row>
    <row r="524" spans="17:20" x14ac:dyDescent="0.25">
      <c r="Q524" s="11"/>
      <c r="R524" s="11"/>
      <c r="S524" s="16"/>
      <c r="T524" s="16"/>
    </row>
    <row r="525" spans="17:20" x14ac:dyDescent="0.25">
      <c r="Q525" s="11"/>
      <c r="R525" s="11"/>
      <c r="S525" s="16"/>
      <c r="T525" s="16"/>
    </row>
    <row r="526" spans="17:20" x14ac:dyDescent="0.25">
      <c r="Q526" s="11"/>
      <c r="R526" s="11"/>
      <c r="S526" s="16"/>
      <c r="T526" s="16"/>
    </row>
    <row r="527" spans="17:20" x14ac:dyDescent="0.25">
      <c r="Q527" s="11"/>
      <c r="R527" s="11"/>
      <c r="S527" s="16"/>
      <c r="T527" s="16"/>
    </row>
    <row r="528" spans="17:20" x14ac:dyDescent="0.25">
      <c r="Q528" s="11"/>
      <c r="R528" s="11"/>
      <c r="S528" s="16"/>
      <c r="T528" s="16"/>
    </row>
    <row r="529" spans="17:20" x14ac:dyDescent="0.25">
      <c r="Q529" s="11"/>
      <c r="R529" s="11"/>
      <c r="S529" s="16"/>
      <c r="T529" s="16"/>
    </row>
    <row r="530" spans="17:20" x14ac:dyDescent="0.25">
      <c r="Q530" s="11"/>
      <c r="R530" s="11"/>
      <c r="S530" s="16"/>
      <c r="T530" s="16"/>
    </row>
    <row r="531" spans="17:20" x14ac:dyDescent="0.25">
      <c r="Q531" s="11"/>
      <c r="R531" s="11"/>
      <c r="S531" s="16"/>
      <c r="T531" s="16"/>
    </row>
    <row r="532" spans="17:20" x14ac:dyDescent="0.25">
      <c r="Q532" s="11"/>
      <c r="R532" s="11"/>
      <c r="S532" s="16"/>
      <c r="T532" s="16"/>
    </row>
    <row r="533" spans="17:20" x14ac:dyDescent="0.25">
      <c r="Q533" s="11"/>
      <c r="R533" s="11"/>
      <c r="S533" s="16"/>
      <c r="T533" s="16"/>
    </row>
    <row r="534" spans="17:20" x14ac:dyDescent="0.25">
      <c r="Q534" s="11"/>
      <c r="R534" s="11"/>
      <c r="S534" s="16"/>
      <c r="T534" s="16"/>
    </row>
    <row r="535" spans="17:20" x14ac:dyDescent="0.25">
      <c r="Q535" s="11"/>
      <c r="R535" s="11"/>
      <c r="S535" s="16"/>
      <c r="T535" s="16"/>
    </row>
    <row r="536" spans="17:20" x14ac:dyDescent="0.25">
      <c r="Q536" s="11"/>
      <c r="R536" s="11"/>
      <c r="S536" s="16"/>
      <c r="T536" s="16"/>
    </row>
    <row r="537" spans="17:20" x14ac:dyDescent="0.25">
      <c r="Q537" s="11"/>
      <c r="R537" s="11"/>
      <c r="S537" s="16"/>
      <c r="T537" s="16"/>
    </row>
    <row r="538" spans="17:20" x14ac:dyDescent="0.25">
      <c r="Q538" s="11"/>
      <c r="R538" s="11"/>
      <c r="S538" s="16"/>
      <c r="T538" s="16"/>
    </row>
    <row r="539" spans="17:20" x14ac:dyDescent="0.25">
      <c r="Q539" s="11"/>
      <c r="R539" s="11"/>
      <c r="S539" s="16"/>
      <c r="T539" s="16"/>
    </row>
    <row r="540" spans="17:20" x14ac:dyDescent="0.25">
      <c r="Q540" s="11"/>
      <c r="R540" s="11"/>
      <c r="S540" s="16"/>
      <c r="T540" s="16"/>
    </row>
    <row r="541" spans="17:20" x14ac:dyDescent="0.25">
      <c r="Q541" s="11"/>
      <c r="R541" s="11"/>
      <c r="S541" s="16"/>
      <c r="T541" s="16"/>
    </row>
    <row r="542" spans="17:20" x14ac:dyDescent="0.25">
      <c r="Q542" s="11"/>
      <c r="R542" s="11"/>
      <c r="S542" s="16"/>
      <c r="T542" s="16"/>
    </row>
    <row r="543" spans="17:20" x14ac:dyDescent="0.25">
      <c r="Q543" s="11"/>
      <c r="R543" s="11"/>
      <c r="S543" s="16"/>
      <c r="T543" s="16"/>
    </row>
    <row r="544" spans="17:20" x14ac:dyDescent="0.25">
      <c r="Q544" s="11"/>
      <c r="R544" s="11"/>
      <c r="S544" s="16"/>
      <c r="T544" s="16"/>
    </row>
    <row r="545" spans="17:20" x14ac:dyDescent="0.25">
      <c r="Q545" s="11"/>
      <c r="R545" s="11"/>
      <c r="S545" s="16"/>
      <c r="T545" s="16"/>
    </row>
    <row r="546" spans="17:20" x14ac:dyDescent="0.25">
      <c r="Q546" s="11"/>
      <c r="R546" s="11"/>
      <c r="S546" s="16"/>
      <c r="T546" s="16"/>
    </row>
    <row r="547" spans="17:20" x14ac:dyDescent="0.25">
      <c r="Q547" s="11"/>
      <c r="R547" s="11"/>
      <c r="S547" s="16"/>
      <c r="T547" s="16"/>
    </row>
    <row r="548" spans="17:20" x14ac:dyDescent="0.25">
      <c r="Q548" s="11"/>
      <c r="R548" s="11"/>
      <c r="S548" s="16"/>
      <c r="T548" s="16"/>
    </row>
    <row r="549" spans="17:20" x14ac:dyDescent="0.25">
      <c r="Q549" s="11"/>
      <c r="R549" s="11"/>
      <c r="S549" s="16"/>
      <c r="T549" s="16"/>
    </row>
    <row r="550" spans="17:20" x14ac:dyDescent="0.25">
      <c r="Q550" s="11"/>
      <c r="R550" s="11"/>
      <c r="S550" s="16"/>
      <c r="T550" s="16"/>
    </row>
    <row r="551" spans="17:20" x14ac:dyDescent="0.25">
      <c r="Q551" s="11"/>
      <c r="R551" s="11"/>
      <c r="S551" s="16"/>
      <c r="T551" s="16"/>
    </row>
    <row r="552" spans="17:20" x14ac:dyDescent="0.25">
      <c r="Q552" s="11"/>
      <c r="R552" s="11"/>
      <c r="S552" s="16"/>
      <c r="T552" s="16"/>
    </row>
    <row r="553" spans="17:20" x14ac:dyDescent="0.25">
      <c r="Q553" s="11"/>
      <c r="R553" s="11"/>
      <c r="S553" s="16"/>
      <c r="T553" s="16"/>
    </row>
    <row r="554" spans="17:20" x14ac:dyDescent="0.25">
      <c r="Q554" s="11"/>
      <c r="R554" s="11"/>
      <c r="S554" s="16"/>
      <c r="T554" s="16"/>
    </row>
    <row r="555" spans="17:20" x14ac:dyDescent="0.25">
      <c r="Q555" s="11"/>
      <c r="R555" s="11"/>
      <c r="S555" s="16"/>
      <c r="T555" s="16"/>
    </row>
    <row r="556" spans="17:20" x14ac:dyDescent="0.25">
      <c r="Q556" s="11"/>
      <c r="R556" s="11"/>
      <c r="S556" s="16"/>
      <c r="T556" s="16"/>
    </row>
    <row r="557" spans="17:20" x14ac:dyDescent="0.25">
      <c r="Q557" s="11"/>
      <c r="R557" s="11"/>
      <c r="S557" s="16"/>
      <c r="T557" s="16"/>
    </row>
    <row r="558" spans="17:20" x14ac:dyDescent="0.25">
      <c r="Q558" s="11"/>
      <c r="R558" s="11"/>
      <c r="S558" s="16"/>
      <c r="T558" s="16"/>
    </row>
    <row r="559" spans="17:20" x14ac:dyDescent="0.25">
      <c r="Q559" s="11"/>
      <c r="R559" s="11"/>
      <c r="S559" s="16"/>
      <c r="T559" s="16"/>
    </row>
    <row r="560" spans="17:20" x14ac:dyDescent="0.25">
      <c r="Q560" s="11"/>
      <c r="R560" s="11"/>
      <c r="S560" s="16"/>
      <c r="T560" s="16"/>
    </row>
    <row r="561" spans="17:20" x14ac:dyDescent="0.25">
      <c r="Q561" s="11"/>
      <c r="R561" s="11"/>
      <c r="S561" s="16"/>
      <c r="T561" s="16"/>
    </row>
    <row r="562" spans="17:20" x14ac:dyDescent="0.25">
      <c r="Q562" s="11"/>
      <c r="R562" s="11"/>
      <c r="S562" s="16"/>
      <c r="T562" s="16"/>
    </row>
    <row r="563" spans="17:20" x14ac:dyDescent="0.25">
      <c r="Q563" s="11"/>
      <c r="R563" s="11"/>
      <c r="S563" s="16"/>
      <c r="T563" s="16"/>
    </row>
    <row r="564" spans="17:20" x14ac:dyDescent="0.25">
      <c r="Q564" s="11"/>
      <c r="R564" s="11"/>
      <c r="S564" s="16"/>
      <c r="T564" s="16"/>
    </row>
    <row r="565" spans="17:20" x14ac:dyDescent="0.25">
      <c r="Q565" s="11"/>
      <c r="R565" s="11"/>
      <c r="S565" s="16"/>
      <c r="T565" s="16"/>
    </row>
    <row r="566" spans="17:20" x14ac:dyDescent="0.25">
      <c r="Q566" s="11"/>
      <c r="R566" s="11"/>
      <c r="S566" s="16"/>
      <c r="T566" s="16"/>
    </row>
    <row r="567" spans="17:20" x14ac:dyDescent="0.25">
      <c r="Q567" s="11"/>
      <c r="R567" s="11"/>
      <c r="S567" s="16"/>
      <c r="T567" s="16"/>
    </row>
    <row r="568" spans="17:20" x14ac:dyDescent="0.25">
      <c r="Q568" s="11"/>
      <c r="R568" s="11"/>
      <c r="S568" s="16"/>
      <c r="T568" s="16"/>
    </row>
    <row r="569" spans="17:20" x14ac:dyDescent="0.25">
      <c r="Q569" s="11"/>
      <c r="R569" s="11"/>
      <c r="S569" s="16"/>
      <c r="T569" s="16"/>
    </row>
    <row r="570" spans="17:20" x14ac:dyDescent="0.25">
      <c r="Q570" s="11"/>
      <c r="R570" s="11"/>
      <c r="S570" s="16"/>
      <c r="T570" s="16"/>
    </row>
    <row r="571" spans="17:20" x14ac:dyDescent="0.25">
      <c r="Q571" s="11"/>
      <c r="R571" s="11"/>
      <c r="S571" s="16"/>
      <c r="T571" s="16"/>
    </row>
    <row r="572" spans="17:20" x14ac:dyDescent="0.25">
      <c r="Q572" s="11"/>
      <c r="R572" s="11"/>
      <c r="S572" s="16"/>
      <c r="T572" s="16"/>
    </row>
    <row r="573" spans="17:20" x14ac:dyDescent="0.25">
      <c r="Q573" s="11"/>
      <c r="R573" s="11"/>
      <c r="S573" s="16"/>
      <c r="T573" s="16"/>
    </row>
    <row r="574" spans="17:20" x14ac:dyDescent="0.25">
      <c r="Q574" s="11"/>
      <c r="R574" s="11"/>
      <c r="S574" s="16"/>
      <c r="T574" s="16"/>
    </row>
    <row r="575" spans="17:20" x14ac:dyDescent="0.25">
      <c r="Q575" s="11"/>
      <c r="R575" s="11"/>
      <c r="S575" s="16"/>
      <c r="T575" s="16"/>
    </row>
    <row r="576" spans="17:20" x14ac:dyDescent="0.25">
      <c r="Q576" s="11"/>
      <c r="R576" s="11"/>
      <c r="S576" s="16"/>
      <c r="T576" s="16"/>
    </row>
    <row r="577" spans="17:20" x14ac:dyDescent="0.25">
      <c r="Q577" s="11"/>
      <c r="R577" s="11"/>
      <c r="S577" s="16"/>
      <c r="T577" s="16"/>
    </row>
    <row r="578" spans="17:20" x14ac:dyDescent="0.25">
      <c r="Q578" s="11"/>
      <c r="R578" s="11"/>
      <c r="S578" s="16"/>
      <c r="T578" s="16"/>
    </row>
    <row r="579" spans="17:20" x14ac:dyDescent="0.25">
      <c r="Q579" s="11"/>
      <c r="R579" s="11"/>
      <c r="S579" s="16"/>
      <c r="T579" s="16"/>
    </row>
    <row r="580" spans="17:20" x14ac:dyDescent="0.25">
      <c r="Q580" s="11"/>
      <c r="R580" s="11"/>
      <c r="S580" s="16"/>
      <c r="T580" s="16"/>
    </row>
    <row r="581" spans="17:20" x14ac:dyDescent="0.25">
      <c r="Q581" s="11"/>
      <c r="R581" s="11"/>
      <c r="S581" s="16"/>
      <c r="T581" s="16"/>
    </row>
    <row r="582" spans="17:20" x14ac:dyDescent="0.25">
      <c r="Q582" s="11"/>
      <c r="R582" s="11"/>
      <c r="S582" s="16"/>
      <c r="T582" s="16"/>
    </row>
    <row r="583" spans="17:20" x14ac:dyDescent="0.25">
      <c r="Q583" s="11"/>
      <c r="R583" s="11"/>
      <c r="S583" s="16"/>
      <c r="T583" s="16"/>
    </row>
    <row r="584" spans="17:20" x14ac:dyDescent="0.25">
      <c r="Q584" s="11"/>
      <c r="R584" s="11"/>
      <c r="S584" s="16"/>
      <c r="T584" s="16"/>
    </row>
    <row r="585" spans="17:20" x14ac:dyDescent="0.25">
      <c r="Q585" s="11"/>
      <c r="R585" s="11"/>
      <c r="S585" s="16"/>
      <c r="T585" s="16"/>
    </row>
    <row r="586" spans="17:20" x14ac:dyDescent="0.25">
      <c r="Q586" s="11"/>
      <c r="R586" s="11"/>
      <c r="S586" s="16"/>
      <c r="T586" s="16"/>
    </row>
    <row r="587" spans="17:20" x14ac:dyDescent="0.25">
      <c r="Q587" s="11"/>
      <c r="R587" s="11"/>
      <c r="S587" s="16"/>
      <c r="T587" s="16"/>
    </row>
    <row r="588" spans="17:20" x14ac:dyDescent="0.25">
      <c r="Q588" s="11"/>
      <c r="R588" s="11"/>
      <c r="S588" s="16"/>
      <c r="T588" s="16"/>
    </row>
    <row r="589" spans="17:20" x14ac:dyDescent="0.25">
      <c r="Q589" s="11"/>
      <c r="R589" s="11"/>
      <c r="S589" s="16"/>
      <c r="T589" s="16"/>
    </row>
    <row r="590" spans="17:20" x14ac:dyDescent="0.25">
      <c r="Q590" s="11"/>
      <c r="R590" s="11"/>
      <c r="S590" s="16"/>
      <c r="T590" s="16"/>
    </row>
    <row r="591" spans="17:20" x14ac:dyDescent="0.25">
      <c r="Q591" s="11"/>
      <c r="R591" s="11"/>
      <c r="S591" s="16"/>
      <c r="T591" s="16"/>
    </row>
    <row r="592" spans="17:20" x14ac:dyDescent="0.25">
      <c r="Q592" s="11"/>
      <c r="R592" s="11"/>
      <c r="S592" s="16"/>
      <c r="T592" s="16"/>
    </row>
    <row r="593" spans="17:20" x14ac:dyDescent="0.25">
      <c r="Q593" s="11"/>
      <c r="R593" s="11"/>
      <c r="S593" s="16"/>
      <c r="T593" s="16"/>
    </row>
    <row r="594" spans="17:20" x14ac:dyDescent="0.25">
      <c r="Q594" s="11"/>
      <c r="R594" s="11"/>
      <c r="S594" s="16"/>
      <c r="T594" s="16"/>
    </row>
    <row r="595" spans="17:20" x14ac:dyDescent="0.25">
      <c r="Q595" s="11"/>
      <c r="R595" s="11"/>
      <c r="S595" s="16"/>
      <c r="T595" s="16"/>
    </row>
    <row r="596" spans="17:20" x14ac:dyDescent="0.25">
      <c r="Q596" s="11"/>
      <c r="R596" s="11"/>
      <c r="S596" s="16"/>
      <c r="T596" s="16"/>
    </row>
    <row r="597" spans="17:20" x14ac:dyDescent="0.25">
      <c r="Q597" s="11"/>
      <c r="R597" s="11"/>
      <c r="S597" s="16"/>
      <c r="T597" s="16"/>
    </row>
    <row r="598" spans="17:20" x14ac:dyDescent="0.25">
      <c r="Q598" s="11"/>
      <c r="R598" s="11"/>
      <c r="S598" s="16"/>
      <c r="T598" s="16"/>
    </row>
    <row r="599" spans="17:20" x14ac:dyDescent="0.25">
      <c r="Q599" s="11"/>
      <c r="R599" s="11"/>
      <c r="S599" s="16"/>
      <c r="T599" s="16"/>
    </row>
    <row r="600" spans="17:20" x14ac:dyDescent="0.25">
      <c r="Q600" s="11"/>
      <c r="R600" s="11"/>
      <c r="S600" s="16"/>
      <c r="T600" s="16"/>
    </row>
    <row r="601" spans="17:20" x14ac:dyDescent="0.25">
      <c r="Q601" s="11"/>
      <c r="R601" s="11"/>
      <c r="S601" s="16"/>
      <c r="T601" s="16"/>
    </row>
    <row r="602" spans="17:20" x14ac:dyDescent="0.25">
      <c r="Q602" s="11"/>
      <c r="R602" s="11"/>
      <c r="S602" s="16"/>
      <c r="T602" s="16"/>
    </row>
    <row r="603" spans="17:20" x14ac:dyDescent="0.25">
      <c r="Q603" s="11"/>
      <c r="R603" s="11"/>
      <c r="S603" s="16"/>
      <c r="T603" s="16"/>
    </row>
    <row r="604" spans="17:20" x14ac:dyDescent="0.25">
      <c r="Q604" s="11"/>
      <c r="R604" s="11"/>
      <c r="S604" s="16"/>
      <c r="T604" s="16"/>
    </row>
    <row r="605" spans="17:20" x14ac:dyDescent="0.25">
      <c r="Q605" s="11"/>
      <c r="R605" s="11"/>
      <c r="S605" s="16"/>
      <c r="T605" s="16"/>
    </row>
    <row r="606" spans="17:20" x14ac:dyDescent="0.25">
      <c r="Q606" s="11"/>
      <c r="R606" s="11"/>
      <c r="S606" s="16"/>
      <c r="T606" s="16"/>
    </row>
    <row r="607" spans="17:20" x14ac:dyDescent="0.25">
      <c r="Q607" s="11"/>
      <c r="R607" s="11"/>
      <c r="S607" s="16"/>
      <c r="T607" s="16"/>
    </row>
    <row r="608" spans="17:20" x14ac:dyDescent="0.25">
      <c r="Q608" s="11"/>
      <c r="R608" s="11"/>
      <c r="S608" s="16"/>
      <c r="T608" s="16"/>
    </row>
    <row r="609" spans="17:20" x14ac:dyDescent="0.25">
      <c r="Q609" s="11"/>
      <c r="R609" s="11"/>
      <c r="S609" s="16"/>
      <c r="T609" s="16"/>
    </row>
    <row r="610" spans="17:20" x14ac:dyDescent="0.25">
      <c r="Q610" s="11"/>
      <c r="R610" s="11"/>
      <c r="S610" s="16"/>
      <c r="T610" s="16"/>
    </row>
    <row r="611" spans="17:20" x14ac:dyDescent="0.25">
      <c r="Q611" s="11"/>
      <c r="R611" s="11"/>
      <c r="S611" s="16"/>
      <c r="T611" s="16"/>
    </row>
    <row r="612" spans="17:20" x14ac:dyDescent="0.25">
      <c r="Q612" s="11"/>
      <c r="R612" s="11"/>
      <c r="S612" s="16"/>
      <c r="T612" s="16"/>
    </row>
    <row r="613" spans="17:20" x14ac:dyDescent="0.25">
      <c r="Q613" s="11"/>
      <c r="R613" s="11"/>
      <c r="S613" s="16"/>
      <c r="T613" s="16"/>
    </row>
    <row r="614" spans="17:20" x14ac:dyDescent="0.25">
      <c r="Q614" s="11"/>
      <c r="R614" s="11"/>
      <c r="S614" s="16"/>
      <c r="T614" s="16"/>
    </row>
    <row r="615" spans="17:20" x14ac:dyDescent="0.25">
      <c r="Q615" s="11"/>
      <c r="R615" s="11"/>
      <c r="S615" s="16"/>
      <c r="T615" s="16"/>
    </row>
    <row r="616" spans="17:20" x14ac:dyDescent="0.25">
      <c r="Q616" s="11"/>
      <c r="R616" s="11"/>
      <c r="S616" s="16"/>
      <c r="T616" s="16"/>
    </row>
    <row r="617" spans="17:20" x14ac:dyDescent="0.25">
      <c r="Q617" s="11"/>
      <c r="R617" s="11"/>
      <c r="S617" s="16"/>
      <c r="T617" s="16"/>
    </row>
    <row r="618" spans="17:20" x14ac:dyDescent="0.25">
      <c r="Q618" s="11"/>
      <c r="R618" s="11"/>
      <c r="S618" s="16"/>
      <c r="T618" s="16"/>
    </row>
    <row r="619" spans="17:20" x14ac:dyDescent="0.25">
      <c r="Q619" s="11"/>
      <c r="R619" s="11"/>
      <c r="S619" s="16"/>
      <c r="T619" s="16"/>
    </row>
    <row r="620" spans="17:20" x14ac:dyDescent="0.25">
      <c r="Q620" s="11"/>
      <c r="R620" s="11"/>
      <c r="S620" s="16"/>
      <c r="T620" s="16"/>
    </row>
    <row r="621" spans="17:20" x14ac:dyDescent="0.25">
      <c r="Q621" s="11"/>
      <c r="R621" s="11"/>
      <c r="S621" s="16"/>
      <c r="T621" s="16"/>
    </row>
    <row r="622" spans="17:20" x14ac:dyDescent="0.25">
      <c r="Q622" s="11"/>
      <c r="R622" s="11"/>
      <c r="S622" s="16"/>
      <c r="T622" s="16"/>
    </row>
    <row r="623" spans="17:20" x14ac:dyDescent="0.25">
      <c r="Q623" s="11"/>
      <c r="R623" s="11"/>
      <c r="S623" s="16"/>
      <c r="T623" s="16"/>
    </row>
    <row r="624" spans="17:20" x14ac:dyDescent="0.25">
      <c r="Q624" s="11"/>
      <c r="R624" s="11"/>
      <c r="S624" s="16"/>
      <c r="T624" s="16"/>
    </row>
    <row r="625" spans="17:20" x14ac:dyDescent="0.25">
      <c r="Q625" s="11"/>
      <c r="R625" s="11"/>
      <c r="S625" s="16"/>
      <c r="T625" s="16"/>
    </row>
    <row r="626" spans="17:20" x14ac:dyDescent="0.25">
      <c r="Q626" s="11"/>
      <c r="R626" s="11"/>
      <c r="S626" s="16"/>
      <c r="T626" s="16"/>
    </row>
    <row r="627" spans="17:20" x14ac:dyDescent="0.25">
      <c r="Q627" s="11"/>
      <c r="R627" s="11"/>
      <c r="S627" s="16"/>
      <c r="T627" s="16"/>
    </row>
    <row r="628" spans="17:20" x14ac:dyDescent="0.25">
      <c r="Q628" s="11"/>
      <c r="R628" s="11"/>
      <c r="S628" s="16"/>
      <c r="T628" s="16"/>
    </row>
    <row r="629" spans="17:20" x14ac:dyDescent="0.25">
      <c r="Q629" s="11"/>
      <c r="R629" s="11"/>
      <c r="S629" s="16"/>
      <c r="T629" s="16"/>
    </row>
    <row r="630" spans="17:20" x14ac:dyDescent="0.25">
      <c r="Q630" s="11"/>
      <c r="R630" s="11"/>
      <c r="S630" s="16"/>
      <c r="T630" s="16"/>
    </row>
    <row r="631" spans="17:20" x14ac:dyDescent="0.25">
      <c r="Q631" s="11"/>
      <c r="R631" s="11"/>
      <c r="S631" s="16"/>
      <c r="T631" s="16"/>
    </row>
    <row r="632" spans="17:20" x14ac:dyDescent="0.25">
      <c r="Q632" s="11"/>
      <c r="R632" s="11"/>
      <c r="S632" s="16"/>
      <c r="T632" s="16"/>
    </row>
    <row r="633" spans="17:20" x14ac:dyDescent="0.25">
      <c r="Q633" s="11"/>
      <c r="R633" s="11"/>
      <c r="S633" s="16"/>
      <c r="T633" s="16"/>
    </row>
    <row r="634" spans="17:20" x14ac:dyDescent="0.25">
      <c r="Q634" s="11"/>
      <c r="R634" s="11"/>
      <c r="S634" s="16"/>
      <c r="T634" s="16"/>
    </row>
    <row r="635" spans="17:20" x14ac:dyDescent="0.25">
      <c r="Q635" s="11"/>
      <c r="R635" s="11"/>
      <c r="S635" s="16"/>
      <c r="T635" s="16"/>
    </row>
    <row r="636" spans="17:20" x14ac:dyDescent="0.25">
      <c r="Q636" s="11"/>
      <c r="R636" s="11"/>
      <c r="S636" s="16"/>
      <c r="T636" s="16"/>
    </row>
    <row r="637" spans="17:20" x14ac:dyDescent="0.25">
      <c r="Q637" s="11"/>
      <c r="R637" s="11"/>
      <c r="S637" s="16"/>
      <c r="T637" s="16"/>
    </row>
    <row r="638" spans="17:20" x14ac:dyDescent="0.25">
      <c r="Q638" s="11"/>
      <c r="R638" s="11"/>
      <c r="S638" s="16"/>
      <c r="T638" s="16"/>
    </row>
    <row r="639" spans="17:20" x14ac:dyDescent="0.25">
      <c r="Q639" s="11"/>
      <c r="R639" s="11"/>
      <c r="S639" s="16"/>
      <c r="T639" s="16"/>
    </row>
    <row r="640" spans="17:20" x14ac:dyDescent="0.25">
      <c r="Q640" s="11"/>
      <c r="R640" s="11"/>
      <c r="S640" s="16"/>
      <c r="T640" s="16"/>
    </row>
    <row r="641" spans="17:20" x14ac:dyDescent="0.25">
      <c r="Q641" s="11"/>
      <c r="R641" s="11"/>
      <c r="S641" s="16"/>
      <c r="T641" s="16"/>
    </row>
    <row r="642" spans="17:20" x14ac:dyDescent="0.25">
      <c r="Q642" s="11"/>
      <c r="R642" s="11"/>
      <c r="S642" s="16"/>
      <c r="T642" s="16"/>
    </row>
    <row r="643" spans="17:20" x14ac:dyDescent="0.25">
      <c r="Q643" s="11"/>
      <c r="R643" s="11"/>
      <c r="S643" s="16"/>
      <c r="T643" s="16"/>
    </row>
    <row r="644" spans="17:20" x14ac:dyDescent="0.25">
      <c r="Q644" s="11"/>
      <c r="R644" s="11"/>
      <c r="S644" s="16"/>
      <c r="T644" s="16"/>
    </row>
    <row r="645" spans="17:20" x14ac:dyDescent="0.25">
      <c r="Q645" s="11"/>
      <c r="R645" s="11"/>
      <c r="S645" s="16"/>
      <c r="T645" s="16"/>
    </row>
    <row r="646" spans="17:20" x14ac:dyDescent="0.25">
      <c r="Q646" s="11"/>
      <c r="R646" s="11"/>
      <c r="S646" s="16"/>
      <c r="T646" s="16"/>
    </row>
    <row r="647" spans="17:20" x14ac:dyDescent="0.25">
      <c r="Q647" s="11"/>
      <c r="R647" s="11"/>
      <c r="S647" s="16"/>
      <c r="T647" s="16"/>
    </row>
    <row r="648" spans="17:20" x14ac:dyDescent="0.25">
      <c r="Q648" s="11"/>
      <c r="R648" s="11"/>
      <c r="S648" s="16"/>
      <c r="T648" s="16"/>
    </row>
    <row r="649" spans="17:20" x14ac:dyDescent="0.25">
      <c r="Q649" s="11"/>
      <c r="R649" s="11"/>
      <c r="S649" s="16"/>
      <c r="T649" s="16"/>
    </row>
    <row r="650" spans="17:20" x14ac:dyDescent="0.25">
      <c r="Q650" s="11"/>
      <c r="R650" s="11"/>
      <c r="S650" s="16"/>
      <c r="T650" s="16"/>
    </row>
    <row r="651" spans="17:20" x14ac:dyDescent="0.25">
      <c r="Q651" s="11"/>
      <c r="R651" s="11"/>
      <c r="S651" s="16"/>
      <c r="T651" s="16"/>
    </row>
    <row r="652" spans="17:20" x14ac:dyDescent="0.25">
      <c r="Q652" s="11"/>
      <c r="R652" s="11"/>
      <c r="S652" s="16"/>
      <c r="T652" s="16"/>
    </row>
    <row r="653" spans="17:20" x14ac:dyDescent="0.25">
      <c r="Q653" s="11"/>
      <c r="R653" s="11"/>
      <c r="S653" s="16"/>
      <c r="T653" s="16"/>
    </row>
    <row r="654" spans="17:20" x14ac:dyDescent="0.25">
      <c r="Q654" s="11"/>
      <c r="R654" s="11"/>
      <c r="S654" s="16"/>
      <c r="T654" s="16"/>
    </row>
    <row r="655" spans="17:20" x14ac:dyDescent="0.25">
      <c r="Q655" s="11"/>
      <c r="R655" s="11"/>
      <c r="S655" s="16"/>
      <c r="T655" s="16"/>
    </row>
    <row r="656" spans="17:20" x14ac:dyDescent="0.25">
      <c r="Q656" s="11"/>
      <c r="R656" s="11"/>
      <c r="S656" s="16"/>
      <c r="T656" s="16"/>
    </row>
    <row r="657" spans="17:20" x14ac:dyDescent="0.25">
      <c r="Q657" s="11"/>
      <c r="R657" s="11"/>
      <c r="S657" s="16"/>
      <c r="T657" s="16"/>
    </row>
    <row r="658" spans="17:20" x14ac:dyDescent="0.25">
      <c r="Q658" s="11"/>
      <c r="R658" s="11"/>
      <c r="S658" s="16"/>
      <c r="T658" s="16"/>
    </row>
    <row r="659" spans="17:20" x14ac:dyDescent="0.25">
      <c r="Q659" s="11"/>
      <c r="R659" s="11"/>
      <c r="S659" s="16"/>
      <c r="T659" s="16"/>
    </row>
    <row r="660" spans="17:20" x14ac:dyDescent="0.25">
      <c r="Q660" s="11"/>
      <c r="R660" s="11"/>
      <c r="S660" s="16"/>
      <c r="T660" s="16"/>
    </row>
    <row r="661" spans="17:20" x14ac:dyDescent="0.25">
      <c r="Q661" s="11"/>
      <c r="R661" s="11"/>
      <c r="S661" s="16"/>
      <c r="T661" s="16"/>
    </row>
    <row r="662" spans="17:20" x14ac:dyDescent="0.25">
      <c r="Q662" s="11"/>
      <c r="R662" s="11"/>
      <c r="S662" s="16"/>
      <c r="T662" s="16"/>
    </row>
    <row r="663" spans="17:20" x14ac:dyDescent="0.25">
      <c r="Q663" s="11"/>
      <c r="R663" s="11"/>
      <c r="S663" s="16"/>
      <c r="T663" s="16"/>
    </row>
    <row r="664" spans="17:20" x14ac:dyDescent="0.25">
      <c r="Q664" s="11"/>
      <c r="R664" s="11"/>
      <c r="S664" s="16"/>
      <c r="T664" s="16"/>
    </row>
    <row r="665" spans="17:20" x14ac:dyDescent="0.25">
      <c r="Q665" s="11"/>
      <c r="R665" s="11"/>
      <c r="S665" s="16"/>
      <c r="T665" s="16"/>
    </row>
    <row r="666" spans="17:20" x14ac:dyDescent="0.25">
      <c r="Q666" s="11"/>
      <c r="R666" s="11"/>
      <c r="S666" s="16"/>
      <c r="T666" s="16"/>
    </row>
    <row r="667" spans="17:20" x14ac:dyDescent="0.25">
      <c r="Q667" s="11"/>
      <c r="R667" s="11"/>
      <c r="S667" s="16"/>
      <c r="T667" s="16"/>
    </row>
    <row r="668" spans="17:20" x14ac:dyDescent="0.25">
      <c r="Q668" s="11"/>
      <c r="R668" s="11"/>
      <c r="S668" s="16"/>
      <c r="T668" s="16"/>
    </row>
    <row r="669" spans="17:20" x14ac:dyDescent="0.25">
      <c r="Q669" s="11"/>
      <c r="R669" s="11"/>
      <c r="S669" s="16"/>
      <c r="T669" s="16"/>
    </row>
    <row r="670" spans="17:20" x14ac:dyDescent="0.25">
      <c r="Q670" s="11"/>
      <c r="R670" s="11"/>
      <c r="S670" s="16"/>
      <c r="T670" s="16"/>
    </row>
    <row r="671" spans="17:20" x14ac:dyDescent="0.25">
      <c r="Q671" s="11"/>
      <c r="R671" s="11"/>
      <c r="S671" s="16"/>
      <c r="T671" s="16"/>
    </row>
    <row r="672" spans="17:20" x14ac:dyDescent="0.25">
      <c r="Q672" s="11"/>
      <c r="R672" s="11"/>
      <c r="S672" s="16"/>
      <c r="T672" s="16"/>
    </row>
    <row r="673" spans="17:20" x14ac:dyDescent="0.25">
      <c r="Q673" s="11"/>
      <c r="R673" s="11"/>
      <c r="S673" s="16"/>
      <c r="T673" s="16"/>
    </row>
    <row r="674" spans="17:20" x14ac:dyDescent="0.25">
      <c r="Q674" s="11"/>
      <c r="R674" s="11"/>
      <c r="S674" s="16"/>
      <c r="T674" s="16"/>
    </row>
    <row r="675" spans="17:20" x14ac:dyDescent="0.25">
      <c r="Q675" s="11"/>
      <c r="R675" s="11"/>
      <c r="S675" s="16"/>
      <c r="T675" s="16"/>
    </row>
    <row r="676" spans="17:20" x14ac:dyDescent="0.25">
      <c r="Q676" s="11"/>
      <c r="R676" s="11"/>
      <c r="S676" s="16"/>
      <c r="T676" s="16"/>
    </row>
    <row r="677" spans="17:20" x14ac:dyDescent="0.25">
      <c r="Q677" s="11"/>
      <c r="R677" s="11"/>
      <c r="S677" s="16"/>
      <c r="T677" s="16"/>
    </row>
    <row r="678" spans="17:20" x14ac:dyDescent="0.25">
      <c r="Q678" s="11"/>
      <c r="R678" s="11"/>
      <c r="S678" s="16"/>
      <c r="T678" s="16"/>
    </row>
    <row r="679" spans="17:20" x14ac:dyDescent="0.25">
      <c r="Q679" s="11"/>
      <c r="R679" s="11"/>
      <c r="S679" s="16"/>
      <c r="T679" s="16"/>
    </row>
    <row r="680" spans="17:20" x14ac:dyDescent="0.25">
      <c r="Q680" s="11"/>
      <c r="R680" s="11"/>
      <c r="S680" s="16"/>
      <c r="T680" s="16"/>
    </row>
    <row r="681" spans="17:20" x14ac:dyDescent="0.25">
      <c r="Q681" s="11"/>
      <c r="R681" s="11"/>
      <c r="S681" s="16"/>
      <c r="T681" s="16"/>
    </row>
    <row r="682" spans="17:20" x14ac:dyDescent="0.25">
      <c r="Q682" s="11"/>
      <c r="R682" s="11"/>
      <c r="S682" s="16"/>
      <c r="T682" s="16"/>
    </row>
    <row r="683" spans="17:20" x14ac:dyDescent="0.25">
      <c r="Q683" s="11"/>
      <c r="R683" s="11"/>
      <c r="S683" s="16"/>
      <c r="T683" s="16"/>
    </row>
    <row r="684" spans="17:20" x14ac:dyDescent="0.25">
      <c r="Q684" s="11"/>
      <c r="R684" s="11"/>
      <c r="S684" s="16"/>
      <c r="T684" s="16"/>
    </row>
    <row r="685" spans="17:20" x14ac:dyDescent="0.25">
      <c r="Q685" s="11"/>
      <c r="R685" s="11"/>
      <c r="S685" s="16"/>
      <c r="T685" s="16"/>
    </row>
    <row r="686" spans="17:20" x14ac:dyDescent="0.25">
      <c r="Q686" s="11"/>
      <c r="R686" s="11"/>
      <c r="S686" s="16"/>
      <c r="T686" s="16"/>
    </row>
    <row r="687" spans="17:20" x14ac:dyDescent="0.25">
      <c r="Q687" s="11"/>
      <c r="R687" s="11"/>
      <c r="S687" s="16"/>
      <c r="T687" s="16"/>
    </row>
    <row r="688" spans="17:20" x14ac:dyDescent="0.25">
      <c r="Q688" s="11"/>
      <c r="R688" s="11"/>
      <c r="S688" s="16"/>
      <c r="T688" s="16"/>
    </row>
    <row r="689" spans="17:20" x14ac:dyDescent="0.25">
      <c r="Q689" s="11"/>
      <c r="R689" s="11"/>
      <c r="S689" s="16"/>
      <c r="T689" s="16"/>
    </row>
    <row r="690" spans="17:20" x14ac:dyDescent="0.25">
      <c r="Q690" s="11"/>
      <c r="R690" s="11"/>
      <c r="S690" s="16"/>
      <c r="T690" s="16"/>
    </row>
    <row r="691" spans="17:20" x14ac:dyDescent="0.25">
      <c r="Q691" s="11"/>
      <c r="R691" s="11"/>
      <c r="S691" s="16"/>
      <c r="T691" s="16"/>
    </row>
    <row r="692" spans="17:20" x14ac:dyDescent="0.25">
      <c r="Q692" s="11"/>
      <c r="R692" s="11"/>
      <c r="S692" s="16"/>
      <c r="T692" s="16"/>
    </row>
    <row r="693" spans="17:20" x14ac:dyDescent="0.25">
      <c r="Q693" s="11"/>
      <c r="R693" s="11"/>
      <c r="S693" s="16"/>
      <c r="T693" s="16"/>
    </row>
    <row r="694" spans="17:20" x14ac:dyDescent="0.25">
      <c r="Q694" s="11"/>
      <c r="R694" s="11"/>
      <c r="S694" s="16"/>
      <c r="T694" s="16"/>
    </row>
    <row r="695" spans="17:20" x14ac:dyDescent="0.25">
      <c r="Q695" s="11"/>
      <c r="R695" s="11"/>
      <c r="S695" s="16"/>
      <c r="T695" s="16"/>
    </row>
    <row r="696" spans="17:20" x14ac:dyDescent="0.25">
      <c r="Q696" s="11"/>
      <c r="R696" s="11"/>
      <c r="S696" s="16"/>
      <c r="T696" s="16"/>
    </row>
    <row r="697" spans="17:20" x14ac:dyDescent="0.25">
      <c r="Q697" s="11"/>
      <c r="R697" s="11"/>
      <c r="S697" s="16"/>
      <c r="T697" s="16"/>
    </row>
    <row r="698" spans="17:20" x14ac:dyDescent="0.25">
      <c r="Q698" s="11"/>
      <c r="R698" s="11"/>
      <c r="S698" s="16"/>
      <c r="T698" s="16"/>
    </row>
    <row r="699" spans="17:20" x14ac:dyDescent="0.25">
      <c r="Q699" s="11"/>
      <c r="R699" s="11"/>
      <c r="S699" s="16"/>
      <c r="T699" s="16"/>
    </row>
    <row r="700" spans="17:20" x14ac:dyDescent="0.25">
      <c r="Q700" s="11"/>
      <c r="R700" s="11"/>
      <c r="S700" s="16"/>
      <c r="T700" s="16"/>
    </row>
    <row r="701" spans="17:20" x14ac:dyDescent="0.25">
      <c r="Q701" s="11"/>
      <c r="R701" s="11"/>
      <c r="S701" s="16"/>
      <c r="T701" s="16"/>
    </row>
    <row r="702" spans="17:20" x14ac:dyDescent="0.25">
      <c r="Q702" s="11"/>
      <c r="R702" s="11"/>
      <c r="S702" s="16"/>
      <c r="T702" s="16"/>
    </row>
    <row r="703" spans="17:20" x14ac:dyDescent="0.25">
      <c r="Q703" s="11"/>
      <c r="R703" s="11"/>
      <c r="S703" s="16"/>
      <c r="T703" s="16"/>
    </row>
    <row r="704" spans="17:20" x14ac:dyDescent="0.25">
      <c r="Q704" s="11"/>
      <c r="R704" s="11"/>
      <c r="S704" s="16"/>
      <c r="T704" s="16"/>
    </row>
    <row r="705" spans="17:20" x14ac:dyDescent="0.25">
      <c r="Q705" s="11"/>
      <c r="R705" s="11"/>
      <c r="S705" s="16"/>
      <c r="T705" s="16"/>
    </row>
    <row r="706" spans="17:20" x14ac:dyDescent="0.25">
      <c r="Q706" s="11"/>
      <c r="R706" s="11"/>
      <c r="S706" s="16"/>
      <c r="T706" s="16"/>
    </row>
    <row r="707" spans="17:20" x14ac:dyDescent="0.25">
      <c r="Q707" s="11"/>
      <c r="R707" s="11"/>
      <c r="S707" s="16"/>
      <c r="T707" s="16"/>
    </row>
    <row r="708" spans="17:20" x14ac:dyDescent="0.25">
      <c r="Q708" s="11"/>
      <c r="R708" s="11"/>
      <c r="S708" s="16"/>
      <c r="T708" s="16"/>
    </row>
    <row r="709" spans="17:20" x14ac:dyDescent="0.25">
      <c r="Q709" s="11"/>
      <c r="R709" s="11"/>
      <c r="S709" s="16"/>
      <c r="T709" s="16"/>
    </row>
    <row r="710" spans="17:20" x14ac:dyDescent="0.25">
      <c r="Q710" s="11"/>
      <c r="R710" s="11"/>
      <c r="S710" s="16"/>
      <c r="T710" s="16"/>
    </row>
    <row r="711" spans="17:20" x14ac:dyDescent="0.25">
      <c r="Q711" s="11"/>
      <c r="R711" s="11"/>
      <c r="S711" s="16"/>
      <c r="T711" s="16"/>
    </row>
    <row r="712" spans="17:20" x14ac:dyDescent="0.25">
      <c r="Q712" s="11"/>
      <c r="R712" s="11"/>
      <c r="S712" s="16"/>
      <c r="T712" s="16"/>
    </row>
    <row r="713" spans="17:20" x14ac:dyDescent="0.25">
      <c r="Q713" s="11"/>
      <c r="R713" s="11"/>
      <c r="S713" s="16"/>
      <c r="T713" s="16"/>
    </row>
    <row r="714" spans="17:20" x14ac:dyDescent="0.25">
      <c r="Q714" s="11"/>
      <c r="R714" s="11"/>
      <c r="S714" s="16"/>
      <c r="T714" s="16"/>
    </row>
    <row r="715" spans="17:20" x14ac:dyDescent="0.25">
      <c r="Q715" s="11"/>
      <c r="R715" s="11"/>
      <c r="S715" s="16"/>
      <c r="T715" s="16"/>
    </row>
    <row r="716" spans="17:20" x14ac:dyDescent="0.25">
      <c r="Q716" s="11"/>
      <c r="R716" s="11"/>
      <c r="S716" s="16"/>
      <c r="T716" s="16"/>
    </row>
    <row r="717" spans="17:20" x14ac:dyDescent="0.25">
      <c r="Q717" s="11"/>
      <c r="R717" s="11"/>
      <c r="S717" s="16"/>
      <c r="T717" s="16"/>
    </row>
    <row r="718" spans="17:20" x14ac:dyDescent="0.25">
      <c r="Q718" s="11"/>
      <c r="R718" s="11"/>
      <c r="S718" s="16"/>
      <c r="T718" s="16"/>
    </row>
    <row r="719" spans="17:20" x14ac:dyDescent="0.25">
      <c r="Q719" s="11"/>
      <c r="R719" s="11"/>
      <c r="S719" s="16"/>
      <c r="T719" s="16"/>
    </row>
    <row r="720" spans="17:20" x14ac:dyDescent="0.25">
      <c r="Q720" s="11"/>
      <c r="R720" s="11"/>
      <c r="S720" s="16"/>
      <c r="T720" s="16"/>
    </row>
    <row r="721" spans="17:20" x14ac:dyDescent="0.25">
      <c r="Q721" s="11"/>
      <c r="R721" s="11"/>
      <c r="S721" s="16"/>
      <c r="T721" s="16"/>
    </row>
    <row r="722" spans="17:20" x14ac:dyDescent="0.25">
      <c r="Q722" s="11"/>
      <c r="R722" s="11"/>
      <c r="S722" s="16"/>
      <c r="T722" s="16"/>
    </row>
    <row r="723" spans="17:20" x14ac:dyDescent="0.25">
      <c r="Q723" s="11"/>
      <c r="R723" s="11"/>
      <c r="S723" s="16"/>
      <c r="T723" s="16"/>
    </row>
    <row r="724" spans="17:20" x14ac:dyDescent="0.25">
      <c r="Q724" s="11"/>
      <c r="R724" s="11"/>
      <c r="S724" s="16"/>
      <c r="T724" s="16"/>
    </row>
    <row r="725" spans="17:20" x14ac:dyDescent="0.25">
      <c r="Q725" s="11"/>
      <c r="R725" s="11"/>
      <c r="S725" s="16"/>
      <c r="T725" s="16"/>
    </row>
    <row r="726" spans="17:20" x14ac:dyDescent="0.25">
      <c r="Q726" s="11"/>
      <c r="R726" s="11"/>
      <c r="S726" s="16"/>
      <c r="T726" s="16"/>
    </row>
    <row r="727" spans="17:20" x14ac:dyDescent="0.25">
      <c r="Q727" s="11"/>
      <c r="R727" s="11"/>
      <c r="S727" s="16"/>
      <c r="T727" s="16"/>
    </row>
    <row r="728" spans="17:20" x14ac:dyDescent="0.25">
      <c r="Q728" s="11"/>
      <c r="R728" s="11"/>
      <c r="S728" s="16"/>
      <c r="T728" s="16"/>
    </row>
    <row r="729" spans="17:20" x14ac:dyDescent="0.25">
      <c r="Q729" s="11"/>
      <c r="R729" s="11"/>
      <c r="S729" s="16"/>
      <c r="T729" s="16"/>
    </row>
    <row r="730" spans="17:20" x14ac:dyDescent="0.25">
      <c r="Q730" s="11"/>
      <c r="R730" s="11"/>
      <c r="S730" s="16"/>
      <c r="T730" s="16"/>
    </row>
    <row r="731" spans="17:20" x14ac:dyDescent="0.25">
      <c r="Q731" s="11"/>
      <c r="R731" s="11"/>
      <c r="S731" s="16"/>
      <c r="T731" s="16"/>
    </row>
    <row r="732" spans="17:20" x14ac:dyDescent="0.25">
      <c r="Q732" s="11"/>
      <c r="R732" s="11"/>
      <c r="S732" s="16"/>
      <c r="T732" s="16"/>
    </row>
    <row r="733" spans="17:20" x14ac:dyDescent="0.25">
      <c r="Q733" s="11"/>
      <c r="R733" s="11"/>
      <c r="S733" s="16"/>
      <c r="T733" s="16"/>
    </row>
    <row r="734" spans="17:20" x14ac:dyDescent="0.25">
      <c r="Q734" s="11"/>
      <c r="R734" s="11"/>
      <c r="S734" s="16"/>
      <c r="T734" s="16"/>
    </row>
    <row r="735" spans="17:20" x14ac:dyDescent="0.25">
      <c r="Q735" s="11"/>
      <c r="R735" s="11"/>
      <c r="S735" s="16"/>
      <c r="T735" s="16"/>
    </row>
    <row r="736" spans="17:20" x14ac:dyDescent="0.25">
      <c r="Q736" s="11"/>
      <c r="R736" s="11"/>
      <c r="S736" s="16"/>
      <c r="T736" s="16"/>
    </row>
    <row r="737" spans="17:20" x14ac:dyDescent="0.25">
      <c r="Q737" s="11"/>
      <c r="R737" s="11"/>
      <c r="S737" s="16"/>
      <c r="T737" s="16"/>
    </row>
    <row r="738" spans="17:20" x14ac:dyDescent="0.25">
      <c r="Q738" s="11"/>
      <c r="R738" s="11"/>
      <c r="S738" s="16"/>
      <c r="T738" s="16"/>
    </row>
    <row r="739" spans="17:20" x14ac:dyDescent="0.25">
      <c r="Q739" s="11"/>
      <c r="R739" s="11"/>
      <c r="S739" s="16"/>
      <c r="T739" s="16"/>
    </row>
    <row r="740" spans="17:20" x14ac:dyDescent="0.25">
      <c r="Q740" s="11"/>
      <c r="R740" s="11"/>
      <c r="S740" s="16"/>
      <c r="T740" s="16"/>
    </row>
    <row r="741" spans="17:20" x14ac:dyDescent="0.25">
      <c r="Q741" s="11"/>
      <c r="R741" s="11"/>
      <c r="S741" s="16"/>
      <c r="T741" s="16"/>
    </row>
    <row r="742" spans="17:20" x14ac:dyDescent="0.25">
      <c r="Q742" s="11"/>
      <c r="R742" s="11"/>
      <c r="S742" s="16"/>
      <c r="T742" s="16"/>
    </row>
    <row r="743" spans="17:20" x14ac:dyDescent="0.25">
      <c r="Q743" s="11"/>
      <c r="R743" s="11"/>
      <c r="S743" s="16"/>
      <c r="T743" s="16"/>
    </row>
    <row r="744" spans="17:20" x14ac:dyDescent="0.25">
      <c r="Q744" s="11"/>
      <c r="R744" s="11"/>
      <c r="S744" s="16"/>
      <c r="T744" s="16"/>
    </row>
    <row r="745" spans="17:20" x14ac:dyDescent="0.25">
      <c r="Q745" s="11"/>
      <c r="R745" s="11"/>
      <c r="S745" s="16"/>
      <c r="T745" s="16"/>
    </row>
    <row r="746" spans="17:20" x14ac:dyDescent="0.25">
      <c r="Q746" s="11"/>
      <c r="R746" s="11"/>
      <c r="S746" s="16"/>
      <c r="T746" s="16"/>
    </row>
    <row r="747" spans="17:20" x14ac:dyDescent="0.25">
      <c r="Q747" s="11"/>
      <c r="R747" s="11"/>
      <c r="S747" s="16"/>
      <c r="T747" s="16"/>
    </row>
    <row r="748" spans="17:20" x14ac:dyDescent="0.25">
      <c r="Q748" s="11"/>
      <c r="R748" s="11"/>
      <c r="S748" s="16"/>
      <c r="T748" s="16"/>
    </row>
    <row r="749" spans="17:20" x14ac:dyDescent="0.25">
      <c r="Q749" s="11"/>
      <c r="R749" s="11"/>
      <c r="S749" s="16"/>
      <c r="T749" s="16"/>
    </row>
    <row r="750" spans="17:20" x14ac:dyDescent="0.25">
      <c r="Q750" s="11"/>
      <c r="R750" s="11"/>
      <c r="S750" s="16"/>
      <c r="T750" s="16"/>
    </row>
    <row r="751" spans="17:20" x14ac:dyDescent="0.25">
      <c r="Q751" s="11"/>
      <c r="R751" s="11"/>
      <c r="S751" s="16"/>
      <c r="T751" s="16"/>
    </row>
    <row r="752" spans="17:20" x14ac:dyDescent="0.25">
      <c r="Q752" s="11"/>
      <c r="R752" s="11"/>
      <c r="S752" s="16"/>
      <c r="T752" s="16"/>
    </row>
    <row r="753" spans="17:20" x14ac:dyDescent="0.25">
      <c r="Q753" s="11"/>
      <c r="R753" s="11"/>
      <c r="S753" s="16"/>
      <c r="T753" s="16"/>
    </row>
    <row r="754" spans="17:20" x14ac:dyDescent="0.25">
      <c r="Q754" s="11"/>
      <c r="R754" s="11"/>
      <c r="S754" s="16"/>
      <c r="T754" s="16"/>
    </row>
    <row r="755" spans="17:20" x14ac:dyDescent="0.25">
      <c r="Q755" s="11"/>
      <c r="R755" s="11"/>
      <c r="S755" s="16"/>
      <c r="T755" s="16"/>
    </row>
    <row r="756" spans="17:20" x14ac:dyDescent="0.25">
      <c r="Q756" s="11"/>
      <c r="R756" s="11"/>
      <c r="S756" s="16"/>
      <c r="T756" s="16"/>
    </row>
    <row r="757" spans="17:20" x14ac:dyDescent="0.25">
      <c r="Q757" s="11"/>
      <c r="R757" s="11"/>
      <c r="S757" s="16"/>
      <c r="T757" s="16"/>
    </row>
    <row r="758" spans="17:20" x14ac:dyDescent="0.25">
      <c r="Q758" s="11"/>
      <c r="R758" s="11"/>
      <c r="S758" s="16"/>
      <c r="T758" s="16"/>
    </row>
    <row r="759" spans="17:20" x14ac:dyDescent="0.25">
      <c r="Q759" s="11"/>
      <c r="R759" s="11"/>
      <c r="S759" s="16"/>
      <c r="T759" s="16"/>
    </row>
    <row r="760" spans="17:20" x14ac:dyDescent="0.25">
      <c r="Q760" s="11"/>
      <c r="R760" s="11"/>
      <c r="S760" s="16"/>
      <c r="T760" s="16"/>
    </row>
    <row r="761" spans="17:20" x14ac:dyDescent="0.25">
      <c r="Q761" s="11"/>
      <c r="R761" s="11"/>
      <c r="S761" s="16"/>
      <c r="T761" s="16"/>
    </row>
    <row r="762" spans="17:20" x14ac:dyDescent="0.25">
      <c r="Q762" s="11"/>
      <c r="R762" s="11"/>
      <c r="S762" s="16"/>
      <c r="T762" s="16"/>
    </row>
    <row r="763" spans="17:20" x14ac:dyDescent="0.25">
      <c r="Q763" s="11"/>
      <c r="R763" s="11"/>
      <c r="S763" s="16"/>
      <c r="T763" s="16"/>
    </row>
    <row r="764" spans="17:20" x14ac:dyDescent="0.25">
      <c r="Q764" s="11"/>
      <c r="R764" s="11"/>
      <c r="S764" s="16"/>
      <c r="T764" s="16"/>
    </row>
    <row r="765" spans="17:20" x14ac:dyDescent="0.25">
      <c r="Q765" s="11"/>
      <c r="R765" s="11"/>
      <c r="S765" s="16"/>
      <c r="T765" s="16"/>
    </row>
    <row r="766" spans="17:20" x14ac:dyDescent="0.25">
      <c r="Q766" s="11"/>
      <c r="R766" s="11"/>
      <c r="S766" s="16"/>
      <c r="T766" s="16"/>
    </row>
    <row r="767" spans="17:20" x14ac:dyDescent="0.25">
      <c r="Q767" s="11"/>
      <c r="R767" s="11"/>
      <c r="S767" s="16"/>
      <c r="T767" s="16"/>
    </row>
    <row r="768" spans="17:20" x14ac:dyDescent="0.25">
      <c r="Q768" s="11"/>
      <c r="R768" s="11"/>
      <c r="S768" s="16"/>
      <c r="T768" s="16"/>
    </row>
    <row r="769" spans="17:20" x14ac:dyDescent="0.25">
      <c r="Q769" s="11"/>
      <c r="R769" s="11"/>
      <c r="S769" s="16"/>
      <c r="T769" s="16"/>
    </row>
    <row r="770" spans="17:20" x14ac:dyDescent="0.25">
      <c r="Q770" s="11"/>
      <c r="R770" s="11"/>
      <c r="S770" s="16"/>
      <c r="T770" s="16"/>
    </row>
    <row r="771" spans="17:20" x14ac:dyDescent="0.25">
      <c r="Q771" s="11"/>
      <c r="R771" s="11"/>
      <c r="S771" s="16"/>
      <c r="T771" s="16"/>
    </row>
    <row r="772" spans="17:20" x14ac:dyDescent="0.25">
      <c r="Q772" s="11"/>
      <c r="R772" s="11"/>
      <c r="S772" s="16"/>
      <c r="T772" s="16"/>
    </row>
    <row r="773" spans="17:20" x14ac:dyDescent="0.25">
      <c r="Q773" s="11"/>
      <c r="R773" s="11"/>
      <c r="S773" s="16"/>
      <c r="T773" s="16"/>
    </row>
    <row r="774" spans="17:20" x14ac:dyDescent="0.25">
      <c r="Q774" s="11"/>
      <c r="R774" s="11"/>
      <c r="S774" s="16"/>
      <c r="T774" s="16"/>
    </row>
    <row r="775" spans="17:20" x14ac:dyDescent="0.25">
      <c r="Q775" s="11"/>
      <c r="R775" s="11"/>
      <c r="S775" s="16"/>
      <c r="T775" s="16"/>
    </row>
    <row r="776" spans="17:20" x14ac:dyDescent="0.25">
      <c r="Q776" s="11"/>
      <c r="R776" s="11"/>
      <c r="S776" s="16"/>
      <c r="T776" s="16"/>
    </row>
    <row r="777" spans="17:20" x14ac:dyDescent="0.25">
      <c r="Q777" s="11"/>
      <c r="R777" s="11"/>
      <c r="S777" s="16"/>
      <c r="T777" s="16"/>
    </row>
    <row r="778" spans="17:20" x14ac:dyDescent="0.25">
      <c r="Q778" s="11"/>
      <c r="R778" s="11"/>
      <c r="S778" s="16"/>
      <c r="T778" s="16"/>
    </row>
    <row r="779" spans="17:20" x14ac:dyDescent="0.25">
      <c r="Q779" s="11"/>
      <c r="R779" s="11"/>
      <c r="S779" s="16"/>
      <c r="T779" s="16"/>
    </row>
    <row r="780" spans="17:20" x14ac:dyDescent="0.25">
      <c r="Q780" s="11"/>
      <c r="R780" s="11"/>
      <c r="S780" s="16"/>
      <c r="T780" s="16"/>
    </row>
    <row r="781" spans="17:20" x14ac:dyDescent="0.25">
      <c r="Q781" s="11"/>
      <c r="R781" s="11"/>
      <c r="S781" s="16"/>
      <c r="T781" s="16"/>
    </row>
    <row r="782" spans="17:20" x14ac:dyDescent="0.25">
      <c r="Q782" s="11"/>
      <c r="R782" s="11"/>
      <c r="S782" s="16"/>
      <c r="T782" s="16"/>
    </row>
    <row r="783" spans="17:20" x14ac:dyDescent="0.25">
      <c r="Q783" s="11"/>
      <c r="R783" s="11"/>
      <c r="S783" s="16"/>
      <c r="T783" s="16"/>
    </row>
    <row r="784" spans="17:20" x14ac:dyDescent="0.25">
      <c r="Q784" s="11"/>
      <c r="R784" s="11"/>
      <c r="S784" s="16"/>
      <c r="T784" s="16"/>
    </row>
    <row r="785" spans="17:20" x14ac:dyDescent="0.25">
      <c r="Q785" s="11"/>
      <c r="R785" s="11"/>
      <c r="S785" s="16"/>
      <c r="T785" s="16"/>
    </row>
    <row r="786" spans="17:20" x14ac:dyDescent="0.25">
      <c r="Q786" s="11"/>
      <c r="R786" s="11"/>
      <c r="S786" s="16"/>
      <c r="T786" s="16"/>
    </row>
    <row r="787" spans="17:20" x14ac:dyDescent="0.25">
      <c r="Q787" s="11"/>
      <c r="R787" s="11"/>
      <c r="S787" s="16"/>
      <c r="T787" s="16"/>
    </row>
    <row r="788" spans="17:20" x14ac:dyDescent="0.25">
      <c r="Q788" s="11"/>
      <c r="R788" s="11"/>
      <c r="S788" s="16"/>
      <c r="T788" s="16"/>
    </row>
    <row r="789" spans="17:20" x14ac:dyDescent="0.25">
      <c r="Q789" s="11"/>
      <c r="R789" s="11"/>
      <c r="S789" s="16"/>
      <c r="T789" s="16"/>
    </row>
    <row r="790" spans="17:20" x14ac:dyDescent="0.25">
      <c r="Q790" s="11"/>
      <c r="R790" s="11"/>
      <c r="S790" s="16"/>
      <c r="T790" s="16"/>
    </row>
    <row r="791" spans="17:20" x14ac:dyDescent="0.25">
      <c r="Q791" s="11"/>
      <c r="R791" s="11"/>
      <c r="S791" s="16"/>
      <c r="T791" s="16"/>
    </row>
    <row r="792" spans="17:20" x14ac:dyDescent="0.25">
      <c r="Q792" s="11"/>
      <c r="R792" s="11"/>
      <c r="S792" s="16"/>
      <c r="T792" s="16"/>
    </row>
    <row r="793" spans="17:20" x14ac:dyDescent="0.25">
      <c r="Q793" s="11"/>
      <c r="R793" s="11"/>
      <c r="S793" s="16"/>
      <c r="T793" s="16"/>
    </row>
    <row r="794" spans="17:20" x14ac:dyDescent="0.25">
      <c r="Q794" s="11"/>
      <c r="R794" s="11"/>
      <c r="S794" s="16"/>
      <c r="T794" s="16"/>
    </row>
    <row r="795" spans="17:20" x14ac:dyDescent="0.25">
      <c r="Q795" s="11"/>
      <c r="R795" s="11"/>
      <c r="S795" s="16"/>
      <c r="T795" s="16"/>
    </row>
    <row r="796" spans="17:20" x14ac:dyDescent="0.25">
      <c r="Q796" s="11"/>
      <c r="R796" s="11"/>
      <c r="S796" s="16"/>
      <c r="T796" s="16"/>
    </row>
    <row r="797" spans="17:20" x14ac:dyDescent="0.25">
      <c r="Q797" s="11"/>
      <c r="R797" s="11"/>
      <c r="S797" s="16"/>
      <c r="T797" s="16"/>
    </row>
    <row r="798" spans="17:20" x14ac:dyDescent="0.25">
      <c r="Q798" s="11"/>
      <c r="R798" s="11"/>
      <c r="S798" s="16"/>
      <c r="T798" s="16"/>
    </row>
    <row r="799" spans="17:20" x14ac:dyDescent="0.25">
      <c r="Q799" s="11"/>
      <c r="R799" s="11"/>
      <c r="S799" s="16"/>
      <c r="T799" s="16"/>
    </row>
    <row r="800" spans="17:20" x14ac:dyDescent="0.25">
      <c r="Q800" s="11"/>
      <c r="R800" s="11"/>
      <c r="S800" s="16"/>
      <c r="T800" s="16"/>
    </row>
    <row r="801" spans="17:20" x14ac:dyDescent="0.25">
      <c r="Q801" s="11"/>
      <c r="R801" s="11"/>
      <c r="S801" s="16"/>
      <c r="T801" s="16"/>
    </row>
    <row r="802" spans="17:20" x14ac:dyDescent="0.25">
      <c r="Q802" s="11"/>
      <c r="R802" s="11"/>
      <c r="S802" s="16"/>
      <c r="T802" s="16"/>
    </row>
    <row r="803" spans="17:20" x14ac:dyDescent="0.25">
      <c r="Q803" s="11"/>
      <c r="R803" s="11"/>
      <c r="S803" s="16"/>
      <c r="T803" s="16"/>
    </row>
    <row r="804" spans="17:20" x14ac:dyDescent="0.25">
      <c r="Q804" s="11"/>
      <c r="R804" s="11"/>
      <c r="S804" s="16"/>
      <c r="T804" s="16"/>
    </row>
    <row r="805" spans="17:20" x14ac:dyDescent="0.25">
      <c r="Q805" s="11"/>
      <c r="R805" s="11"/>
      <c r="S805" s="16"/>
      <c r="T805" s="16"/>
    </row>
    <row r="806" spans="17:20" x14ac:dyDescent="0.25">
      <c r="Q806" s="11"/>
      <c r="R806" s="11"/>
      <c r="S806" s="16"/>
      <c r="T806" s="16"/>
    </row>
    <row r="807" spans="17:20" x14ac:dyDescent="0.25">
      <c r="Q807" s="11"/>
      <c r="R807" s="11"/>
      <c r="S807" s="16"/>
      <c r="T807" s="16"/>
    </row>
    <row r="808" spans="17:20" x14ac:dyDescent="0.25">
      <c r="Q808" s="11"/>
      <c r="R808" s="11"/>
      <c r="S808" s="16"/>
      <c r="T808" s="16"/>
    </row>
    <row r="809" spans="17:20" x14ac:dyDescent="0.25">
      <c r="Q809" s="11"/>
      <c r="R809" s="11"/>
      <c r="S809" s="16"/>
      <c r="T809" s="16"/>
    </row>
    <row r="810" spans="17:20" x14ac:dyDescent="0.25">
      <c r="Q810" s="11"/>
      <c r="R810" s="11"/>
      <c r="S810" s="16"/>
      <c r="T810" s="16"/>
    </row>
    <row r="811" spans="17:20" x14ac:dyDescent="0.25">
      <c r="Q811" s="11"/>
      <c r="R811" s="11"/>
      <c r="S811" s="16"/>
      <c r="T811" s="16"/>
    </row>
    <row r="812" spans="17:20" x14ac:dyDescent="0.25">
      <c r="Q812" s="11"/>
      <c r="R812" s="11"/>
      <c r="S812" s="16"/>
      <c r="T812" s="16"/>
    </row>
    <row r="813" spans="17:20" x14ac:dyDescent="0.25">
      <c r="Q813" s="11"/>
      <c r="R813" s="11"/>
      <c r="S813" s="16"/>
      <c r="T813" s="16"/>
    </row>
    <row r="814" spans="17:20" x14ac:dyDescent="0.25">
      <c r="Q814" s="11"/>
      <c r="R814" s="11"/>
      <c r="S814" s="16"/>
      <c r="T814" s="16"/>
    </row>
    <row r="815" spans="17:20" x14ac:dyDescent="0.25">
      <c r="Q815" s="11"/>
      <c r="R815" s="11"/>
      <c r="S815" s="16"/>
      <c r="T815" s="16"/>
    </row>
    <row r="816" spans="17:20" x14ac:dyDescent="0.25">
      <c r="Q816" s="11"/>
      <c r="R816" s="11"/>
      <c r="S816" s="16"/>
      <c r="T816" s="16"/>
    </row>
    <row r="817" spans="17:20" x14ac:dyDescent="0.25">
      <c r="Q817" s="11"/>
      <c r="R817" s="11"/>
      <c r="S817" s="16"/>
      <c r="T817" s="16"/>
    </row>
    <row r="818" spans="17:20" x14ac:dyDescent="0.25">
      <c r="Q818" s="11"/>
      <c r="R818" s="11"/>
      <c r="S818" s="16"/>
      <c r="T818" s="16"/>
    </row>
    <row r="819" spans="17:20" x14ac:dyDescent="0.25">
      <c r="Q819" s="11"/>
      <c r="R819" s="11"/>
      <c r="S819" s="16"/>
      <c r="T819" s="16"/>
    </row>
    <row r="820" spans="17:20" x14ac:dyDescent="0.25">
      <c r="Q820" s="11"/>
      <c r="R820" s="11"/>
      <c r="S820" s="16"/>
      <c r="T820" s="16"/>
    </row>
    <row r="821" spans="17:20" x14ac:dyDescent="0.25">
      <c r="Q821" s="11"/>
      <c r="R821" s="11"/>
      <c r="S821" s="16"/>
      <c r="T821" s="16"/>
    </row>
    <row r="822" spans="17:20" x14ac:dyDescent="0.25">
      <c r="Q822" s="11"/>
      <c r="R822" s="11"/>
      <c r="S822" s="16"/>
      <c r="T822" s="16"/>
    </row>
    <row r="823" spans="17:20" x14ac:dyDescent="0.25">
      <c r="Q823" s="11"/>
      <c r="R823" s="11"/>
      <c r="S823" s="16"/>
      <c r="T823" s="16"/>
    </row>
    <row r="824" spans="17:20" x14ac:dyDescent="0.25">
      <c r="Q824" s="11"/>
      <c r="R824" s="11"/>
      <c r="S824" s="16"/>
      <c r="T824" s="16"/>
    </row>
    <row r="825" spans="17:20" x14ac:dyDescent="0.25">
      <c r="Q825" s="11"/>
      <c r="R825" s="11"/>
      <c r="S825" s="16"/>
      <c r="T825" s="16"/>
    </row>
    <row r="826" spans="17:20" x14ac:dyDescent="0.25">
      <c r="Q826" s="11"/>
      <c r="R826" s="11"/>
      <c r="S826" s="16"/>
      <c r="T826" s="16"/>
    </row>
    <row r="827" spans="17:20" x14ac:dyDescent="0.25">
      <c r="Q827" s="11"/>
      <c r="R827" s="11"/>
      <c r="S827" s="16"/>
      <c r="T827" s="16"/>
    </row>
    <row r="828" spans="17:20" x14ac:dyDescent="0.25">
      <c r="Q828" s="11"/>
      <c r="R828" s="11"/>
      <c r="S828" s="16"/>
      <c r="T828" s="16"/>
    </row>
    <row r="829" spans="17:20" x14ac:dyDescent="0.25">
      <c r="Q829" s="11"/>
      <c r="R829" s="11"/>
      <c r="S829" s="16"/>
      <c r="T829" s="16"/>
    </row>
    <row r="830" spans="17:20" x14ac:dyDescent="0.25">
      <c r="Q830" s="11"/>
      <c r="R830" s="11"/>
      <c r="S830" s="16"/>
      <c r="T830" s="16"/>
    </row>
    <row r="831" spans="17:20" x14ac:dyDescent="0.25">
      <c r="Q831" s="11"/>
      <c r="R831" s="11"/>
      <c r="S831" s="16"/>
      <c r="T831" s="16"/>
    </row>
    <row r="832" spans="17:20" x14ac:dyDescent="0.25">
      <c r="Q832" s="11"/>
      <c r="R832" s="11"/>
      <c r="S832" s="16"/>
      <c r="T832" s="16"/>
    </row>
    <row r="833" spans="17:20" x14ac:dyDescent="0.25">
      <c r="Q833" s="11"/>
      <c r="R833" s="11"/>
      <c r="S833" s="16"/>
      <c r="T833" s="16"/>
    </row>
    <row r="834" spans="17:20" x14ac:dyDescent="0.25">
      <c r="Q834" s="11"/>
      <c r="R834" s="11"/>
      <c r="S834" s="16"/>
      <c r="T834" s="16"/>
    </row>
    <row r="835" spans="17:20" x14ac:dyDescent="0.25">
      <c r="Q835" s="11"/>
      <c r="R835" s="11"/>
      <c r="S835" s="16"/>
      <c r="T835" s="16"/>
    </row>
    <row r="836" spans="17:20" x14ac:dyDescent="0.25">
      <c r="Q836" s="11"/>
      <c r="R836" s="11"/>
      <c r="S836" s="16"/>
      <c r="T836" s="16"/>
    </row>
    <row r="837" spans="17:20" x14ac:dyDescent="0.25">
      <c r="Q837" s="11"/>
      <c r="R837" s="11"/>
      <c r="S837" s="16"/>
      <c r="T837" s="16"/>
    </row>
    <row r="838" spans="17:20" x14ac:dyDescent="0.25">
      <c r="Q838" s="11"/>
      <c r="R838" s="11"/>
      <c r="S838" s="16"/>
      <c r="T838" s="16"/>
    </row>
    <row r="839" spans="17:20" x14ac:dyDescent="0.25">
      <c r="Q839" s="11"/>
      <c r="R839" s="11"/>
      <c r="S839" s="16"/>
      <c r="T839" s="16"/>
    </row>
    <row r="840" spans="17:20" x14ac:dyDescent="0.25">
      <c r="Q840" s="11"/>
      <c r="R840" s="11"/>
      <c r="S840" s="16"/>
      <c r="T840" s="16"/>
    </row>
    <row r="841" spans="17:20" x14ac:dyDescent="0.25">
      <c r="Q841" s="11"/>
      <c r="R841" s="11"/>
      <c r="S841" s="16"/>
      <c r="T841" s="16"/>
    </row>
    <row r="842" spans="17:20" x14ac:dyDescent="0.25">
      <c r="Q842" s="11"/>
      <c r="R842" s="11"/>
      <c r="S842" s="16"/>
      <c r="T842" s="16"/>
    </row>
    <row r="843" spans="17:20" x14ac:dyDescent="0.25">
      <c r="Q843" s="11"/>
      <c r="R843" s="11"/>
      <c r="S843" s="16"/>
      <c r="T843" s="16"/>
    </row>
    <row r="844" spans="17:20" x14ac:dyDescent="0.25">
      <c r="Q844" s="11"/>
      <c r="R844" s="11"/>
      <c r="S844" s="16"/>
      <c r="T844" s="16"/>
    </row>
    <row r="845" spans="17:20" x14ac:dyDescent="0.25">
      <c r="Q845" s="11"/>
      <c r="R845" s="11"/>
      <c r="S845" s="16"/>
      <c r="T845" s="16"/>
    </row>
    <row r="846" spans="17:20" x14ac:dyDescent="0.25">
      <c r="Q846" s="11"/>
      <c r="R846" s="11"/>
      <c r="S846" s="16"/>
      <c r="T846" s="16"/>
    </row>
    <row r="847" spans="17:20" x14ac:dyDescent="0.25">
      <c r="Q847" s="11"/>
      <c r="R847" s="11"/>
      <c r="S847" s="16"/>
      <c r="T847" s="16"/>
    </row>
    <row r="848" spans="17:20" x14ac:dyDescent="0.25">
      <c r="Q848" s="11"/>
      <c r="R848" s="11"/>
      <c r="S848" s="16"/>
      <c r="T848" s="16"/>
    </row>
    <row r="849" spans="17:20" x14ac:dyDescent="0.25">
      <c r="Q849" s="11"/>
      <c r="R849" s="11"/>
      <c r="S849" s="16"/>
      <c r="T849" s="16"/>
    </row>
    <row r="850" spans="17:20" x14ac:dyDescent="0.25">
      <c r="Q850" s="11"/>
      <c r="R850" s="11"/>
      <c r="S850" s="16"/>
      <c r="T850" s="16"/>
    </row>
    <row r="851" spans="17:20" x14ac:dyDescent="0.25">
      <c r="Q851" s="11"/>
      <c r="R851" s="11"/>
      <c r="S851" s="16"/>
      <c r="T851" s="16"/>
    </row>
    <row r="852" spans="17:20" x14ac:dyDescent="0.25">
      <c r="Q852" s="11"/>
      <c r="R852" s="11"/>
      <c r="S852" s="16"/>
      <c r="T852" s="16"/>
    </row>
    <row r="853" spans="17:20" x14ac:dyDescent="0.25">
      <c r="Q853" s="11"/>
      <c r="R853" s="11"/>
      <c r="S853" s="16"/>
      <c r="T853" s="16"/>
    </row>
    <row r="854" spans="17:20" x14ac:dyDescent="0.25">
      <c r="Q854" s="11"/>
      <c r="R854" s="11"/>
      <c r="S854" s="16"/>
      <c r="T854" s="16"/>
    </row>
    <row r="855" spans="17:20" x14ac:dyDescent="0.25">
      <c r="Q855" s="11"/>
      <c r="R855" s="11"/>
      <c r="S855" s="16"/>
      <c r="T855" s="16"/>
    </row>
    <row r="856" spans="17:20" x14ac:dyDescent="0.25">
      <c r="Q856" s="11"/>
      <c r="R856" s="11"/>
      <c r="S856" s="16"/>
      <c r="T856" s="16"/>
    </row>
    <row r="857" spans="17:20" x14ac:dyDescent="0.25">
      <c r="Q857" s="11"/>
      <c r="R857" s="11"/>
      <c r="S857" s="16"/>
      <c r="T857" s="16"/>
    </row>
    <row r="858" spans="17:20" x14ac:dyDescent="0.25">
      <c r="Q858" s="11"/>
      <c r="R858" s="11"/>
      <c r="S858" s="16"/>
      <c r="T858" s="16"/>
    </row>
    <row r="859" spans="17:20" x14ac:dyDescent="0.25">
      <c r="Q859" s="11"/>
      <c r="R859" s="11"/>
      <c r="S859" s="16"/>
      <c r="T859" s="16"/>
    </row>
    <row r="860" spans="17:20" x14ac:dyDescent="0.25">
      <c r="Q860" s="11"/>
      <c r="R860" s="11"/>
      <c r="S860" s="16"/>
      <c r="T860" s="16"/>
    </row>
    <row r="861" spans="17:20" x14ac:dyDescent="0.25">
      <c r="Q861" s="11"/>
      <c r="R861" s="11"/>
      <c r="S861" s="16"/>
      <c r="T861" s="16"/>
    </row>
    <row r="862" spans="17:20" x14ac:dyDescent="0.25">
      <c r="Q862" s="11"/>
      <c r="R862" s="11"/>
      <c r="S862" s="16"/>
      <c r="T862" s="16"/>
    </row>
    <row r="863" spans="17:20" x14ac:dyDescent="0.25">
      <c r="Q863" s="11"/>
      <c r="R863" s="11"/>
      <c r="S863" s="16"/>
      <c r="T863" s="16"/>
    </row>
    <row r="864" spans="17:20" x14ac:dyDescent="0.25">
      <c r="Q864" s="11"/>
      <c r="R864" s="11"/>
      <c r="S864" s="16"/>
      <c r="T864" s="16"/>
    </row>
    <row r="865" spans="17:20" x14ac:dyDescent="0.25">
      <c r="Q865" s="11"/>
      <c r="R865" s="11"/>
      <c r="S865" s="16"/>
      <c r="T865" s="16"/>
    </row>
    <row r="866" spans="17:20" x14ac:dyDescent="0.25">
      <c r="Q866" s="11"/>
      <c r="R866" s="11"/>
      <c r="S866" s="16"/>
      <c r="T866" s="16"/>
    </row>
    <row r="867" spans="17:20" x14ac:dyDescent="0.25">
      <c r="Q867" s="11"/>
      <c r="R867" s="11"/>
      <c r="S867" s="16"/>
      <c r="T867" s="16"/>
    </row>
    <row r="868" spans="17:20" x14ac:dyDescent="0.25">
      <c r="Q868" s="11"/>
      <c r="R868" s="11"/>
      <c r="S868" s="16"/>
      <c r="T868" s="16"/>
    </row>
    <row r="869" spans="17:20" x14ac:dyDescent="0.25">
      <c r="Q869" s="11"/>
      <c r="R869" s="11"/>
      <c r="S869" s="16"/>
      <c r="T869" s="16"/>
    </row>
    <row r="870" spans="17:20" x14ac:dyDescent="0.25">
      <c r="Q870" s="11"/>
      <c r="R870" s="11"/>
      <c r="S870" s="16"/>
      <c r="T870" s="16"/>
    </row>
    <row r="871" spans="17:20" x14ac:dyDescent="0.25">
      <c r="Q871" s="11"/>
      <c r="R871" s="11"/>
      <c r="S871" s="16"/>
      <c r="T871" s="16"/>
    </row>
    <row r="872" spans="17:20" x14ac:dyDescent="0.25">
      <c r="Q872" s="11"/>
      <c r="R872" s="11"/>
      <c r="S872" s="16"/>
      <c r="T872" s="16"/>
    </row>
    <row r="873" spans="17:20" x14ac:dyDescent="0.25">
      <c r="Q873" s="11"/>
      <c r="R873" s="11"/>
      <c r="S873" s="16"/>
      <c r="T873" s="16"/>
    </row>
    <row r="874" spans="17:20" x14ac:dyDescent="0.25">
      <c r="Q874" s="11"/>
      <c r="R874" s="11"/>
      <c r="S874" s="16"/>
      <c r="T874" s="16"/>
    </row>
    <row r="875" spans="17:20" x14ac:dyDescent="0.25">
      <c r="Q875" s="11"/>
      <c r="R875" s="11"/>
      <c r="S875" s="16"/>
      <c r="T875" s="16"/>
    </row>
    <row r="876" spans="17:20" x14ac:dyDescent="0.25">
      <c r="Q876" s="11"/>
      <c r="R876" s="11"/>
      <c r="S876" s="16"/>
      <c r="T876" s="16"/>
    </row>
    <row r="877" spans="17:20" x14ac:dyDescent="0.25">
      <c r="Q877" s="11"/>
      <c r="R877" s="11"/>
      <c r="S877" s="16"/>
      <c r="T877" s="16"/>
    </row>
    <row r="878" spans="17:20" x14ac:dyDescent="0.25">
      <c r="Q878" s="11"/>
      <c r="R878" s="11"/>
      <c r="S878" s="16"/>
      <c r="T878" s="16"/>
    </row>
    <row r="879" spans="17:20" x14ac:dyDescent="0.25">
      <c r="Q879" s="11"/>
      <c r="R879" s="11"/>
      <c r="S879" s="16"/>
      <c r="T879" s="16"/>
    </row>
    <row r="880" spans="17:20" x14ac:dyDescent="0.25">
      <c r="Q880" s="11"/>
      <c r="R880" s="11"/>
      <c r="S880" s="16"/>
      <c r="T880" s="16"/>
    </row>
    <row r="881" spans="17:20" x14ac:dyDescent="0.25">
      <c r="Q881" s="11"/>
      <c r="R881" s="11"/>
      <c r="S881" s="16"/>
      <c r="T881" s="16"/>
    </row>
    <row r="882" spans="17:20" x14ac:dyDescent="0.25">
      <c r="Q882" s="11"/>
      <c r="R882" s="11"/>
      <c r="S882" s="16"/>
      <c r="T882" s="16"/>
    </row>
    <row r="883" spans="17:20" x14ac:dyDescent="0.25">
      <c r="Q883" s="11"/>
      <c r="R883" s="11"/>
      <c r="S883" s="16"/>
      <c r="T883" s="16"/>
    </row>
    <row r="884" spans="17:20" x14ac:dyDescent="0.25">
      <c r="Q884" s="11"/>
      <c r="R884" s="11"/>
      <c r="S884" s="16"/>
      <c r="T884" s="16"/>
    </row>
    <row r="885" spans="17:20" x14ac:dyDescent="0.25">
      <c r="Q885" s="11"/>
      <c r="R885" s="11"/>
      <c r="S885" s="16"/>
      <c r="T885" s="16"/>
    </row>
    <row r="886" spans="17:20" x14ac:dyDescent="0.25">
      <c r="Q886" s="11"/>
      <c r="R886" s="11"/>
      <c r="S886" s="16"/>
      <c r="T886" s="16"/>
    </row>
    <row r="887" spans="17:20" x14ac:dyDescent="0.25">
      <c r="Q887" s="11"/>
      <c r="R887" s="11"/>
      <c r="S887" s="16"/>
      <c r="T887" s="16"/>
    </row>
    <row r="888" spans="17:20" x14ac:dyDescent="0.25">
      <c r="Q888" s="11"/>
      <c r="R888" s="11"/>
      <c r="S888" s="16"/>
      <c r="T888" s="16"/>
    </row>
    <row r="889" spans="17:20" x14ac:dyDescent="0.25">
      <c r="Q889" s="11"/>
      <c r="R889" s="11"/>
      <c r="S889" s="16"/>
      <c r="T889" s="16"/>
    </row>
    <row r="890" spans="17:20" x14ac:dyDescent="0.25">
      <c r="Q890" s="11"/>
      <c r="R890" s="11"/>
      <c r="S890" s="16"/>
      <c r="T890" s="16"/>
    </row>
    <row r="891" spans="17:20" x14ac:dyDescent="0.25">
      <c r="Q891" s="11"/>
      <c r="R891" s="11"/>
      <c r="S891" s="16"/>
      <c r="T891" s="16"/>
    </row>
    <row r="892" spans="17:20" x14ac:dyDescent="0.25">
      <c r="Q892" s="11"/>
      <c r="R892" s="11"/>
      <c r="S892" s="16"/>
      <c r="T892" s="16"/>
    </row>
    <row r="893" spans="17:20" x14ac:dyDescent="0.25">
      <c r="Q893" s="11"/>
      <c r="R893" s="11"/>
      <c r="S893" s="16"/>
      <c r="T893" s="16"/>
    </row>
    <row r="894" spans="17:20" x14ac:dyDescent="0.25">
      <c r="Q894" s="11"/>
      <c r="R894" s="11"/>
      <c r="S894" s="16"/>
      <c r="T894" s="16"/>
    </row>
    <row r="895" spans="17:20" x14ac:dyDescent="0.25">
      <c r="Q895" s="11"/>
      <c r="R895" s="11"/>
      <c r="S895" s="16"/>
      <c r="T895" s="16"/>
    </row>
    <row r="896" spans="17:20" x14ac:dyDescent="0.25">
      <c r="Q896" s="11"/>
      <c r="R896" s="11"/>
      <c r="S896" s="16"/>
      <c r="T896" s="16"/>
    </row>
    <row r="897" spans="17:20" x14ac:dyDescent="0.25">
      <c r="Q897" s="11"/>
      <c r="R897" s="11"/>
      <c r="S897" s="16"/>
      <c r="T897" s="16"/>
    </row>
    <row r="898" spans="17:20" x14ac:dyDescent="0.25">
      <c r="Q898" s="11"/>
      <c r="R898" s="11"/>
      <c r="S898" s="16"/>
      <c r="T898" s="16"/>
    </row>
    <row r="899" spans="17:20" x14ac:dyDescent="0.25">
      <c r="Q899" s="11"/>
      <c r="R899" s="11"/>
      <c r="S899" s="16"/>
      <c r="T899" s="16"/>
    </row>
    <row r="900" spans="17:20" x14ac:dyDescent="0.25">
      <c r="Q900" s="11"/>
      <c r="R900" s="11"/>
      <c r="S900" s="16"/>
      <c r="T900" s="16"/>
    </row>
    <row r="901" spans="17:20" x14ac:dyDescent="0.25">
      <c r="Q901" s="11"/>
      <c r="R901" s="11"/>
      <c r="S901" s="16"/>
      <c r="T901" s="16"/>
    </row>
    <row r="902" spans="17:20" x14ac:dyDescent="0.25">
      <c r="Q902" s="11"/>
      <c r="R902" s="11"/>
      <c r="S902" s="16"/>
      <c r="T902" s="16"/>
    </row>
    <row r="903" spans="17:20" x14ac:dyDescent="0.25">
      <c r="Q903" s="11"/>
      <c r="R903" s="11"/>
      <c r="S903" s="16"/>
      <c r="T903" s="16"/>
    </row>
    <row r="904" spans="17:20" x14ac:dyDescent="0.25">
      <c r="Q904" s="11"/>
      <c r="R904" s="11"/>
      <c r="S904" s="16"/>
      <c r="T904" s="16"/>
    </row>
    <row r="905" spans="17:20" x14ac:dyDescent="0.25">
      <c r="Q905" s="11"/>
      <c r="R905" s="11"/>
      <c r="S905" s="16"/>
      <c r="T905" s="16"/>
    </row>
    <row r="906" spans="17:20" x14ac:dyDescent="0.25">
      <c r="Q906" s="11"/>
      <c r="R906" s="11"/>
      <c r="S906" s="16"/>
      <c r="T906" s="16"/>
    </row>
    <row r="907" spans="17:20" x14ac:dyDescent="0.25">
      <c r="Q907" s="11"/>
      <c r="R907" s="11"/>
      <c r="S907" s="16"/>
      <c r="T907" s="16"/>
    </row>
    <row r="908" spans="17:20" x14ac:dyDescent="0.25">
      <c r="Q908" s="11"/>
      <c r="R908" s="11"/>
      <c r="S908" s="16"/>
      <c r="T908" s="16"/>
    </row>
    <row r="909" spans="17:20" x14ac:dyDescent="0.25">
      <c r="Q909" s="11"/>
      <c r="R909" s="11"/>
      <c r="S909" s="16"/>
      <c r="T909" s="16"/>
    </row>
    <row r="910" spans="17:20" x14ac:dyDescent="0.25">
      <c r="Q910" s="11"/>
      <c r="R910" s="11"/>
      <c r="S910" s="16"/>
      <c r="T910" s="16"/>
    </row>
    <row r="911" spans="17:20" x14ac:dyDescent="0.25">
      <c r="Q911" s="11"/>
      <c r="R911" s="11"/>
      <c r="S911" s="16"/>
      <c r="T911" s="16"/>
    </row>
    <row r="912" spans="17:20" x14ac:dyDescent="0.25">
      <c r="Q912" s="11"/>
      <c r="R912" s="11"/>
      <c r="S912" s="16"/>
      <c r="T912" s="16"/>
    </row>
    <row r="913" spans="17:20" x14ac:dyDescent="0.25">
      <c r="Q913" s="11"/>
      <c r="R913" s="11"/>
      <c r="S913" s="16"/>
      <c r="T913" s="16"/>
    </row>
    <row r="914" spans="17:20" x14ac:dyDescent="0.25">
      <c r="Q914" s="11"/>
      <c r="R914" s="11"/>
      <c r="S914" s="16"/>
      <c r="T914" s="16"/>
    </row>
    <row r="915" spans="17:20" x14ac:dyDescent="0.25">
      <c r="Q915" s="11"/>
      <c r="R915" s="11"/>
      <c r="S915" s="16"/>
      <c r="T915" s="16"/>
    </row>
    <row r="916" spans="17:20" x14ac:dyDescent="0.25">
      <c r="Q916" s="11"/>
      <c r="R916" s="11"/>
      <c r="S916" s="16"/>
      <c r="T916" s="16"/>
    </row>
    <row r="917" spans="17:20" x14ac:dyDescent="0.25">
      <c r="Q917" s="11"/>
      <c r="R917" s="11"/>
      <c r="S917" s="16"/>
      <c r="T917" s="16"/>
    </row>
    <row r="918" spans="17:20" x14ac:dyDescent="0.25">
      <c r="Q918" s="11"/>
      <c r="R918" s="11"/>
      <c r="S918" s="16"/>
      <c r="T918" s="16"/>
    </row>
    <row r="919" spans="17:20" x14ac:dyDescent="0.25">
      <c r="Q919" s="11"/>
      <c r="R919" s="11"/>
      <c r="S919" s="16"/>
      <c r="T919" s="16"/>
    </row>
    <row r="920" spans="17:20" x14ac:dyDescent="0.25">
      <c r="Q920" s="11"/>
      <c r="R920" s="11"/>
      <c r="S920" s="16"/>
      <c r="T920" s="16"/>
    </row>
    <row r="921" spans="17:20" x14ac:dyDescent="0.25">
      <c r="Q921" s="11"/>
      <c r="R921" s="11"/>
      <c r="S921" s="16"/>
      <c r="T921" s="16"/>
    </row>
    <row r="922" spans="17:20" x14ac:dyDescent="0.25">
      <c r="Q922" s="11"/>
      <c r="R922" s="11"/>
      <c r="S922" s="16"/>
      <c r="T922" s="16"/>
    </row>
    <row r="923" spans="17:20" x14ac:dyDescent="0.25">
      <c r="Q923" s="11"/>
      <c r="R923" s="11"/>
      <c r="S923" s="16"/>
      <c r="T923" s="16"/>
    </row>
    <row r="924" spans="17:20" x14ac:dyDescent="0.25">
      <c r="Q924" s="11"/>
      <c r="R924" s="11"/>
      <c r="S924" s="16"/>
      <c r="T924" s="16"/>
    </row>
    <row r="925" spans="17:20" x14ac:dyDescent="0.25">
      <c r="Q925" s="11"/>
      <c r="R925" s="11"/>
      <c r="S925" s="16"/>
      <c r="T925" s="16"/>
    </row>
    <row r="926" spans="17:20" x14ac:dyDescent="0.25">
      <c r="Q926" s="11"/>
      <c r="R926" s="11"/>
      <c r="S926" s="16"/>
      <c r="T926" s="16"/>
    </row>
    <row r="927" spans="17:20" x14ac:dyDescent="0.25">
      <c r="Q927" s="11"/>
      <c r="R927" s="11"/>
      <c r="S927" s="16"/>
      <c r="T927" s="16"/>
    </row>
    <row r="928" spans="17:20" x14ac:dyDescent="0.25">
      <c r="Q928" s="11"/>
      <c r="R928" s="11"/>
      <c r="S928" s="16"/>
      <c r="T928" s="16"/>
    </row>
    <row r="929" spans="17:20" x14ac:dyDescent="0.25">
      <c r="Q929" s="11"/>
      <c r="R929" s="11"/>
      <c r="S929" s="16"/>
      <c r="T929" s="16"/>
    </row>
    <row r="930" spans="17:20" x14ac:dyDescent="0.25">
      <c r="Q930" s="11"/>
      <c r="R930" s="11"/>
      <c r="S930" s="16"/>
      <c r="T930" s="16"/>
    </row>
    <row r="931" spans="17:20" x14ac:dyDescent="0.25">
      <c r="Q931" s="11"/>
      <c r="R931" s="11"/>
      <c r="S931" s="16"/>
      <c r="T931" s="16"/>
    </row>
    <row r="932" spans="17:20" x14ac:dyDescent="0.25">
      <c r="Q932" s="11"/>
      <c r="R932" s="11"/>
      <c r="S932" s="16"/>
      <c r="T932" s="16"/>
    </row>
    <row r="933" spans="17:20" x14ac:dyDescent="0.25">
      <c r="Q933" s="11"/>
      <c r="R933" s="11"/>
      <c r="S933" s="16"/>
      <c r="T933" s="16"/>
    </row>
    <row r="934" spans="17:20" x14ac:dyDescent="0.25">
      <c r="Q934" s="11"/>
      <c r="R934" s="11"/>
      <c r="S934" s="16"/>
      <c r="T934" s="16"/>
    </row>
    <row r="935" spans="17:20" x14ac:dyDescent="0.25">
      <c r="Q935" s="11"/>
      <c r="R935" s="11"/>
      <c r="S935" s="16"/>
      <c r="T935" s="16"/>
    </row>
    <row r="936" spans="17:20" x14ac:dyDescent="0.25">
      <c r="Q936" s="11"/>
      <c r="R936" s="11"/>
      <c r="S936" s="16"/>
      <c r="T936" s="16"/>
    </row>
    <row r="937" spans="17:20" x14ac:dyDescent="0.25">
      <c r="Q937" s="11"/>
      <c r="R937" s="11"/>
      <c r="S937" s="16"/>
      <c r="T937" s="16"/>
    </row>
    <row r="938" spans="17:20" x14ac:dyDescent="0.25">
      <c r="Q938" s="11"/>
      <c r="R938" s="11"/>
      <c r="S938" s="16"/>
      <c r="T938" s="16"/>
    </row>
    <row r="939" spans="17:20" x14ac:dyDescent="0.25">
      <c r="Q939" s="11"/>
      <c r="R939" s="11"/>
      <c r="S939" s="16"/>
      <c r="T939" s="16"/>
    </row>
    <row r="940" spans="17:20" x14ac:dyDescent="0.25">
      <c r="Q940" s="11"/>
      <c r="R940" s="11"/>
      <c r="S940" s="16"/>
      <c r="T940" s="16"/>
    </row>
    <row r="941" spans="17:20" x14ac:dyDescent="0.25">
      <c r="Q941" s="11"/>
      <c r="R941" s="11"/>
      <c r="S941" s="16"/>
      <c r="T941" s="16"/>
    </row>
    <row r="942" spans="17:20" x14ac:dyDescent="0.25">
      <c r="Q942" s="11"/>
      <c r="R942" s="11"/>
      <c r="S942" s="16"/>
      <c r="T942" s="16"/>
    </row>
    <row r="943" spans="17:20" x14ac:dyDescent="0.25">
      <c r="Q943" s="11"/>
      <c r="R943" s="11"/>
      <c r="S943" s="16"/>
      <c r="T943" s="16"/>
    </row>
    <row r="944" spans="17:20" x14ac:dyDescent="0.25">
      <c r="Q944" s="11"/>
      <c r="R944" s="11"/>
      <c r="S944" s="16"/>
      <c r="T944" s="16"/>
    </row>
    <row r="945" spans="17:20" x14ac:dyDescent="0.25">
      <c r="Q945" s="11"/>
      <c r="R945" s="11"/>
      <c r="S945" s="16"/>
      <c r="T945" s="16"/>
    </row>
    <row r="946" spans="17:20" x14ac:dyDescent="0.25">
      <c r="Q946" s="11"/>
      <c r="R946" s="11"/>
      <c r="S946" s="16"/>
      <c r="T946" s="16"/>
    </row>
    <row r="947" spans="17:20" x14ac:dyDescent="0.25">
      <c r="Q947" s="11"/>
      <c r="R947" s="11"/>
      <c r="S947" s="16"/>
      <c r="T947" s="16"/>
    </row>
    <row r="948" spans="17:20" x14ac:dyDescent="0.25">
      <c r="Q948" s="11"/>
      <c r="R948" s="11"/>
      <c r="S948" s="16"/>
      <c r="T948" s="16"/>
    </row>
    <row r="949" spans="17:20" x14ac:dyDescent="0.25">
      <c r="Q949" s="11"/>
      <c r="R949" s="11"/>
      <c r="S949" s="16"/>
      <c r="T949" s="16"/>
    </row>
    <row r="950" spans="17:20" x14ac:dyDescent="0.25">
      <c r="Q950" s="11"/>
      <c r="R950" s="11"/>
      <c r="S950" s="16"/>
      <c r="T950" s="16"/>
    </row>
    <row r="951" spans="17:20" x14ac:dyDescent="0.25">
      <c r="Q951" s="11"/>
      <c r="R951" s="11"/>
      <c r="S951" s="16"/>
      <c r="T951" s="16"/>
    </row>
    <row r="952" spans="17:20" x14ac:dyDescent="0.25">
      <c r="Q952" s="11"/>
      <c r="R952" s="11"/>
      <c r="S952" s="16"/>
      <c r="T952" s="16"/>
    </row>
    <row r="953" spans="17:20" x14ac:dyDescent="0.25">
      <c r="Q953" s="11"/>
      <c r="R953" s="11"/>
      <c r="S953" s="16"/>
      <c r="T953" s="16"/>
    </row>
    <row r="954" spans="17:20" x14ac:dyDescent="0.25">
      <c r="Q954" s="11"/>
      <c r="R954" s="11"/>
      <c r="S954" s="16"/>
      <c r="T954" s="16"/>
    </row>
    <row r="955" spans="17:20" x14ac:dyDescent="0.25">
      <c r="Q955" s="11"/>
      <c r="R955" s="11"/>
      <c r="S955" s="16"/>
      <c r="T955" s="16"/>
    </row>
    <row r="956" spans="17:20" x14ac:dyDescent="0.25">
      <c r="Q956" s="11"/>
      <c r="R956" s="11"/>
      <c r="S956" s="16"/>
      <c r="T956" s="16"/>
    </row>
    <row r="957" spans="17:20" x14ac:dyDescent="0.25">
      <c r="Q957" s="11"/>
      <c r="R957" s="11"/>
      <c r="S957" s="16"/>
      <c r="T957" s="16"/>
    </row>
    <row r="958" spans="17:20" x14ac:dyDescent="0.25">
      <c r="Q958" s="11"/>
      <c r="R958" s="11"/>
      <c r="S958" s="16"/>
      <c r="T958" s="16"/>
    </row>
    <row r="959" spans="17:20" x14ac:dyDescent="0.25">
      <c r="Q959" s="11"/>
      <c r="R959" s="11"/>
      <c r="S959" s="16"/>
      <c r="T959" s="16"/>
    </row>
    <row r="960" spans="17:20" x14ac:dyDescent="0.25">
      <c r="Q960" s="11"/>
      <c r="R960" s="11"/>
      <c r="S960" s="16"/>
      <c r="T960" s="16"/>
    </row>
    <row r="961" spans="17:20" x14ac:dyDescent="0.25">
      <c r="Q961" s="11"/>
      <c r="R961" s="11"/>
      <c r="S961" s="16"/>
      <c r="T961" s="16"/>
    </row>
    <row r="962" spans="17:20" x14ac:dyDescent="0.25">
      <c r="Q962" s="11"/>
      <c r="R962" s="11"/>
      <c r="S962" s="16"/>
      <c r="T962" s="16"/>
    </row>
    <row r="963" spans="17:20" x14ac:dyDescent="0.25">
      <c r="Q963" s="11"/>
      <c r="R963" s="11"/>
      <c r="S963" s="16"/>
      <c r="T963" s="16"/>
    </row>
    <row r="964" spans="17:20" x14ac:dyDescent="0.25">
      <c r="Q964" s="11"/>
      <c r="R964" s="11"/>
      <c r="S964" s="16"/>
      <c r="T964" s="16"/>
    </row>
    <row r="965" spans="17:20" x14ac:dyDescent="0.25">
      <c r="Q965" s="11"/>
      <c r="R965" s="11"/>
      <c r="S965" s="16"/>
      <c r="T965" s="16"/>
    </row>
    <row r="966" spans="17:20" x14ac:dyDescent="0.25">
      <c r="Q966" s="11"/>
      <c r="R966" s="11"/>
      <c r="S966" s="16"/>
      <c r="T966" s="16"/>
    </row>
    <row r="967" spans="17:20" x14ac:dyDescent="0.25">
      <c r="Q967" s="11"/>
      <c r="R967" s="11"/>
      <c r="S967" s="16"/>
      <c r="T967" s="16"/>
    </row>
    <row r="968" spans="17:20" x14ac:dyDescent="0.25">
      <c r="Q968" s="11"/>
      <c r="R968" s="11"/>
      <c r="S968" s="16"/>
      <c r="T968" s="16"/>
    </row>
    <row r="969" spans="17:20" x14ac:dyDescent="0.25">
      <c r="Q969" s="11"/>
      <c r="R969" s="11"/>
      <c r="S969" s="16"/>
      <c r="T969" s="16"/>
    </row>
    <row r="970" spans="17:20" x14ac:dyDescent="0.25">
      <c r="Q970" s="11"/>
      <c r="R970" s="11"/>
      <c r="S970" s="16"/>
      <c r="T970" s="16"/>
    </row>
    <row r="971" spans="17:20" x14ac:dyDescent="0.25">
      <c r="Q971" s="11"/>
      <c r="R971" s="11"/>
      <c r="S971" s="16"/>
      <c r="T971" s="16"/>
    </row>
    <row r="972" spans="17:20" x14ac:dyDescent="0.25">
      <c r="Q972" s="11"/>
      <c r="R972" s="11"/>
      <c r="S972" s="16"/>
      <c r="T972" s="16"/>
    </row>
    <row r="973" spans="17:20" x14ac:dyDescent="0.25">
      <c r="Q973" s="11"/>
      <c r="R973" s="11"/>
      <c r="S973" s="16"/>
      <c r="T973" s="16"/>
    </row>
    <row r="974" spans="17:20" x14ac:dyDescent="0.25">
      <c r="Q974" s="11"/>
      <c r="R974" s="11"/>
      <c r="S974" s="16"/>
      <c r="T974" s="16"/>
    </row>
    <row r="975" spans="17:20" x14ac:dyDescent="0.25">
      <c r="Q975" s="11"/>
      <c r="R975" s="11"/>
      <c r="S975" s="16"/>
      <c r="T975" s="16"/>
    </row>
    <row r="976" spans="17:20" x14ac:dyDescent="0.25">
      <c r="Q976" s="11"/>
      <c r="R976" s="11"/>
      <c r="S976" s="16"/>
      <c r="T976" s="16"/>
    </row>
    <row r="977" spans="17:20" x14ac:dyDescent="0.25">
      <c r="Q977" s="11"/>
      <c r="R977" s="11"/>
      <c r="S977" s="16"/>
      <c r="T977" s="16"/>
    </row>
    <row r="978" spans="17:20" x14ac:dyDescent="0.25">
      <c r="Q978" s="11"/>
      <c r="R978" s="11"/>
      <c r="S978" s="16"/>
      <c r="T978" s="16"/>
    </row>
    <row r="979" spans="17:20" x14ac:dyDescent="0.25">
      <c r="Q979" s="11"/>
      <c r="R979" s="11"/>
      <c r="S979" s="16"/>
      <c r="T979" s="16"/>
    </row>
    <row r="980" spans="17:20" x14ac:dyDescent="0.25">
      <c r="Q980" s="11"/>
      <c r="R980" s="11"/>
      <c r="S980" s="16"/>
      <c r="T980" s="16"/>
    </row>
    <row r="981" spans="17:20" x14ac:dyDescent="0.25">
      <c r="Q981" s="11"/>
      <c r="R981" s="11"/>
      <c r="S981" s="16"/>
      <c r="T981" s="16"/>
    </row>
    <row r="982" spans="17:20" x14ac:dyDescent="0.25">
      <c r="Q982" s="11"/>
      <c r="R982" s="11"/>
      <c r="S982" s="16"/>
      <c r="T982" s="16"/>
    </row>
    <row r="983" spans="17:20" x14ac:dyDescent="0.25">
      <c r="Q983" s="11"/>
      <c r="R983" s="11"/>
      <c r="S983" s="16"/>
      <c r="T983" s="16"/>
    </row>
    <row r="984" spans="17:20" x14ac:dyDescent="0.25">
      <c r="Q984" s="11"/>
      <c r="R984" s="11"/>
      <c r="S984" s="16"/>
      <c r="T984" s="16"/>
    </row>
    <row r="985" spans="17:20" x14ac:dyDescent="0.25">
      <c r="Q985" s="11"/>
      <c r="R985" s="11"/>
      <c r="S985" s="16"/>
      <c r="T985" s="16"/>
    </row>
    <row r="986" spans="17:20" x14ac:dyDescent="0.25">
      <c r="Q986" s="11"/>
      <c r="R986" s="11"/>
      <c r="S986" s="16"/>
      <c r="T986" s="16"/>
    </row>
    <row r="987" spans="17:20" x14ac:dyDescent="0.25">
      <c r="Q987" s="11"/>
      <c r="R987" s="11"/>
      <c r="S987" s="16"/>
      <c r="T987" s="16"/>
    </row>
    <row r="988" spans="17:20" x14ac:dyDescent="0.25">
      <c r="Q988" s="11"/>
      <c r="R988" s="11"/>
      <c r="S988" s="16"/>
      <c r="T988" s="16"/>
    </row>
    <row r="989" spans="17:20" x14ac:dyDescent="0.25">
      <c r="Q989" s="11"/>
      <c r="R989" s="11"/>
      <c r="S989" s="16"/>
      <c r="T989" s="16"/>
    </row>
    <row r="990" spans="17:20" x14ac:dyDescent="0.25">
      <c r="Q990" s="11"/>
      <c r="R990" s="11"/>
      <c r="S990" s="16"/>
      <c r="T990" s="16"/>
    </row>
    <row r="991" spans="17:20" x14ac:dyDescent="0.25">
      <c r="Q991" s="11"/>
      <c r="R991" s="11"/>
      <c r="S991" s="16"/>
      <c r="T991" s="16"/>
    </row>
    <row r="992" spans="17:20" x14ac:dyDescent="0.25">
      <c r="Q992" s="11"/>
      <c r="R992" s="11"/>
      <c r="S992" s="16"/>
      <c r="T992" s="16"/>
    </row>
    <row r="993" spans="17:20" x14ac:dyDescent="0.25">
      <c r="Q993" s="11"/>
      <c r="R993" s="11"/>
      <c r="S993" s="16"/>
      <c r="T993" s="16"/>
    </row>
    <row r="994" spans="17:20" x14ac:dyDescent="0.25">
      <c r="Q994" s="11"/>
      <c r="R994" s="11"/>
      <c r="S994" s="16"/>
      <c r="T994" s="16"/>
    </row>
    <row r="995" spans="17:20" x14ac:dyDescent="0.25">
      <c r="Q995" s="11"/>
      <c r="R995" s="11"/>
      <c r="S995" s="16"/>
      <c r="T995" s="16"/>
    </row>
    <row r="996" spans="17:20" x14ac:dyDescent="0.25">
      <c r="Q996" s="11"/>
      <c r="R996" s="11"/>
      <c r="S996" s="16"/>
      <c r="T996" s="16"/>
    </row>
    <row r="997" spans="17:20" x14ac:dyDescent="0.25">
      <c r="Q997" s="11"/>
      <c r="R997" s="11"/>
      <c r="S997" s="16"/>
      <c r="T997" s="16"/>
    </row>
    <row r="998" spans="17:20" x14ac:dyDescent="0.25">
      <c r="Q998" s="11"/>
      <c r="R998" s="11"/>
      <c r="S998" s="16"/>
      <c r="T998" s="16"/>
    </row>
    <row r="999" spans="17:20" x14ac:dyDescent="0.25">
      <c r="Q999" s="11"/>
      <c r="R999" s="11"/>
      <c r="S999" s="16"/>
      <c r="T999" s="16"/>
    </row>
    <row r="1000" spans="17:20" x14ac:dyDescent="0.25">
      <c r="Q1000" s="11"/>
      <c r="R1000" s="11"/>
      <c r="S1000" s="16"/>
      <c r="T1000" s="16"/>
    </row>
    <row r="1001" spans="17:20" x14ac:dyDescent="0.25">
      <c r="Q1001" s="11"/>
      <c r="R1001" s="11"/>
      <c r="S1001" s="16"/>
      <c r="T1001" s="16"/>
    </row>
    <row r="1002" spans="17:20" x14ac:dyDescent="0.25">
      <c r="Q1002" s="11"/>
      <c r="R1002" s="11"/>
      <c r="S1002" s="16"/>
      <c r="T1002" s="16"/>
    </row>
    <row r="1003" spans="17:20" x14ac:dyDescent="0.25">
      <c r="Q1003" s="11"/>
      <c r="R1003" s="11"/>
      <c r="S1003" s="16"/>
      <c r="T1003" s="16"/>
    </row>
    <row r="1004" spans="17:20" x14ac:dyDescent="0.25">
      <c r="Q1004" s="11"/>
      <c r="R1004" s="11"/>
      <c r="S1004" s="16"/>
      <c r="T1004" s="16"/>
    </row>
    <row r="1005" spans="17:20" x14ac:dyDescent="0.25">
      <c r="Q1005" s="11"/>
      <c r="R1005" s="11"/>
      <c r="S1005" s="16"/>
      <c r="T1005" s="16"/>
    </row>
    <row r="1006" spans="17:20" x14ac:dyDescent="0.25">
      <c r="Q1006" s="11"/>
      <c r="R1006" s="11"/>
      <c r="S1006" s="16"/>
      <c r="T1006" s="16"/>
    </row>
    <row r="1007" spans="17:20" x14ac:dyDescent="0.25">
      <c r="Q1007" s="11"/>
      <c r="R1007" s="11"/>
      <c r="S1007" s="16"/>
      <c r="T1007" s="16"/>
    </row>
    <row r="1008" spans="17:20" x14ac:dyDescent="0.25">
      <c r="Q1008" s="11"/>
      <c r="R1008" s="11"/>
      <c r="S1008" s="16"/>
      <c r="T1008" s="16"/>
    </row>
    <row r="1009" spans="17:20" x14ac:dyDescent="0.25">
      <c r="Q1009" s="11"/>
      <c r="R1009" s="11"/>
      <c r="S1009" s="16"/>
      <c r="T1009" s="16"/>
    </row>
    <row r="1010" spans="17:20" x14ac:dyDescent="0.25">
      <c r="Q1010" s="11"/>
      <c r="R1010" s="11"/>
      <c r="S1010" s="16"/>
      <c r="T1010" s="16"/>
    </row>
    <row r="1011" spans="17:20" x14ac:dyDescent="0.25">
      <c r="Q1011" s="11"/>
      <c r="R1011" s="11"/>
      <c r="S1011" s="16"/>
      <c r="T1011" s="16"/>
    </row>
    <row r="1012" spans="17:20" x14ac:dyDescent="0.25">
      <c r="Q1012" s="11"/>
      <c r="R1012" s="11"/>
      <c r="S1012" s="16"/>
      <c r="T1012" s="16"/>
    </row>
    <row r="1013" spans="17:20" x14ac:dyDescent="0.25">
      <c r="Q1013" s="11"/>
      <c r="R1013" s="11"/>
      <c r="S1013" s="16"/>
      <c r="T1013" s="16"/>
    </row>
    <row r="1014" spans="17:20" x14ac:dyDescent="0.25">
      <c r="Q1014" s="11"/>
      <c r="R1014" s="11"/>
      <c r="S1014" s="16"/>
      <c r="T1014" s="16"/>
    </row>
    <row r="1015" spans="17:20" x14ac:dyDescent="0.25">
      <c r="Q1015" s="11"/>
      <c r="R1015" s="11"/>
      <c r="S1015" s="16"/>
      <c r="T1015" s="16"/>
    </row>
    <row r="1016" spans="17:20" x14ac:dyDescent="0.25">
      <c r="Q1016" s="11"/>
      <c r="R1016" s="11"/>
      <c r="S1016" s="16"/>
      <c r="T1016" s="16"/>
    </row>
    <row r="1017" spans="17:20" x14ac:dyDescent="0.25">
      <c r="Q1017" s="11"/>
      <c r="R1017" s="11"/>
      <c r="S1017" s="16"/>
      <c r="T1017" s="16"/>
    </row>
    <row r="1018" spans="17:20" x14ac:dyDescent="0.25">
      <c r="Q1018" s="11"/>
      <c r="R1018" s="11"/>
      <c r="S1018" s="16"/>
      <c r="T1018" s="16"/>
    </row>
    <row r="1019" spans="17:20" x14ac:dyDescent="0.25">
      <c r="Q1019" s="11"/>
      <c r="R1019" s="11"/>
      <c r="S1019" s="16"/>
      <c r="T1019" s="16"/>
    </row>
    <row r="1020" spans="17:20" x14ac:dyDescent="0.25">
      <c r="Q1020" s="11"/>
      <c r="R1020" s="11"/>
      <c r="S1020" s="16"/>
      <c r="T1020" s="16"/>
    </row>
    <row r="1021" spans="17:20" x14ac:dyDescent="0.25">
      <c r="Q1021" s="11"/>
      <c r="R1021" s="11"/>
      <c r="S1021" s="16"/>
      <c r="T1021" s="16"/>
    </row>
    <row r="1022" spans="17:20" x14ac:dyDescent="0.25">
      <c r="Q1022" s="11"/>
      <c r="R1022" s="11"/>
      <c r="S1022" s="16"/>
      <c r="T1022" s="16"/>
    </row>
    <row r="1023" spans="17:20" x14ac:dyDescent="0.25">
      <c r="Q1023" s="11"/>
      <c r="R1023" s="11"/>
      <c r="S1023" s="16"/>
      <c r="T1023" s="16"/>
    </row>
    <row r="1024" spans="17:20" x14ac:dyDescent="0.25">
      <c r="Q1024" s="11"/>
      <c r="R1024" s="11"/>
      <c r="S1024" s="16"/>
      <c r="T1024" s="16"/>
    </row>
    <row r="1025" spans="17:20" x14ac:dyDescent="0.25">
      <c r="Q1025" s="11"/>
      <c r="R1025" s="11"/>
      <c r="S1025" s="16"/>
      <c r="T1025" s="16"/>
    </row>
    <row r="1026" spans="17:20" x14ac:dyDescent="0.25">
      <c r="Q1026" s="11"/>
      <c r="R1026" s="11"/>
      <c r="S1026" s="16"/>
      <c r="T1026" s="16"/>
    </row>
    <row r="1027" spans="17:20" x14ac:dyDescent="0.25">
      <c r="Q1027" s="11"/>
      <c r="R1027" s="11"/>
      <c r="S1027" s="16"/>
      <c r="T1027" s="16"/>
    </row>
    <row r="1028" spans="17:20" x14ac:dyDescent="0.25">
      <c r="Q1028" s="11"/>
      <c r="R1028" s="11"/>
      <c r="S1028" s="16"/>
      <c r="T1028" s="16"/>
    </row>
    <row r="1029" spans="17:20" x14ac:dyDescent="0.25">
      <c r="Q1029" s="11"/>
      <c r="R1029" s="11"/>
      <c r="S1029" s="16"/>
      <c r="T1029" s="16"/>
    </row>
    <row r="1030" spans="17:20" x14ac:dyDescent="0.25">
      <c r="Q1030" s="11"/>
      <c r="R1030" s="11"/>
      <c r="S1030" s="16"/>
      <c r="T1030" s="16"/>
    </row>
    <row r="1031" spans="17:20" x14ac:dyDescent="0.25">
      <c r="Q1031" s="11"/>
      <c r="R1031" s="11"/>
      <c r="S1031" s="16"/>
      <c r="T1031" s="16"/>
    </row>
    <row r="1032" spans="17:20" x14ac:dyDescent="0.25">
      <c r="Q1032" s="11"/>
      <c r="R1032" s="11"/>
      <c r="S1032" s="16"/>
      <c r="T1032" s="16"/>
    </row>
    <row r="1033" spans="17:20" x14ac:dyDescent="0.25">
      <c r="Q1033" s="11"/>
      <c r="R1033" s="11"/>
      <c r="S1033" s="16"/>
      <c r="T1033" s="16"/>
    </row>
    <row r="1034" spans="17:20" x14ac:dyDescent="0.25">
      <c r="Q1034" s="11"/>
      <c r="R1034" s="11"/>
      <c r="S1034" s="16"/>
      <c r="T1034" s="16"/>
    </row>
    <row r="1035" spans="17:20" x14ac:dyDescent="0.25">
      <c r="Q1035" s="11"/>
      <c r="R1035" s="11"/>
      <c r="S1035" s="16"/>
      <c r="T1035" s="16"/>
    </row>
    <row r="1036" spans="17:20" x14ac:dyDescent="0.25">
      <c r="Q1036" s="11"/>
      <c r="R1036" s="11"/>
      <c r="S1036" s="16"/>
      <c r="T1036" s="16"/>
    </row>
    <row r="1037" spans="17:20" x14ac:dyDescent="0.25">
      <c r="Q1037" s="11"/>
      <c r="R1037" s="11"/>
      <c r="S1037" s="16"/>
      <c r="T1037" s="16"/>
    </row>
    <row r="1038" spans="17:20" x14ac:dyDescent="0.25">
      <c r="Q1038" s="11"/>
      <c r="R1038" s="11"/>
      <c r="S1038" s="16"/>
      <c r="T1038" s="16"/>
    </row>
    <row r="1039" spans="17:20" x14ac:dyDescent="0.25">
      <c r="Q1039" s="11"/>
      <c r="R1039" s="11"/>
      <c r="S1039" s="16"/>
      <c r="T1039" s="16"/>
    </row>
    <row r="1040" spans="17:20" x14ac:dyDescent="0.25">
      <c r="Q1040" s="11"/>
      <c r="R1040" s="11"/>
      <c r="S1040" s="16"/>
      <c r="T1040" s="16"/>
    </row>
    <row r="1041" spans="17:20" x14ac:dyDescent="0.25">
      <c r="Q1041" s="11"/>
      <c r="R1041" s="11"/>
      <c r="S1041" s="16"/>
      <c r="T1041" s="16"/>
    </row>
    <row r="1042" spans="17:20" x14ac:dyDescent="0.25">
      <c r="Q1042" s="11"/>
      <c r="R1042" s="11"/>
      <c r="S1042" s="16"/>
      <c r="T1042" s="16"/>
    </row>
    <row r="1043" spans="17:20" x14ac:dyDescent="0.25">
      <c r="Q1043" s="11"/>
      <c r="R1043" s="11"/>
      <c r="S1043" s="16"/>
      <c r="T1043" s="16"/>
    </row>
    <row r="1044" spans="17:20" x14ac:dyDescent="0.25">
      <c r="Q1044" s="11"/>
      <c r="R1044" s="11"/>
      <c r="S1044" s="16"/>
      <c r="T1044" s="16"/>
    </row>
    <row r="1045" spans="17:20" x14ac:dyDescent="0.25">
      <c r="Q1045" s="11"/>
      <c r="R1045" s="11"/>
      <c r="S1045" s="16"/>
      <c r="T1045" s="16"/>
    </row>
    <row r="1046" spans="17:20" x14ac:dyDescent="0.25">
      <c r="Q1046" s="11"/>
      <c r="R1046" s="11"/>
      <c r="S1046" s="16"/>
      <c r="T1046" s="16"/>
    </row>
    <row r="1047" spans="17:20" x14ac:dyDescent="0.25">
      <c r="Q1047" s="11"/>
      <c r="R1047" s="11"/>
      <c r="S1047" s="16"/>
      <c r="T1047" s="16"/>
    </row>
    <row r="1048" spans="17:20" x14ac:dyDescent="0.25">
      <c r="Q1048" s="11"/>
      <c r="R1048" s="11"/>
      <c r="S1048" s="16"/>
      <c r="T1048" s="16"/>
    </row>
    <row r="1049" spans="17:20" x14ac:dyDescent="0.25">
      <c r="Q1049" s="11"/>
      <c r="R1049" s="11"/>
      <c r="S1049" s="16"/>
      <c r="T1049" s="16"/>
    </row>
    <row r="1050" spans="17:20" x14ac:dyDescent="0.25">
      <c r="Q1050" s="11"/>
      <c r="R1050" s="11"/>
      <c r="S1050" s="16"/>
      <c r="T1050" s="16"/>
    </row>
    <row r="1051" spans="17:20" x14ac:dyDescent="0.25">
      <c r="Q1051" s="11"/>
      <c r="R1051" s="11"/>
      <c r="S1051" s="16"/>
      <c r="T1051" s="16"/>
    </row>
    <row r="1052" spans="17:20" x14ac:dyDescent="0.25">
      <c r="Q1052" s="11"/>
      <c r="R1052" s="11"/>
      <c r="S1052" s="16"/>
      <c r="T1052" s="16"/>
    </row>
    <row r="1053" spans="17:20" x14ac:dyDescent="0.25">
      <c r="Q1053" s="11"/>
      <c r="R1053" s="11"/>
      <c r="S1053" s="16"/>
      <c r="T1053" s="16"/>
    </row>
    <row r="1054" spans="17:20" x14ac:dyDescent="0.25">
      <c r="Q1054" s="11"/>
      <c r="R1054" s="11"/>
      <c r="S1054" s="16"/>
      <c r="T1054" s="16"/>
    </row>
    <row r="1055" spans="17:20" x14ac:dyDescent="0.25">
      <c r="Q1055" s="11"/>
      <c r="R1055" s="11"/>
      <c r="S1055" s="16"/>
      <c r="T1055" s="16"/>
    </row>
    <row r="1056" spans="17:20" x14ac:dyDescent="0.25">
      <c r="Q1056" s="11"/>
      <c r="R1056" s="11"/>
      <c r="S1056" s="16"/>
      <c r="T1056" s="16"/>
    </row>
    <row r="1057" spans="17:20" x14ac:dyDescent="0.25">
      <c r="Q1057" s="11"/>
      <c r="R1057" s="11"/>
      <c r="S1057" s="16"/>
      <c r="T1057" s="16"/>
    </row>
    <row r="1058" spans="17:20" x14ac:dyDescent="0.25">
      <c r="Q1058" s="11"/>
      <c r="R1058" s="11"/>
      <c r="S1058" s="16"/>
      <c r="T1058" s="16"/>
    </row>
    <row r="1059" spans="17:20" x14ac:dyDescent="0.25">
      <c r="Q1059" s="11"/>
      <c r="R1059" s="11"/>
      <c r="S1059" s="16"/>
      <c r="T1059" s="16"/>
    </row>
    <row r="1060" spans="17:20" x14ac:dyDescent="0.25">
      <c r="Q1060" s="11"/>
      <c r="R1060" s="11"/>
      <c r="S1060" s="16"/>
      <c r="T1060" s="16"/>
    </row>
    <row r="1061" spans="17:20" x14ac:dyDescent="0.25">
      <c r="Q1061" s="11"/>
      <c r="R1061" s="11"/>
      <c r="S1061" s="16"/>
      <c r="T1061" s="16"/>
    </row>
    <row r="1062" spans="17:20" x14ac:dyDescent="0.25">
      <c r="Q1062" s="11"/>
      <c r="R1062" s="11"/>
      <c r="S1062" s="16"/>
      <c r="T1062" s="16"/>
    </row>
    <row r="1063" spans="17:20" x14ac:dyDescent="0.25">
      <c r="Q1063" s="11"/>
      <c r="R1063" s="11"/>
      <c r="S1063" s="16"/>
      <c r="T1063" s="16"/>
    </row>
    <row r="1064" spans="17:20" x14ac:dyDescent="0.25">
      <c r="Q1064" s="11"/>
      <c r="R1064" s="11"/>
      <c r="S1064" s="16"/>
      <c r="T1064" s="16"/>
    </row>
    <row r="1065" spans="17:20" x14ac:dyDescent="0.25">
      <c r="Q1065" s="11"/>
      <c r="R1065" s="11"/>
      <c r="S1065" s="16"/>
      <c r="T1065" s="16"/>
    </row>
    <row r="1066" spans="17:20" x14ac:dyDescent="0.25">
      <c r="Q1066" s="11"/>
      <c r="R1066" s="11"/>
      <c r="S1066" s="16"/>
      <c r="T1066" s="16"/>
    </row>
    <row r="1067" spans="17:20" x14ac:dyDescent="0.25">
      <c r="Q1067" s="11"/>
      <c r="R1067" s="11"/>
      <c r="S1067" s="16"/>
      <c r="T1067" s="16"/>
    </row>
    <row r="1068" spans="17:20" x14ac:dyDescent="0.25">
      <c r="Q1068" s="11"/>
      <c r="R1068" s="11"/>
      <c r="S1068" s="16"/>
      <c r="T1068" s="16"/>
    </row>
    <row r="1069" spans="17:20" x14ac:dyDescent="0.25">
      <c r="Q1069" s="11"/>
      <c r="R1069" s="11"/>
      <c r="S1069" s="16"/>
      <c r="T1069" s="16"/>
    </row>
    <row r="1070" spans="17:20" x14ac:dyDescent="0.25">
      <c r="Q1070" s="11"/>
      <c r="R1070" s="11"/>
      <c r="S1070" s="16"/>
      <c r="T1070" s="16"/>
    </row>
    <row r="1071" spans="17:20" x14ac:dyDescent="0.25">
      <c r="Q1071" s="11"/>
      <c r="R1071" s="11"/>
      <c r="S1071" s="16"/>
      <c r="T1071" s="16"/>
    </row>
    <row r="1072" spans="17:20" x14ac:dyDescent="0.25">
      <c r="Q1072" s="11"/>
      <c r="R1072" s="11"/>
      <c r="S1072" s="16"/>
      <c r="T1072" s="16"/>
    </row>
    <row r="1073" spans="17:20" x14ac:dyDescent="0.25">
      <c r="Q1073" s="11"/>
      <c r="R1073" s="11"/>
      <c r="S1073" s="16"/>
      <c r="T1073" s="16"/>
    </row>
    <row r="1074" spans="17:20" x14ac:dyDescent="0.25">
      <c r="Q1074" s="11"/>
      <c r="R1074" s="11"/>
      <c r="S1074" s="16"/>
      <c r="T1074" s="16"/>
    </row>
    <row r="1075" spans="17:20" x14ac:dyDescent="0.25">
      <c r="Q1075" s="11"/>
      <c r="R1075" s="11"/>
      <c r="S1075" s="16"/>
      <c r="T1075" s="16"/>
    </row>
    <row r="1076" spans="17:20" x14ac:dyDescent="0.25">
      <c r="Q1076" s="11"/>
      <c r="R1076" s="11"/>
      <c r="S1076" s="16"/>
      <c r="T1076" s="16"/>
    </row>
    <row r="1077" spans="17:20" x14ac:dyDescent="0.25">
      <c r="Q1077" s="11"/>
      <c r="R1077" s="11"/>
      <c r="S1077" s="16"/>
      <c r="T1077" s="16"/>
    </row>
    <row r="1078" spans="17:20" x14ac:dyDescent="0.25">
      <c r="Q1078" s="11"/>
      <c r="R1078" s="11"/>
      <c r="S1078" s="16"/>
      <c r="T1078" s="16"/>
    </row>
    <row r="1079" spans="17:20" x14ac:dyDescent="0.25">
      <c r="Q1079" s="11"/>
      <c r="R1079" s="11"/>
      <c r="S1079" s="16"/>
      <c r="T1079" s="16"/>
    </row>
    <row r="1080" spans="17:20" x14ac:dyDescent="0.25">
      <c r="Q1080" s="11"/>
      <c r="R1080" s="11"/>
      <c r="S1080" s="16"/>
      <c r="T1080" s="16"/>
    </row>
    <row r="1081" spans="17:20" x14ac:dyDescent="0.25">
      <c r="Q1081" s="11"/>
      <c r="R1081" s="11"/>
      <c r="S1081" s="16"/>
      <c r="T1081" s="16"/>
    </row>
    <row r="1082" spans="17:20" x14ac:dyDescent="0.25">
      <c r="Q1082" s="11"/>
      <c r="R1082" s="11"/>
      <c r="S1082" s="16"/>
      <c r="T1082" s="16"/>
    </row>
    <row r="1083" spans="17:20" x14ac:dyDescent="0.25">
      <c r="Q1083" s="11"/>
      <c r="R1083" s="11"/>
      <c r="S1083" s="16"/>
      <c r="T1083" s="16"/>
    </row>
    <row r="1084" spans="17:20" x14ac:dyDescent="0.25">
      <c r="Q1084" s="11"/>
      <c r="R1084" s="11"/>
      <c r="S1084" s="16"/>
      <c r="T1084" s="16"/>
    </row>
    <row r="1085" spans="17:20" x14ac:dyDescent="0.25">
      <c r="Q1085" s="11"/>
      <c r="R1085" s="11"/>
      <c r="S1085" s="16"/>
      <c r="T1085" s="16"/>
    </row>
    <row r="1086" spans="17:20" x14ac:dyDescent="0.25">
      <c r="Q1086" s="11"/>
      <c r="R1086" s="11"/>
      <c r="S1086" s="16"/>
      <c r="T1086" s="16"/>
    </row>
    <row r="1087" spans="17:20" x14ac:dyDescent="0.25">
      <c r="Q1087" s="11"/>
      <c r="R1087" s="11"/>
      <c r="S1087" s="16"/>
      <c r="T1087" s="16"/>
    </row>
    <row r="1088" spans="17:20" x14ac:dyDescent="0.25">
      <c r="Q1088" s="11"/>
      <c r="R1088" s="11"/>
      <c r="S1088" s="16"/>
      <c r="T1088" s="16"/>
    </row>
    <row r="1089" spans="17:20" x14ac:dyDescent="0.25">
      <c r="Q1089" s="11"/>
      <c r="R1089" s="11"/>
      <c r="S1089" s="16"/>
      <c r="T1089" s="16"/>
    </row>
    <row r="1090" spans="17:20" x14ac:dyDescent="0.25">
      <c r="Q1090" s="11"/>
      <c r="R1090" s="11"/>
      <c r="S1090" s="16"/>
      <c r="T1090" s="16"/>
    </row>
    <row r="1091" spans="17:20" x14ac:dyDescent="0.25">
      <c r="Q1091" s="11"/>
      <c r="R1091" s="11"/>
      <c r="S1091" s="16"/>
      <c r="T1091" s="16"/>
    </row>
    <row r="1092" spans="17:20" x14ac:dyDescent="0.25">
      <c r="Q1092" s="11"/>
      <c r="R1092" s="11"/>
      <c r="S1092" s="16"/>
      <c r="T1092" s="16"/>
    </row>
    <row r="1093" spans="17:20" x14ac:dyDescent="0.25">
      <c r="Q1093" s="11"/>
      <c r="R1093" s="11"/>
      <c r="S1093" s="16"/>
      <c r="T1093" s="16"/>
    </row>
    <row r="1094" spans="17:20" x14ac:dyDescent="0.25">
      <c r="Q1094" s="11"/>
      <c r="R1094" s="11"/>
      <c r="S1094" s="16"/>
      <c r="T1094" s="16"/>
    </row>
    <row r="1095" spans="17:20" x14ac:dyDescent="0.25">
      <c r="Q1095" s="11"/>
      <c r="R1095" s="11"/>
      <c r="S1095" s="16"/>
      <c r="T1095" s="16"/>
    </row>
    <row r="1096" spans="17:20" x14ac:dyDescent="0.25">
      <c r="Q1096" s="11"/>
      <c r="R1096" s="11"/>
      <c r="S1096" s="16"/>
      <c r="T1096" s="16"/>
    </row>
    <row r="1097" spans="17:20" x14ac:dyDescent="0.25">
      <c r="Q1097" s="11"/>
      <c r="R1097" s="11"/>
      <c r="S1097" s="16"/>
      <c r="T1097" s="16"/>
    </row>
    <row r="1098" spans="17:20" x14ac:dyDescent="0.25">
      <c r="Q1098" s="11"/>
      <c r="R1098" s="11"/>
      <c r="S1098" s="16"/>
      <c r="T1098" s="16"/>
    </row>
    <row r="1099" spans="17:20" x14ac:dyDescent="0.25">
      <c r="Q1099" s="11"/>
      <c r="R1099" s="11"/>
      <c r="S1099" s="16"/>
      <c r="T1099" s="16"/>
    </row>
    <row r="1100" spans="17:20" x14ac:dyDescent="0.25">
      <c r="Q1100" s="11"/>
      <c r="R1100" s="11"/>
      <c r="S1100" s="16"/>
      <c r="T1100" s="16"/>
    </row>
    <row r="1101" spans="17:20" x14ac:dyDescent="0.25">
      <c r="Q1101" s="11"/>
      <c r="R1101" s="11"/>
      <c r="S1101" s="16"/>
      <c r="T1101" s="16"/>
    </row>
    <row r="1102" spans="17:20" x14ac:dyDescent="0.25">
      <c r="Q1102" s="11"/>
      <c r="R1102" s="11"/>
      <c r="S1102" s="16"/>
      <c r="T1102" s="16"/>
    </row>
    <row r="1103" spans="17:20" x14ac:dyDescent="0.25">
      <c r="Q1103" s="11"/>
      <c r="R1103" s="11"/>
      <c r="S1103" s="16"/>
      <c r="T1103" s="16"/>
    </row>
    <row r="1104" spans="17:20" x14ac:dyDescent="0.25">
      <c r="Q1104" s="11"/>
      <c r="R1104" s="11"/>
      <c r="S1104" s="16"/>
      <c r="T1104" s="16"/>
    </row>
    <row r="1105" spans="17:20" x14ac:dyDescent="0.25">
      <c r="Q1105" s="11"/>
      <c r="R1105" s="11"/>
      <c r="S1105" s="16"/>
      <c r="T1105" s="16"/>
    </row>
    <row r="1106" spans="17:20" x14ac:dyDescent="0.25">
      <c r="Q1106" s="11"/>
      <c r="R1106" s="11"/>
      <c r="S1106" s="16"/>
      <c r="T1106" s="16"/>
    </row>
    <row r="1107" spans="17:20" x14ac:dyDescent="0.25">
      <c r="Q1107" s="11"/>
      <c r="R1107" s="11"/>
      <c r="S1107" s="16"/>
      <c r="T1107" s="16"/>
    </row>
    <row r="1108" spans="17:20" x14ac:dyDescent="0.25">
      <c r="Q1108" s="11"/>
      <c r="R1108" s="11"/>
      <c r="S1108" s="16"/>
      <c r="T1108" s="16"/>
    </row>
    <row r="1109" spans="17:20" x14ac:dyDescent="0.25">
      <c r="Q1109" s="11"/>
      <c r="R1109" s="11"/>
      <c r="S1109" s="16"/>
      <c r="T1109" s="16"/>
    </row>
    <row r="1110" spans="17:20" x14ac:dyDescent="0.25">
      <c r="Q1110" s="11"/>
      <c r="R1110" s="11"/>
      <c r="S1110" s="16"/>
      <c r="T1110" s="16"/>
    </row>
    <row r="1111" spans="17:20" x14ac:dyDescent="0.25">
      <c r="Q1111" s="11"/>
      <c r="R1111" s="11"/>
      <c r="S1111" s="16"/>
      <c r="T1111" s="16"/>
    </row>
    <row r="1112" spans="17:20" x14ac:dyDescent="0.25">
      <c r="Q1112" s="11"/>
      <c r="R1112" s="11"/>
      <c r="S1112" s="16"/>
      <c r="T1112" s="16"/>
    </row>
    <row r="1113" spans="17:20" x14ac:dyDescent="0.25">
      <c r="Q1113" s="11"/>
      <c r="R1113" s="11"/>
      <c r="S1113" s="16"/>
      <c r="T1113" s="16"/>
    </row>
    <row r="1114" spans="17:20" x14ac:dyDescent="0.25">
      <c r="Q1114" s="11"/>
      <c r="R1114" s="11"/>
      <c r="S1114" s="16"/>
      <c r="T1114" s="16"/>
    </row>
    <row r="1115" spans="17:20" x14ac:dyDescent="0.25">
      <c r="Q1115" s="11"/>
      <c r="R1115" s="11"/>
      <c r="S1115" s="16"/>
      <c r="T1115" s="16"/>
    </row>
    <row r="1116" spans="17:20" x14ac:dyDescent="0.25">
      <c r="Q1116" s="11"/>
      <c r="R1116" s="11"/>
      <c r="S1116" s="16"/>
      <c r="T1116" s="16"/>
    </row>
    <row r="1117" spans="17:20" x14ac:dyDescent="0.25">
      <c r="Q1117" s="11"/>
      <c r="R1117" s="11"/>
      <c r="S1117" s="16"/>
      <c r="T1117" s="16"/>
    </row>
    <row r="1118" spans="17:20" x14ac:dyDescent="0.25">
      <c r="Q1118" s="11"/>
      <c r="R1118" s="11"/>
      <c r="S1118" s="16"/>
      <c r="T1118" s="16"/>
    </row>
    <row r="1119" spans="17:20" x14ac:dyDescent="0.25">
      <c r="Q1119" s="11"/>
      <c r="R1119" s="11"/>
      <c r="S1119" s="16"/>
      <c r="T1119" s="16"/>
    </row>
    <row r="1120" spans="17:20" x14ac:dyDescent="0.25">
      <c r="Q1120" s="11"/>
      <c r="R1120" s="11"/>
      <c r="S1120" s="16"/>
      <c r="T1120" s="16"/>
    </row>
    <row r="1121" spans="17:20" x14ac:dyDescent="0.25">
      <c r="Q1121" s="11"/>
      <c r="R1121" s="11"/>
      <c r="S1121" s="16"/>
      <c r="T1121" s="16"/>
    </row>
    <row r="1122" spans="17:20" x14ac:dyDescent="0.25">
      <c r="Q1122" s="11"/>
      <c r="R1122" s="11"/>
      <c r="S1122" s="16"/>
      <c r="T1122" s="16"/>
    </row>
    <row r="1123" spans="17:20" x14ac:dyDescent="0.25">
      <c r="Q1123" s="11"/>
      <c r="R1123" s="11"/>
      <c r="S1123" s="16"/>
      <c r="T1123" s="16"/>
    </row>
    <row r="1124" spans="17:20" x14ac:dyDescent="0.25">
      <c r="Q1124" s="11"/>
      <c r="R1124" s="11"/>
      <c r="S1124" s="16"/>
      <c r="T1124" s="16"/>
    </row>
    <row r="1125" spans="17:20" x14ac:dyDescent="0.25">
      <c r="Q1125" s="11"/>
      <c r="R1125" s="11"/>
      <c r="S1125" s="16"/>
      <c r="T1125" s="16"/>
    </row>
    <row r="1126" spans="17:20" x14ac:dyDescent="0.25">
      <c r="Q1126" s="11"/>
      <c r="R1126" s="11"/>
      <c r="S1126" s="16"/>
      <c r="T1126" s="16"/>
    </row>
    <row r="1127" spans="17:20" x14ac:dyDescent="0.25">
      <c r="Q1127" s="11"/>
      <c r="R1127" s="11"/>
      <c r="S1127" s="16"/>
      <c r="T1127" s="16"/>
    </row>
    <row r="1128" spans="17:20" x14ac:dyDescent="0.25">
      <c r="Q1128" s="11"/>
      <c r="R1128" s="11"/>
      <c r="S1128" s="16"/>
      <c r="T1128" s="16"/>
    </row>
    <row r="1129" spans="17:20" x14ac:dyDescent="0.25">
      <c r="Q1129" s="11"/>
      <c r="R1129" s="11"/>
      <c r="S1129" s="16"/>
      <c r="T1129" s="16"/>
    </row>
    <row r="1130" spans="17:20" x14ac:dyDescent="0.25">
      <c r="Q1130" s="11"/>
      <c r="R1130" s="11"/>
      <c r="S1130" s="16"/>
      <c r="T1130" s="16"/>
    </row>
    <row r="1131" spans="17:20" x14ac:dyDescent="0.25">
      <c r="Q1131" s="11"/>
      <c r="R1131" s="11"/>
      <c r="S1131" s="16"/>
      <c r="T1131" s="16"/>
    </row>
    <row r="1132" spans="17:20" x14ac:dyDescent="0.25">
      <c r="Q1132" s="11"/>
      <c r="R1132" s="11"/>
      <c r="S1132" s="16"/>
      <c r="T1132" s="16"/>
    </row>
    <row r="1133" spans="17:20" x14ac:dyDescent="0.25">
      <c r="Q1133" s="11"/>
      <c r="R1133" s="11"/>
      <c r="S1133" s="16"/>
      <c r="T1133" s="16"/>
    </row>
    <row r="1134" spans="17:20" x14ac:dyDescent="0.25">
      <c r="Q1134" s="11"/>
      <c r="R1134" s="11"/>
      <c r="S1134" s="16"/>
      <c r="T1134" s="16"/>
    </row>
    <row r="1135" spans="17:20" x14ac:dyDescent="0.25">
      <c r="Q1135" s="11"/>
      <c r="R1135" s="11"/>
      <c r="S1135" s="16"/>
      <c r="T1135" s="16"/>
    </row>
    <row r="1136" spans="17:20" x14ac:dyDescent="0.25">
      <c r="Q1136" s="11"/>
      <c r="R1136" s="11"/>
      <c r="S1136" s="16"/>
      <c r="T1136" s="16"/>
    </row>
    <row r="1137" spans="17:20" x14ac:dyDescent="0.25">
      <c r="Q1137" s="11"/>
      <c r="R1137" s="11"/>
      <c r="S1137" s="16"/>
      <c r="T1137" s="16"/>
    </row>
    <row r="1138" spans="17:20" x14ac:dyDescent="0.25">
      <c r="Q1138" s="11"/>
      <c r="R1138" s="11"/>
      <c r="S1138" s="16"/>
      <c r="T1138" s="16"/>
    </row>
    <row r="1139" spans="17:20" x14ac:dyDescent="0.25">
      <c r="Q1139" s="11"/>
      <c r="R1139" s="11"/>
      <c r="S1139" s="16"/>
      <c r="T1139" s="16"/>
    </row>
    <row r="1140" spans="17:20" x14ac:dyDescent="0.25">
      <c r="Q1140" s="11"/>
      <c r="R1140" s="11"/>
      <c r="S1140" s="16"/>
      <c r="T1140" s="16"/>
    </row>
    <row r="1141" spans="17:20" x14ac:dyDescent="0.25">
      <c r="Q1141" s="11"/>
      <c r="R1141" s="11"/>
      <c r="S1141" s="16"/>
      <c r="T1141" s="16"/>
    </row>
    <row r="1142" spans="17:20" x14ac:dyDescent="0.25">
      <c r="Q1142" s="11"/>
      <c r="R1142" s="11"/>
      <c r="S1142" s="16"/>
      <c r="T1142" s="16"/>
    </row>
    <row r="1143" spans="17:20" x14ac:dyDescent="0.25">
      <c r="Q1143" s="11"/>
      <c r="R1143" s="11"/>
      <c r="S1143" s="16"/>
      <c r="T1143" s="16"/>
    </row>
    <row r="1144" spans="17:20" x14ac:dyDescent="0.25">
      <c r="Q1144" s="11"/>
      <c r="R1144" s="11"/>
      <c r="S1144" s="16"/>
      <c r="T1144" s="16"/>
    </row>
    <row r="1145" spans="17:20" x14ac:dyDescent="0.25">
      <c r="Q1145" s="11"/>
      <c r="R1145" s="11"/>
      <c r="S1145" s="16"/>
      <c r="T1145" s="16"/>
    </row>
    <row r="1146" spans="17:20" x14ac:dyDescent="0.25">
      <c r="Q1146" s="11"/>
      <c r="R1146" s="11"/>
      <c r="S1146" s="16"/>
      <c r="T1146" s="16"/>
    </row>
    <row r="1147" spans="17:20" x14ac:dyDescent="0.25">
      <c r="Q1147" s="11"/>
      <c r="R1147" s="11"/>
      <c r="S1147" s="16"/>
      <c r="T1147" s="16"/>
    </row>
    <row r="1148" spans="17:20" x14ac:dyDescent="0.25">
      <c r="Q1148" s="11"/>
      <c r="R1148" s="11"/>
      <c r="S1148" s="16"/>
      <c r="T1148" s="16"/>
    </row>
    <row r="1149" spans="17:20" x14ac:dyDescent="0.25">
      <c r="Q1149" s="11"/>
      <c r="R1149" s="11"/>
      <c r="S1149" s="16"/>
      <c r="T1149" s="16"/>
    </row>
    <row r="1150" spans="17:20" x14ac:dyDescent="0.25">
      <c r="Q1150" s="11"/>
      <c r="R1150" s="11"/>
      <c r="S1150" s="16"/>
      <c r="T1150" s="16"/>
    </row>
    <row r="1151" spans="17:20" x14ac:dyDescent="0.25">
      <c r="Q1151" s="11"/>
      <c r="R1151" s="11"/>
      <c r="S1151" s="16"/>
      <c r="T1151" s="16"/>
    </row>
    <row r="1152" spans="17:20" x14ac:dyDescent="0.25">
      <c r="Q1152" s="11"/>
      <c r="R1152" s="11"/>
      <c r="S1152" s="16"/>
      <c r="T1152" s="16"/>
    </row>
    <row r="1153" spans="17:20" x14ac:dyDescent="0.25">
      <c r="Q1153" s="11"/>
      <c r="R1153" s="11"/>
      <c r="S1153" s="16"/>
      <c r="T1153" s="16"/>
    </row>
    <row r="1154" spans="17:20" x14ac:dyDescent="0.25">
      <c r="Q1154" s="11"/>
      <c r="R1154" s="11"/>
      <c r="S1154" s="16"/>
      <c r="T1154" s="16"/>
    </row>
    <row r="1155" spans="17:20" x14ac:dyDescent="0.25">
      <c r="Q1155" s="11"/>
      <c r="R1155" s="11"/>
      <c r="S1155" s="16"/>
      <c r="T1155" s="16"/>
    </row>
    <row r="1156" spans="17:20" x14ac:dyDescent="0.25">
      <c r="Q1156" s="11"/>
      <c r="R1156" s="11"/>
      <c r="S1156" s="16"/>
      <c r="T1156" s="16"/>
    </row>
    <row r="1157" spans="17:20" x14ac:dyDescent="0.25">
      <c r="Q1157" s="11"/>
      <c r="R1157" s="11"/>
      <c r="S1157" s="16"/>
      <c r="T1157" s="16"/>
    </row>
    <row r="1158" spans="17:20" x14ac:dyDescent="0.25">
      <c r="Q1158" s="11"/>
      <c r="R1158" s="11"/>
      <c r="S1158" s="16"/>
      <c r="T1158" s="16"/>
    </row>
    <row r="1159" spans="17:20" x14ac:dyDescent="0.25">
      <c r="Q1159" s="11"/>
      <c r="R1159" s="11"/>
      <c r="S1159" s="16"/>
      <c r="T1159" s="16"/>
    </row>
    <row r="1160" spans="17:20" x14ac:dyDescent="0.25">
      <c r="Q1160" s="11"/>
      <c r="R1160" s="11"/>
      <c r="S1160" s="16"/>
      <c r="T1160" s="16"/>
    </row>
    <row r="1161" spans="17:20" x14ac:dyDescent="0.25">
      <c r="Q1161" s="11"/>
      <c r="R1161" s="11"/>
      <c r="S1161" s="16"/>
      <c r="T1161" s="16"/>
    </row>
    <row r="1162" spans="17:20" x14ac:dyDescent="0.25">
      <c r="Q1162" s="11"/>
      <c r="R1162" s="11"/>
      <c r="S1162" s="16"/>
      <c r="T1162" s="16"/>
    </row>
    <row r="1163" spans="17:20" x14ac:dyDescent="0.25">
      <c r="Q1163" s="11"/>
      <c r="R1163" s="11"/>
      <c r="S1163" s="16"/>
      <c r="T1163" s="16"/>
    </row>
    <row r="1164" spans="17:20" x14ac:dyDescent="0.25">
      <c r="Q1164" s="11"/>
      <c r="R1164" s="11"/>
      <c r="S1164" s="16"/>
      <c r="T1164" s="16"/>
    </row>
    <row r="1165" spans="17:20" x14ac:dyDescent="0.25">
      <c r="Q1165" s="11"/>
      <c r="R1165" s="11"/>
      <c r="S1165" s="16"/>
      <c r="T1165" s="16"/>
    </row>
    <row r="1166" spans="17:20" x14ac:dyDescent="0.25">
      <c r="Q1166" s="11"/>
      <c r="R1166" s="11"/>
      <c r="S1166" s="16"/>
      <c r="T1166" s="16"/>
    </row>
    <row r="1167" spans="17:20" x14ac:dyDescent="0.25">
      <c r="Q1167" s="11"/>
      <c r="R1167" s="11"/>
      <c r="S1167" s="16"/>
      <c r="T1167" s="16"/>
    </row>
    <row r="1168" spans="17:20" x14ac:dyDescent="0.25">
      <c r="Q1168" s="11"/>
      <c r="R1168" s="11"/>
      <c r="S1168" s="16"/>
      <c r="T1168" s="16"/>
    </row>
    <row r="1169" spans="17:20" x14ac:dyDescent="0.25">
      <c r="Q1169" s="11"/>
      <c r="R1169" s="11"/>
      <c r="S1169" s="16"/>
      <c r="T1169" s="16"/>
    </row>
    <row r="1170" spans="17:20" x14ac:dyDescent="0.25">
      <c r="Q1170" s="11"/>
      <c r="R1170" s="11"/>
      <c r="S1170" s="16"/>
      <c r="T1170" s="16"/>
    </row>
    <row r="1171" spans="17:20" x14ac:dyDescent="0.25">
      <c r="Q1171" s="11"/>
      <c r="R1171" s="11"/>
      <c r="S1171" s="16"/>
      <c r="T1171" s="16"/>
    </row>
    <row r="1172" spans="17:20" x14ac:dyDescent="0.25">
      <c r="Q1172" s="11"/>
      <c r="R1172" s="11"/>
      <c r="S1172" s="16"/>
      <c r="T1172" s="16"/>
    </row>
    <row r="1173" spans="17:20" x14ac:dyDescent="0.25">
      <c r="Q1173" s="11"/>
      <c r="R1173" s="11"/>
      <c r="S1173" s="16"/>
      <c r="T1173" s="16"/>
    </row>
    <row r="1174" spans="17:20" x14ac:dyDescent="0.25">
      <c r="Q1174" s="11"/>
      <c r="R1174" s="11"/>
      <c r="S1174" s="16"/>
      <c r="T1174" s="16"/>
    </row>
    <row r="1175" spans="17:20" x14ac:dyDescent="0.25">
      <c r="Q1175" s="11"/>
      <c r="R1175" s="11"/>
      <c r="S1175" s="16"/>
      <c r="T1175" s="16"/>
    </row>
    <row r="1176" spans="17:20" x14ac:dyDescent="0.25">
      <c r="Q1176" s="11"/>
      <c r="R1176" s="11"/>
      <c r="S1176" s="16"/>
      <c r="T1176" s="16"/>
    </row>
    <row r="1177" spans="17:20" x14ac:dyDescent="0.25">
      <c r="Q1177" s="11"/>
      <c r="R1177" s="11"/>
      <c r="S1177" s="16"/>
      <c r="T1177" s="16"/>
    </row>
    <row r="1178" spans="17:20" x14ac:dyDescent="0.25">
      <c r="Q1178" s="11"/>
      <c r="R1178" s="11"/>
      <c r="S1178" s="16"/>
      <c r="T1178" s="16"/>
    </row>
    <row r="1179" spans="17:20" x14ac:dyDescent="0.25">
      <c r="Q1179" s="11"/>
      <c r="R1179" s="11"/>
      <c r="S1179" s="16"/>
      <c r="T1179" s="16"/>
    </row>
    <row r="1180" spans="17:20" x14ac:dyDescent="0.25">
      <c r="Q1180" s="11"/>
      <c r="R1180" s="11"/>
      <c r="S1180" s="16"/>
      <c r="T1180" s="16"/>
    </row>
    <row r="1181" spans="17:20" x14ac:dyDescent="0.25">
      <c r="Q1181" s="11"/>
      <c r="R1181" s="11"/>
      <c r="S1181" s="16"/>
      <c r="T1181" s="16"/>
    </row>
    <row r="1182" spans="17:20" x14ac:dyDescent="0.25">
      <c r="Q1182" s="11"/>
      <c r="R1182" s="11"/>
      <c r="S1182" s="16"/>
      <c r="T1182" s="16"/>
    </row>
    <row r="1183" spans="17:20" x14ac:dyDescent="0.25">
      <c r="Q1183" s="11"/>
      <c r="R1183" s="11"/>
      <c r="S1183" s="16"/>
      <c r="T1183" s="16"/>
    </row>
    <row r="1184" spans="17:20" x14ac:dyDescent="0.25">
      <c r="Q1184" s="11"/>
      <c r="R1184" s="11"/>
      <c r="S1184" s="16"/>
      <c r="T1184" s="16"/>
    </row>
    <row r="1185" spans="17:20" x14ac:dyDescent="0.25">
      <c r="Q1185" s="11"/>
      <c r="R1185" s="11"/>
      <c r="S1185" s="16"/>
      <c r="T1185" s="16"/>
    </row>
    <row r="1186" spans="17:20" x14ac:dyDescent="0.25">
      <c r="Q1186" s="11"/>
      <c r="R1186" s="11"/>
      <c r="S1186" s="16"/>
      <c r="T1186" s="16"/>
    </row>
    <row r="1187" spans="17:20" x14ac:dyDescent="0.25">
      <c r="Q1187" s="11"/>
      <c r="R1187" s="11"/>
      <c r="S1187" s="16"/>
      <c r="T1187" s="16"/>
    </row>
    <row r="1188" spans="17:20" x14ac:dyDescent="0.25">
      <c r="Q1188" s="11"/>
      <c r="R1188" s="11"/>
      <c r="S1188" s="16"/>
      <c r="T1188" s="16"/>
    </row>
    <row r="1189" spans="17:20" x14ac:dyDescent="0.25">
      <c r="Q1189" s="11"/>
      <c r="R1189" s="11"/>
      <c r="S1189" s="16"/>
      <c r="T1189" s="16"/>
    </row>
    <row r="1190" spans="17:20" x14ac:dyDescent="0.25">
      <c r="Q1190" s="11"/>
      <c r="R1190" s="11"/>
      <c r="S1190" s="16"/>
      <c r="T1190" s="16"/>
    </row>
    <row r="1191" spans="17:20" x14ac:dyDescent="0.25">
      <c r="Q1191" s="11"/>
      <c r="R1191" s="11"/>
      <c r="S1191" s="16"/>
      <c r="T1191" s="16"/>
    </row>
    <row r="1192" spans="17:20" x14ac:dyDescent="0.25">
      <c r="Q1192" s="11"/>
      <c r="R1192" s="11"/>
      <c r="S1192" s="16"/>
      <c r="T1192" s="16"/>
    </row>
    <row r="1193" spans="17:20" x14ac:dyDescent="0.25">
      <c r="Q1193" s="11"/>
      <c r="R1193" s="11"/>
      <c r="S1193" s="16"/>
      <c r="T1193" s="16"/>
    </row>
    <row r="1194" spans="17:20" x14ac:dyDescent="0.25">
      <c r="Q1194" s="11"/>
      <c r="R1194" s="11"/>
      <c r="S1194" s="16"/>
      <c r="T1194" s="16"/>
    </row>
    <row r="1195" spans="17:20" x14ac:dyDescent="0.25">
      <c r="Q1195" s="11"/>
      <c r="R1195" s="11"/>
      <c r="S1195" s="16"/>
      <c r="T1195" s="16"/>
    </row>
    <row r="1196" spans="17:20" x14ac:dyDescent="0.25">
      <c r="Q1196" s="11"/>
      <c r="R1196" s="11"/>
      <c r="S1196" s="16"/>
      <c r="T1196" s="16"/>
    </row>
    <row r="1197" spans="17:20" x14ac:dyDescent="0.25">
      <c r="Q1197" s="11"/>
      <c r="R1197" s="11"/>
      <c r="S1197" s="16"/>
      <c r="T1197" s="16"/>
    </row>
    <row r="1198" spans="17:20" x14ac:dyDescent="0.25">
      <c r="Q1198" s="11"/>
      <c r="R1198" s="11"/>
      <c r="S1198" s="16"/>
      <c r="T1198" s="16"/>
    </row>
    <row r="1199" spans="17:20" x14ac:dyDescent="0.25">
      <c r="Q1199" s="11"/>
      <c r="R1199" s="11"/>
      <c r="S1199" s="16"/>
      <c r="T1199" s="16"/>
    </row>
    <row r="1200" spans="17:20" x14ac:dyDescent="0.25">
      <c r="Q1200" s="11"/>
      <c r="R1200" s="11"/>
      <c r="S1200" s="16"/>
      <c r="T1200" s="16"/>
    </row>
    <row r="1201" spans="17:20" x14ac:dyDescent="0.25">
      <c r="Q1201" s="11"/>
      <c r="R1201" s="11"/>
      <c r="S1201" s="16"/>
      <c r="T1201" s="16"/>
    </row>
    <row r="1202" spans="17:20" x14ac:dyDescent="0.25">
      <c r="Q1202" s="11"/>
      <c r="R1202" s="11"/>
      <c r="S1202" s="16"/>
      <c r="T1202" s="16"/>
    </row>
    <row r="1203" spans="17:20" x14ac:dyDescent="0.25">
      <c r="Q1203" s="11"/>
      <c r="R1203" s="11"/>
      <c r="S1203" s="16"/>
      <c r="T1203" s="16"/>
    </row>
    <row r="1204" spans="17:20" x14ac:dyDescent="0.25">
      <c r="Q1204" s="11"/>
      <c r="R1204" s="11"/>
      <c r="S1204" s="16"/>
      <c r="T1204" s="16"/>
    </row>
    <row r="1205" spans="17:20" x14ac:dyDescent="0.25">
      <c r="Q1205" s="11"/>
      <c r="R1205" s="11"/>
      <c r="S1205" s="16"/>
      <c r="T1205" s="16"/>
    </row>
    <row r="1206" spans="17:20" x14ac:dyDescent="0.25">
      <c r="Q1206" s="11"/>
      <c r="R1206" s="11"/>
      <c r="S1206" s="16"/>
      <c r="T1206" s="16"/>
    </row>
    <row r="1207" spans="17:20" x14ac:dyDescent="0.25">
      <c r="Q1207" s="11"/>
      <c r="R1207" s="11"/>
      <c r="S1207" s="16"/>
      <c r="T1207" s="16"/>
    </row>
    <row r="1208" spans="17:20" x14ac:dyDescent="0.25">
      <c r="Q1208" s="11"/>
      <c r="R1208" s="11"/>
      <c r="S1208" s="16"/>
      <c r="T1208" s="16"/>
    </row>
    <row r="1209" spans="17:20" x14ac:dyDescent="0.25">
      <c r="Q1209" s="11"/>
      <c r="R1209" s="11"/>
      <c r="S1209" s="16"/>
      <c r="T1209" s="16"/>
    </row>
    <row r="1210" spans="17:20" x14ac:dyDescent="0.25">
      <c r="Q1210" s="11"/>
      <c r="R1210" s="11"/>
      <c r="S1210" s="16"/>
      <c r="T1210" s="16"/>
    </row>
    <row r="1211" spans="17:20" x14ac:dyDescent="0.25">
      <c r="Q1211" s="11"/>
      <c r="R1211" s="11"/>
      <c r="S1211" s="16"/>
      <c r="T1211" s="16"/>
    </row>
    <row r="1212" spans="17:20" x14ac:dyDescent="0.25">
      <c r="Q1212" s="11"/>
      <c r="R1212" s="11"/>
      <c r="S1212" s="16"/>
      <c r="T1212" s="16"/>
    </row>
    <row r="1213" spans="17:20" x14ac:dyDescent="0.25">
      <c r="Q1213" s="11"/>
      <c r="R1213" s="11"/>
      <c r="S1213" s="16"/>
      <c r="T1213" s="16"/>
    </row>
    <row r="1214" spans="17:20" x14ac:dyDescent="0.25">
      <c r="Q1214" s="11"/>
      <c r="R1214" s="11"/>
      <c r="S1214" s="16"/>
      <c r="T1214" s="16"/>
    </row>
    <row r="1215" spans="17:20" x14ac:dyDescent="0.25">
      <c r="Q1215" s="11"/>
      <c r="R1215" s="11"/>
      <c r="S1215" s="16"/>
      <c r="T1215" s="16"/>
    </row>
    <row r="1216" spans="17:20" x14ac:dyDescent="0.25">
      <c r="Q1216" s="11"/>
      <c r="R1216" s="11"/>
      <c r="S1216" s="16"/>
      <c r="T1216" s="16"/>
    </row>
    <row r="1217" spans="17:20" x14ac:dyDescent="0.25">
      <c r="Q1217" s="11"/>
      <c r="R1217" s="11"/>
      <c r="S1217" s="16"/>
      <c r="T1217" s="16"/>
    </row>
    <row r="1218" spans="17:20" x14ac:dyDescent="0.25">
      <c r="Q1218" s="11"/>
      <c r="R1218" s="11"/>
      <c r="S1218" s="16"/>
      <c r="T1218" s="16"/>
    </row>
    <row r="1219" spans="17:20" x14ac:dyDescent="0.25">
      <c r="Q1219" s="11"/>
      <c r="R1219" s="11"/>
      <c r="S1219" s="16"/>
      <c r="T1219" s="16"/>
    </row>
    <row r="1220" spans="17:20" x14ac:dyDescent="0.25">
      <c r="Q1220" s="11"/>
      <c r="R1220" s="11"/>
      <c r="S1220" s="16"/>
      <c r="T1220" s="16"/>
    </row>
    <row r="1221" spans="17:20" x14ac:dyDescent="0.25">
      <c r="Q1221" s="11"/>
      <c r="R1221" s="11"/>
      <c r="S1221" s="16"/>
      <c r="T1221" s="16"/>
    </row>
    <row r="1222" spans="17:20" x14ac:dyDescent="0.25">
      <c r="Q1222" s="11"/>
      <c r="R1222" s="11"/>
      <c r="S1222" s="16"/>
      <c r="T1222" s="16"/>
    </row>
    <row r="1223" spans="17:20" x14ac:dyDescent="0.25">
      <c r="Q1223" s="11"/>
      <c r="R1223" s="11"/>
      <c r="S1223" s="16"/>
      <c r="T1223" s="16"/>
    </row>
    <row r="1224" spans="17:20" x14ac:dyDescent="0.25">
      <c r="Q1224" s="11"/>
      <c r="R1224" s="11"/>
      <c r="S1224" s="16"/>
      <c r="T1224" s="16"/>
    </row>
    <row r="1225" spans="17:20" x14ac:dyDescent="0.25">
      <c r="Q1225" s="11"/>
      <c r="R1225" s="11"/>
      <c r="S1225" s="16"/>
      <c r="T1225" s="16"/>
    </row>
    <row r="1226" spans="17:20" x14ac:dyDescent="0.25">
      <c r="Q1226" s="11"/>
      <c r="R1226" s="11"/>
      <c r="S1226" s="16"/>
      <c r="T1226" s="16"/>
    </row>
    <row r="1227" spans="17:20" x14ac:dyDescent="0.25">
      <c r="Q1227" s="11"/>
      <c r="R1227" s="11"/>
      <c r="S1227" s="16"/>
      <c r="T1227" s="16"/>
    </row>
    <row r="1228" spans="17:20" x14ac:dyDescent="0.25">
      <c r="Q1228" s="11"/>
      <c r="R1228" s="11"/>
      <c r="S1228" s="16"/>
      <c r="T1228" s="16"/>
    </row>
    <row r="1229" spans="17:20" x14ac:dyDescent="0.25">
      <c r="Q1229" s="11"/>
      <c r="R1229" s="11"/>
      <c r="S1229" s="16"/>
      <c r="T1229" s="16"/>
    </row>
    <row r="1230" spans="17:20" x14ac:dyDescent="0.25">
      <c r="Q1230" s="11"/>
      <c r="R1230" s="11"/>
      <c r="S1230" s="16"/>
      <c r="T1230" s="16"/>
    </row>
    <row r="1231" spans="17:20" x14ac:dyDescent="0.25">
      <c r="Q1231" s="11"/>
      <c r="R1231" s="11"/>
      <c r="S1231" s="16"/>
      <c r="T1231" s="16"/>
    </row>
    <row r="1232" spans="17:20" x14ac:dyDescent="0.25">
      <c r="Q1232" s="11"/>
      <c r="R1232" s="11"/>
      <c r="S1232" s="16"/>
      <c r="T1232" s="16"/>
    </row>
    <row r="1233" spans="17:20" x14ac:dyDescent="0.25">
      <c r="Q1233" s="11"/>
      <c r="R1233" s="11"/>
      <c r="S1233" s="16"/>
      <c r="T1233" s="16"/>
    </row>
    <row r="1234" spans="17:20" x14ac:dyDescent="0.25">
      <c r="Q1234" s="11"/>
      <c r="R1234" s="11"/>
      <c r="S1234" s="16"/>
      <c r="T1234" s="16"/>
    </row>
    <row r="1235" spans="17:20" x14ac:dyDescent="0.25">
      <c r="Q1235" s="11"/>
      <c r="R1235" s="11"/>
      <c r="S1235" s="16"/>
      <c r="T1235" s="16"/>
    </row>
    <row r="1236" spans="17:20" x14ac:dyDescent="0.25">
      <c r="Q1236" s="11"/>
      <c r="R1236" s="11"/>
      <c r="S1236" s="16"/>
      <c r="T1236" s="16"/>
    </row>
    <row r="1237" spans="17:20" x14ac:dyDescent="0.25">
      <c r="Q1237" s="11"/>
      <c r="R1237" s="11"/>
      <c r="S1237" s="16"/>
      <c r="T1237" s="16"/>
    </row>
    <row r="1238" spans="17:20" x14ac:dyDescent="0.25">
      <c r="Q1238" s="11"/>
      <c r="R1238" s="11"/>
      <c r="S1238" s="16"/>
      <c r="T1238" s="16"/>
    </row>
    <row r="1239" spans="17:20" x14ac:dyDescent="0.25">
      <c r="Q1239" s="11"/>
      <c r="R1239" s="11"/>
      <c r="S1239" s="16"/>
      <c r="T1239" s="16"/>
    </row>
    <row r="1240" spans="17:20" x14ac:dyDescent="0.25">
      <c r="Q1240" s="11"/>
      <c r="R1240" s="11"/>
      <c r="S1240" s="16"/>
      <c r="T1240" s="16"/>
    </row>
    <row r="1241" spans="17:20" x14ac:dyDescent="0.25">
      <c r="Q1241" s="11"/>
      <c r="R1241" s="11"/>
      <c r="S1241" s="16"/>
      <c r="T1241" s="16"/>
    </row>
    <row r="1242" spans="17:20" x14ac:dyDescent="0.25">
      <c r="Q1242" s="11"/>
      <c r="R1242" s="11"/>
      <c r="S1242" s="16"/>
      <c r="T1242" s="16"/>
    </row>
    <row r="1243" spans="17:20" x14ac:dyDescent="0.25">
      <c r="Q1243" s="11"/>
      <c r="R1243" s="11"/>
      <c r="S1243" s="16"/>
      <c r="T1243" s="16"/>
    </row>
    <row r="1244" spans="17:20" x14ac:dyDescent="0.25">
      <c r="Q1244" s="11"/>
      <c r="R1244" s="11"/>
      <c r="S1244" s="16"/>
      <c r="T1244" s="16"/>
    </row>
    <row r="1245" spans="17:20" x14ac:dyDescent="0.25">
      <c r="Q1245" s="11"/>
      <c r="R1245" s="11"/>
      <c r="S1245" s="16"/>
      <c r="T1245" s="16"/>
    </row>
    <row r="1246" spans="17:20" x14ac:dyDescent="0.25">
      <c r="Q1246" s="11"/>
      <c r="R1246" s="11"/>
      <c r="S1246" s="16"/>
      <c r="T1246" s="16"/>
    </row>
    <row r="1247" spans="17:20" x14ac:dyDescent="0.25">
      <c r="Q1247" s="11"/>
      <c r="R1247" s="11"/>
      <c r="S1247" s="16"/>
      <c r="T1247" s="16"/>
    </row>
    <row r="1248" spans="17:20" x14ac:dyDescent="0.25">
      <c r="Q1248" s="11"/>
      <c r="R1248" s="11"/>
      <c r="S1248" s="16"/>
      <c r="T1248" s="16"/>
    </row>
    <row r="1249" spans="17:20" x14ac:dyDescent="0.25">
      <c r="Q1249" s="11"/>
      <c r="R1249" s="11"/>
      <c r="S1249" s="16"/>
      <c r="T1249" s="16"/>
    </row>
    <row r="1250" spans="17:20" x14ac:dyDescent="0.25">
      <c r="Q1250" s="11"/>
      <c r="R1250" s="11"/>
      <c r="S1250" s="16"/>
      <c r="T1250" s="16"/>
    </row>
    <row r="1251" spans="17:20" x14ac:dyDescent="0.25">
      <c r="Q1251" s="11"/>
      <c r="R1251" s="11"/>
      <c r="S1251" s="16"/>
      <c r="T1251" s="16"/>
    </row>
    <row r="1252" spans="17:20" x14ac:dyDescent="0.25">
      <c r="Q1252" s="11"/>
      <c r="R1252" s="11"/>
      <c r="S1252" s="16"/>
      <c r="T1252" s="16"/>
    </row>
    <row r="1253" spans="17:20" x14ac:dyDescent="0.25">
      <c r="Q1253" s="11"/>
      <c r="R1253" s="11"/>
      <c r="S1253" s="16"/>
      <c r="T1253" s="16"/>
    </row>
    <row r="1254" spans="17:20" x14ac:dyDescent="0.25">
      <c r="Q1254" s="11"/>
      <c r="R1254" s="11"/>
      <c r="S1254" s="16"/>
      <c r="T1254" s="16"/>
    </row>
    <row r="1255" spans="17:20" x14ac:dyDescent="0.25">
      <c r="Q1255" s="11"/>
      <c r="R1255" s="11"/>
      <c r="S1255" s="16"/>
      <c r="T1255" s="16"/>
    </row>
    <row r="1256" spans="17:20" x14ac:dyDescent="0.25">
      <c r="Q1256" s="11"/>
      <c r="R1256" s="11"/>
      <c r="S1256" s="16"/>
      <c r="T1256" s="16"/>
    </row>
    <row r="1257" spans="17:20" x14ac:dyDescent="0.25">
      <c r="Q1257" s="11"/>
      <c r="R1257" s="11"/>
      <c r="S1257" s="16"/>
      <c r="T1257" s="16"/>
    </row>
    <row r="1258" spans="17:20" x14ac:dyDescent="0.25">
      <c r="Q1258" s="11"/>
      <c r="R1258" s="11"/>
      <c r="S1258" s="16"/>
      <c r="T1258" s="16"/>
    </row>
    <row r="1259" spans="17:20" x14ac:dyDescent="0.25">
      <c r="Q1259" s="11"/>
      <c r="R1259" s="11"/>
      <c r="S1259" s="16"/>
      <c r="T1259" s="16"/>
    </row>
    <row r="1260" spans="17:20" x14ac:dyDescent="0.25">
      <c r="Q1260" s="11"/>
      <c r="R1260" s="11"/>
      <c r="S1260" s="16"/>
      <c r="T1260" s="16"/>
    </row>
    <row r="1261" spans="17:20" x14ac:dyDescent="0.25">
      <c r="Q1261" s="11"/>
      <c r="R1261" s="11"/>
      <c r="S1261" s="16"/>
      <c r="T1261" s="16"/>
    </row>
    <row r="1262" spans="17:20" x14ac:dyDescent="0.25">
      <c r="Q1262" s="11"/>
      <c r="R1262" s="11"/>
      <c r="S1262" s="16"/>
      <c r="T1262" s="16"/>
    </row>
    <row r="1263" spans="17:20" x14ac:dyDescent="0.25">
      <c r="Q1263" s="11"/>
      <c r="R1263" s="11"/>
      <c r="S1263" s="16"/>
      <c r="T1263" s="16"/>
    </row>
    <row r="1264" spans="17:20" x14ac:dyDescent="0.25">
      <c r="Q1264" s="11"/>
      <c r="R1264" s="11"/>
      <c r="S1264" s="16"/>
      <c r="T1264" s="16"/>
    </row>
    <row r="1265" spans="17:20" x14ac:dyDescent="0.25">
      <c r="Q1265" s="11"/>
      <c r="R1265" s="11"/>
      <c r="S1265" s="16"/>
      <c r="T1265" s="16"/>
    </row>
    <row r="1266" spans="17:20" x14ac:dyDescent="0.25">
      <c r="Q1266" s="11"/>
      <c r="R1266" s="11"/>
      <c r="S1266" s="16"/>
      <c r="T1266" s="16"/>
    </row>
    <row r="1267" spans="17:20" x14ac:dyDescent="0.25">
      <c r="Q1267" s="11"/>
      <c r="R1267" s="11"/>
      <c r="S1267" s="16"/>
      <c r="T1267" s="16"/>
    </row>
    <row r="1268" spans="17:20" x14ac:dyDescent="0.25">
      <c r="Q1268" s="11"/>
      <c r="R1268" s="11"/>
      <c r="S1268" s="16"/>
      <c r="T1268" s="16"/>
    </row>
    <row r="1269" spans="17:20" x14ac:dyDescent="0.25">
      <c r="Q1269" s="11"/>
      <c r="R1269" s="11"/>
      <c r="S1269" s="16"/>
      <c r="T1269" s="16"/>
    </row>
    <row r="1270" spans="17:20" x14ac:dyDescent="0.25">
      <c r="Q1270" s="11"/>
      <c r="R1270" s="11"/>
      <c r="S1270" s="16"/>
      <c r="T1270" s="16"/>
    </row>
    <row r="1271" spans="17:20" x14ac:dyDescent="0.25">
      <c r="Q1271" s="11"/>
      <c r="R1271" s="11"/>
      <c r="S1271" s="16"/>
      <c r="T1271" s="16"/>
    </row>
    <row r="1272" spans="17:20" x14ac:dyDescent="0.25">
      <c r="Q1272" s="11"/>
      <c r="R1272" s="11"/>
      <c r="S1272" s="16"/>
      <c r="T1272" s="16"/>
    </row>
    <row r="1273" spans="17:20" x14ac:dyDescent="0.25">
      <c r="Q1273" s="11"/>
      <c r="R1273" s="11"/>
      <c r="S1273" s="16"/>
      <c r="T1273" s="16"/>
    </row>
    <row r="1274" spans="17:20" x14ac:dyDescent="0.25">
      <c r="Q1274" s="11"/>
      <c r="R1274" s="11"/>
      <c r="S1274" s="16"/>
      <c r="T1274" s="16"/>
    </row>
    <row r="1275" spans="17:20" x14ac:dyDescent="0.25">
      <c r="Q1275" s="11"/>
      <c r="R1275" s="11"/>
      <c r="S1275" s="16"/>
      <c r="T1275" s="16"/>
    </row>
    <row r="1276" spans="17:20" x14ac:dyDescent="0.25">
      <c r="Q1276" s="11"/>
      <c r="R1276" s="11"/>
      <c r="S1276" s="16"/>
      <c r="T1276" s="16"/>
    </row>
    <row r="1277" spans="17:20" x14ac:dyDescent="0.25">
      <c r="Q1277" s="11"/>
      <c r="R1277" s="11"/>
      <c r="S1277" s="16"/>
      <c r="T1277" s="16"/>
    </row>
    <row r="1278" spans="17:20" x14ac:dyDescent="0.25">
      <c r="Q1278" s="11"/>
      <c r="R1278" s="11"/>
      <c r="S1278" s="16"/>
      <c r="T1278" s="16"/>
    </row>
    <row r="1279" spans="17:20" x14ac:dyDescent="0.25">
      <c r="Q1279" s="11"/>
      <c r="R1279" s="11"/>
      <c r="S1279" s="16"/>
      <c r="T1279" s="16"/>
    </row>
    <row r="1280" spans="17:20" x14ac:dyDescent="0.25">
      <c r="Q1280" s="11"/>
      <c r="R1280" s="11"/>
      <c r="S1280" s="16"/>
      <c r="T1280" s="16"/>
    </row>
    <row r="1281" spans="17:20" x14ac:dyDescent="0.25">
      <c r="Q1281" s="11"/>
      <c r="R1281" s="11"/>
      <c r="S1281" s="16"/>
      <c r="T1281" s="16"/>
    </row>
    <row r="1282" spans="17:20" x14ac:dyDescent="0.25">
      <c r="Q1282" s="11"/>
      <c r="R1282" s="11"/>
      <c r="S1282" s="16"/>
      <c r="T1282" s="16"/>
    </row>
    <row r="1283" spans="17:20" x14ac:dyDescent="0.25">
      <c r="Q1283" s="11"/>
      <c r="R1283" s="11"/>
      <c r="S1283" s="16"/>
      <c r="T1283" s="16"/>
    </row>
    <row r="1284" spans="17:20" x14ac:dyDescent="0.25">
      <c r="Q1284" s="11"/>
      <c r="R1284" s="11"/>
      <c r="S1284" s="16"/>
      <c r="T1284" s="16"/>
    </row>
    <row r="1285" spans="17:20" x14ac:dyDescent="0.25">
      <c r="Q1285" s="11"/>
      <c r="R1285" s="11"/>
      <c r="S1285" s="16"/>
      <c r="T1285" s="16"/>
    </row>
    <row r="1286" spans="17:20" x14ac:dyDescent="0.25">
      <c r="Q1286" s="11"/>
      <c r="R1286" s="11"/>
      <c r="S1286" s="16"/>
      <c r="T1286" s="16"/>
    </row>
    <row r="1287" spans="17:20" x14ac:dyDescent="0.25">
      <c r="Q1287" s="11"/>
      <c r="R1287" s="11"/>
      <c r="S1287" s="16"/>
      <c r="T1287" s="16"/>
    </row>
    <row r="1288" spans="17:20" x14ac:dyDescent="0.25">
      <c r="Q1288" s="11"/>
      <c r="R1288" s="11"/>
      <c r="S1288" s="16"/>
      <c r="T1288" s="16"/>
    </row>
    <row r="1289" spans="17:20" x14ac:dyDescent="0.25">
      <c r="Q1289" s="11"/>
      <c r="R1289" s="11"/>
      <c r="S1289" s="16"/>
      <c r="T1289" s="16"/>
    </row>
    <row r="1290" spans="17:20" x14ac:dyDescent="0.25">
      <c r="Q1290" s="11"/>
      <c r="R1290" s="11"/>
      <c r="S1290" s="16"/>
      <c r="T1290" s="16"/>
    </row>
    <row r="1291" spans="17:20" x14ac:dyDescent="0.25">
      <c r="Q1291" s="11"/>
      <c r="R1291" s="11"/>
      <c r="S1291" s="16"/>
      <c r="T1291" s="16"/>
    </row>
    <row r="1292" spans="17:20" x14ac:dyDescent="0.25">
      <c r="Q1292" s="11"/>
      <c r="R1292" s="11"/>
      <c r="S1292" s="16"/>
      <c r="T1292" s="16"/>
    </row>
    <row r="1293" spans="17:20" x14ac:dyDescent="0.25">
      <c r="Q1293" s="11"/>
      <c r="R1293" s="11"/>
      <c r="S1293" s="16"/>
      <c r="T1293" s="16"/>
    </row>
    <row r="1294" spans="17:20" x14ac:dyDescent="0.25">
      <c r="Q1294" s="11"/>
      <c r="R1294" s="11"/>
      <c r="S1294" s="16"/>
      <c r="T1294" s="16"/>
    </row>
    <row r="1295" spans="17:20" x14ac:dyDescent="0.25">
      <c r="Q1295" s="11"/>
      <c r="R1295" s="11"/>
      <c r="S1295" s="16"/>
      <c r="T1295" s="16"/>
    </row>
    <row r="1296" spans="17:20" x14ac:dyDescent="0.25">
      <c r="Q1296" s="11"/>
      <c r="R1296" s="11"/>
      <c r="S1296" s="16"/>
      <c r="T1296" s="16"/>
    </row>
    <row r="1297" spans="17:20" x14ac:dyDescent="0.25">
      <c r="Q1297" s="11"/>
      <c r="R1297" s="11"/>
      <c r="S1297" s="16"/>
      <c r="T1297" s="16"/>
    </row>
    <row r="1298" spans="17:20" x14ac:dyDescent="0.25">
      <c r="Q1298" s="11"/>
      <c r="R1298" s="11"/>
      <c r="S1298" s="16"/>
      <c r="T1298" s="16"/>
    </row>
    <row r="1299" spans="17:20" x14ac:dyDescent="0.25">
      <c r="Q1299" s="11"/>
      <c r="R1299" s="11"/>
      <c r="S1299" s="16"/>
      <c r="T1299" s="16"/>
    </row>
    <row r="1300" spans="17:20" x14ac:dyDescent="0.25">
      <c r="Q1300" s="11"/>
      <c r="R1300" s="11"/>
      <c r="S1300" s="16"/>
      <c r="T1300" s="16"/>
    </row>
    <row r="1301" spans="17:20" x14ac:dyDescent="0.25">
      <c r="Q1301" s="11"/>
      <c r="R1301" s="11"/>
      <c r="S1301" s="16"/>
      <c r="T1301" s="16"/>
    </row>
    <row r="1302" spans="17:20" x14ac:dyDescent="0.25">
      <c r="Q1302" s="11"/>
      <c r="R1302" s="11"/>
      <c r="S1302" s="16"/>
      <c r="T1302" s="16"/>
    </row>
    <row r="1303" spans="17:20" x14ac:dyDescent="0.25">
      <c r="Q1303" s="11"/>
      <c r="R1303" s="11"/>
      <c r="S1303" s="16"/>
      <c r="T1303" s="16"/>
    </row>
    <row r="1304" spans="17:20" x14ac:dyDescent="0.25">
      <c r="Q1304" s="11"/>
      <c r="R1304" s="11"/>
      <c r="S1304" s="16"/>
      <c r="T1304" s="16"/>
    </row>
    <row r="1305" spans="17:20" x14ac:dyDescent="0.25">
      <c r="Q1305" s="11"/>
      <c r="R1305" s="11"/>
      <c r="S1305" s="16"/>
      <c r="T1305" s="16"/>
    </row>
    <row r="1306" spans="17:20" x14ac:dyDescent="0.25">
      <c r="Q1306" s="11"/>
      <c r="R1306" s="11"/>
      <c r="S1306" s="16"/>
      <c r="T1306" s="16"/>
    </row>
    <row r="1307" spans="17:20" x14ac:dyDescent="0.25">
      <c r="Q1307" s="11"/>
      <c r="R1307" s="11"/>
      <c r="S1307" s="16"/>
      <c r="T1307" s="16"/>
    </row>
    <row r="1308" spans="17:20" x14ac:dyDescent="0.25">
      <c r="Q1308" s="11"/>
      <c r="R1308" s="11"/>
      <c r="S1308" s="16"/>
      <c r="T1308" s="16"/>
    </row>
    <row r="1309" spans="17:20" x14ac:dyDescent="0.25">
      <c r="Q1309" s="11"/>
      <c r="R1309" s="11"/>
      <c r="S1309" s="16"/>
      <c r="T1309" s="16"/>
    </row>
    <row r="1310" spans="17:20" x14ac:dyDescent="0.25">
      <c r="Q1310" s="11"/>
      <c r="R1310" s="11"/>
      <c r="S1310" s="16"/>
      <c r="T1310" s="16"/>
    </row>
    <row r="1311" spans="17:20" x14ac:dyDescent="0.25">
      <c r="Q1311" s="11"/>
      <c r="R1311" s="11"/>
      <c r="S1311" s="16"/>
      <c r="T1311" s="16"/>
    </row>
    <row r="1312" spans="17:20" x14ac:dyDescent="0.25">
      <c r="Q1312" s="11"/>
      <c r="R1312" s="11"/>
      <c r="S1312" s="16"/>
      <c r="T1312" s="16"/>
    </row>
    <row r="1313" spans="17:20" x14ac:dyDescent="0.25">
      <c r="Q1313" s="11"/>
      <c r="R1313" s="11"/>
      <c r="S1313" s="16"/>
      <c r="T1313" s="16"/>
    </row>
    <row r="1314" spans="17:20" x14ac:dyDescent="0.25">
      <c r="Q1314" s="11"/>
      <c r="R1314" s="11"/>
      <c r="S1314" s="16"/>
      <c r="T1314" s="16"/>
    </row>
    <row r="1315" spans="17:20" x14ac:dyDescent="0.25">
      <c r="Q1315" s="11"/>
      <c r="R1315" s="11"/>
      <c r="S1315" s="16"/>
      <c r="T1315" s="16"/>
    </row>
    <row r="1316" spans="17:20" x14ac:dyDescent="0.25">
      <c r="Q1316" s="11"/>
      <c r="R1316" s="11"/>
      <c r="S1316" s="16"/>
      <c r="T1316" s="16"/>
    </row>
    <row r="1317" spans="17:20" x14ac:dyDescent="0.25">
      <c r="Q1317" s="11"/>
      <c r="R1317" s="11"/>
      <c r="S1317" s="16"/>
      <c r="T1317" s="16"/>
    </row>
    <row r="1318" spans="17:20" x14ac:dyDescent="0.25">
      <c r="Q1318" s="11"/>
      <c r="R1318" s="11"/>
      <c r="S1318" s="16"/>
      <c r="T1318" s="16"/>
    </row>
    <row r="1319" spans="17:20" x14ac:dyDescent="0.25">
      <c r="Q1319" s="11"/>
      <c r="R1319" s="11"/>
      <c r="S1319" s="16"/>
      <c r="T1319" s="16"/>
    </row>
    <row r="1320" spans="17:20" x14ac:dyDescent="0.25">
      <c r="Q1320" s="11"/>
      <c r="R1320" s="11"/>
      <c r="S1320" s="16"/>
      <c r="T1320" s="16"/>
    </row>
    <row r="1321" spans="17:20" x14ac:dyDescent="0.25">
      <c r="Q1321" s="11"/>
      <c r="R1321" s="11"/>
      <c r="S1321" s="16"/>
      <c r="T1321" s="16"/>
    </row>
    <row r="1322" spans="17:20" x14ac:dyDescent="0.25">
      <c r="Q1322" s="11"/>
      <c r="R1322" s="11"/>
      <c r="S1322" s="16"/>
      <c r="T1322" s="16"/>
    </row>
    <row r="1323" spans="17:20" x14ac:dyDescent="0.25">
      <c r="Q1323" s="11"/>
      <c r="R1323" s="11"/>
      <c r="S1323" s="16"/>
      <c r="T1323" s="16"/>
    </row>
    <row r="1324" spans="17:20" x14ac:dyDescent="0.25">
      <c r="Q1324" s="11"/>
      <c r="R1324" s="11"/>
      <c r="S1324" s="16"/>
      <c r="T1324" s="16"/>
    </row>
    <row r="1325" spans="17:20" x14ac:dyDescent="0.25">
      <c r="Q1325" s="11"/>
      <c r="R1325" s="11"/>
      <c r="S1325" s="16"/>
      <c r="T1325" s="16"/>
    </row>
    <row r="1326" spans="17:20" x14ac:dyDescent="0.25">
      <c r="Q1326" s="11"/>
      <c r="R1326" s="11"/>
      <c r="S1326" s="16"/>
      <c r="T1326" s="16"/>
    </row>
    <row r="1327" spans="17:20" x14ac:dyDescent="0.25">
      <c r="Q1327" s="11"/>
      <c r="R1327" s="11"/>
      <c r="S1327" s="16"/>
      <c r="T1327" s="16"/>
    </row>
    <row r="1328" spans="17:20" x14ac:dyDescent="0.25">
      <c r="Q1328" s="11"/>
      <c r="R1328" s="11"/>
      <c r="S1328" s="16"/>
      <c r="T1328" s="16"/>
    </row>
    <row r="1329" spans="17:20" x14ac:dyDescent="0.25">
      <c r="Q1329" s="11"/>
      <c r="R1329" s="11"/>
      <c r="S1329" s="16"/>
      <c r="T1329" s="16"/>
    </row>
    <row r="1330" spans="17:20" x14ac:dyDescent="0.25">
      <c r="Q1330" s="11"/>
      <c r="R1330" s="11"/>
      <c r="S1330" s="16"/>
      <c r="T1330" s="16"/>
    </row>
    <row r="1331" spans="17:20" x14ac:dyDescent="0.25">
      <c r="Q1331" s="11"/>
      <c r="R1331" s="11"/>
      <c r="S1331" s="16"/>
      <c r="T1331" s="16"/>
    </row>
    <row r="1332" spans="17:20" x14ac:dyDescent="0.25">
      <c r="Q1332" s="11"/>
      <c r="R1332" s="11"/>
      <c r="S1332" s="16"/>
      <c r="T1332" s="16"/>
    </row>
    <row r="1333" spans="17:20" x14ac:dyDescent="0.25">
      <c r="Q1333" s="11"/>
      <c r="R1333" s="11"/>
      <c r="S1333" s="16"/>
      <c r="T1333" s="16"/>
    </row>
    <row r="1334" spans="17:20" x14ac:dyDescent="0.25">
      <c r="Q1334" s="11"/>
      <c r="R1334" s="11"/>
      <c r="S1334" s="16"/>
      <c r="T1334" s="16"/>
    </row>
    <row r="1335" spans="17:20" x14ac:dyDescent="0.25">
      <c r="Q1335" s="11"/>
      <c r="R1335" s="11"/>
      <c r="S1335" s="16"/>
      <c r="T1335" s="16"/>
    </row>
    <row r="1336" spans="17:20" x14ac:dyDescent="0.25">
      <c r="Q1336" s="11"/>
      <c r="R1336" s="11"/>
      <c r="S1336" s="16"/>
      <c r="T1336" s="16"/>
    </row>
    <row r="1337" spans="17:20" x14ac:dyDescent="0.25">
      <c r="Q1337" s="11"/>
      <c r="R1337" s="11"/>
      <c r="S1337" s="16"/>
      <c r="T1337" s="16"/>
    </row>
    <row r="1338" spans="17:20" x14ac:dyDescent="0.25">
      <c r="Q1338" s="11"/>
      <c r="R1338" s="11"/>
      <c r="S1338" s="16"/>
      <c r="T1338" s="16"/>
    </row>
    <row r="1339" spans="17:20" x14ac:dyDescent="0.25">
      <c r="Q1339" s="11"/>
      <c r="R1339" s="11"/>
      <c r="S1339" s="16"/>
      <c r="T1339" s="16"/>
    </row>
    <row r="1340" spans="17:20" x14ac:dyDescent="0.25">
      <c r="Q1340" s="11"/>
      <c r="R1340" s="11"/>
      <c r="S1340" s="16"/>
      <c r="T1340" s="16"/>
    </row>
    <row r="1341" spans="17:20" x14ac:dyDescent="0.25">
      <c r="Q1341" s="11"/>
      <c r="R1341" s="11"/>
      <c r="S1341" s="16"/>
      <c r="T1341" s="16"/>
    </row>
    <row r="1342" spans="17:20" x14ac:dyDescent="0.25">
      <c r="Q1342" s="11"/>
      <c r="R1342" s="11"/>
      <c r="S1342" s="16"/>
      <c r="T1342" s="16"/>
    </row>
    <row r="1343" spans="17:20" x14ac:dyDescent="0.25">
      <c r="Q1343" s="11"/>
      <c r="R1343" s="11"/>
      <c r="S1343" s="16"/>
      <c r="T1343" s="16"/>
    </row>
    <row r="1344" spans="17:20" x14ac:dyDescent="0.25">
      <c r="Q1344" s="11"/>
      <c r="R1344" s="11"/>
      <c r="S1344" s="16"/>
      <c r="T1344" s="16"/>
    </row>
    <row r="1345" spans="17:20" x14ac:dyDescent="0.25">
      <c r="Q1345" s="11"/>
      <c r="R1345" s="11"/>
      <c r="S1345" s="16"/>
      <c r="T1345" s="16"/>
    </row>
    <row r="1346" spans="17:20" x14ac:dyDescent="0.25">
      <c r="Q1346" s="11"/>
      <c r="R1346" s="11"/>
      <c r="S1346" s="16"/>
      <c r="T1346" s="16"/>
    </row>
    <row r="1347" spans="17:20" x14ac:dyDescent="0.25">
      <c r="Q1347" s="11"/>
      <c r="R1347" s="11"/>
      <c r="S1347" s="16"/>
      <c r="T1347" s="16"/>
    </row>
    <row r="1348" spans="17:20" x14ac:dyDescent="0.25">
      <c r="Q1348" s="11"/>
      <c r="R1348" s="11"/>
      <c r="S1348" s="16"/>
      <c r="T1348" s="16"/>
    </row>
    <row r="1349" spans="17:20" x14ac:dyDescent="0.25">
      <c r="Q1349" s="11"/>
      <c r="R1349" s="11"/>
      <c r="S1349" s="16"/>
      <c r="T1349" s="16"/>
    </row>
    <row r="1350" spans="17:20" x14ac:dyDescent="0.25">
      <c r="Q1350" s="11"/>
      <c r="R1350" s="11"/>
      <c r="S1350" s="16"/>
      <c r="T1350" s="16"/>
    </row>
    <row r="1351" spans="17:20" x14ac:dyDescent="0.25">
      <c r="Q1351" s="11"/>
      <c r="R1351" s="11"/>
      <c r="S1351" s="16"/>
      <c r="T1351" s="16"/>
    </row>
    <row r="1352" spans="17:20" x14ac:dyDescent="0.25">
      <c r="Q1352" s="11"/>
      <c r="R1352" s="11"/>
      <c r="S1352" s="16"/>
      <c r="T1352" s="16"/>
    </row>
    <row r="1353" spans="17:20" x14ac:dyDescent="0.25">
      <c r="Q1353" s="11"/>
      <c r="R1353" s="11"/>
      <c r="S1353" s="16"/>
      <c r="T1353" s="16"/>
    </row>
    <row r="1354" spans="17:20" x14ac:dyDescent="0.25">
      <c r="Q1354" s="11"/>
      <c r="R1354" s="11"/>
      <c r="S1354" s="16"/>
      <c r="T1354" s="16"/>
    </row>
    <row r="1355" spans="17:20" x14ac:dyDescent="0.25">
      <c r="Q1355" s="11"/>
      <c r="R1355" s="11"/>
      <c r="S1355" s="16"/>
      <c r="T1355" s="16"/>
    </row>
    <row r="1356" spans="17:20" x14ac:dyDescent="0.25">
      <c r="Q1356" s="11"/>
      <c r="R1356" s="11"/>
      <c r="S1356" s="16"/>
      <c r="T1356" s="16"/>
    </row>
    <row r="1357" spans="17:20" x14ac:dyDescent="0.25">
      <c r="Q1357" s="11"/>
      <c r="R1357" s="11"/>
      <c r="S1357" s="16"/>
      <c r="T1357" s="16"/>
    </row>
    <row r="1358" spans="17:20" x14ac:dyDescent="0.25">
      <c r="Q1358" s="11"/>
      <c r="R1358" s="11"/>
      <c r="S1358" s="16"/>
      <c r="T1358" s="16"/>
    </row>
    <row r="1359" spans="17:20" x14ac:dyDescent="0.25">
      <c r="Q1359" s="11"/>
      <c r="R1359" s="11"/>
      <c r="S1359" s="16"/>
      <c r="T1359" s="16"/>
    </row>
    <row r="1360" spans="17:20" x14ac:dyDescent="0.25">
      <c r="Q1360" s="11"/>
      <c r="R1360" s="11"/>
      <c r="S1360" s="16"/>
      <c r="T1360" s="16"/>
    </row>
    <row r="1361" spans="17:20" x14ac:dyDescent="0.25">
      <c r="Q1361" s="11"/>
      <c r="R1361" s="11"/>
      <c r="S1361" s="16"/>
      <c r="T1361" s="16"/>
    </row>
    <row r="1362" spans="17:20" x14ac:dyDescent="0.25">
      <c r="Q1362" s="11"/>
      <c r="R1362" s="11"/>
      <c r="S1362" s="16"/>
      <c r="T1362" s="16"/>
    </row>
    <row r="1363" spans="17:20" x14ac:dyDescent="0.25">
      <c r="Q1363" s="11"/>
      <c r="R1363" s="11"/>
      <c r="S1363" s="16"/>
      <c r="T1363" s="16"/>
    </row>
    <row r="1364" spans="17:20" x14ac:dyDescent="0.25">
      <c r="Q1364" s="11"/>
      <c r="R1364" s="11"/>
      <c r="S1364" s="16"/>
      <c r="T1364" s="16"/>
    </row>
    <row r="1365" spans="17:20" x14ac:dyDescent="0.25">
      <c r="Q1365" s="11"/>
      <c r="R1365" s="11"/>
      <c r="S1365" s="16"/>
      <c r="T1365" s="16"/>
    </row>
    <row r="1366" spans="17:20" x14ac:dyDescent="0.25">
      <c r="Q1366" s="11"/>
      <c r="R1366" s="11"/>
      <c r="S1366" s="16"/>
      <c r="T1366" s="16"/>
    </row>
    <row r="1367" spans="17:20" x14ac:dyDescent="0.25">
      <c r="Q1367" s="11"/>
      <c r="R1367" s="11"/>
      <c r="S1367" s="16"/>
      <c r="T1367" s="16"/>
    </row>
    <row r="1368" spans="17:20" x14ac:dyDescent="0.25">
      <c r="Q1368" s="11"/>
      <c r="R1368" s="11"/>
      <c r="S1368" s="16"/>
      <c r="T1368" s="16"/>
    </row>
    <row r="1369" spans="17:20" x14ac:dyDescent="0.25">
      <c r="Q1369" s="11"/>
      <c r="R1369" s="11"/>
      <c r="S1369" s="16"/>
      <c r="T1369" s="16"/>
    </row>
    <row r="1370" spans="17:20" x14ac:dyDescent="0.25">
      <c r="Q1370" s="11"/>
      <c r="R1370" s="11"/>
      <c r="S1370" s="16"/>
      <c r="T1370" s="16"/>
    </row>
    <row r="1371" spans="17:20" x14ac:dyDescent="0.25">
      <c r="Q1371" s="11"/>
      <c r="R1371" s="11"/>
      <c r="S1371" s="16"/>
      <c r="T1371" s="16"/>
    </row>
    <row r="1372" spans="17:20" x14ac:dyDescent="0.25">
      <c r="Q1372" s="11"/>
      <c r="R1372" s="11"/>
      <c r="S1372" s="16"/>
      <c r="T1372" s="16"/>
    </row>
    <row r="1373" spans="17:20" x14ac:dyDescent="0.25">
      <c r="Q1373" s="11"/>
      <c r="R1373" s="11"/>
      <c r="S1373" s="16"/>
      <c r="T1373" s="16"/>
    </row>
    <row r="1374" spans="17:20" x14ac:dyDescent="0.25">
      <c r="Q1374" s="11"/>
      <c r="R1374" s="11"/>
      <c r="S1374" s="16"/>
      <c r="T1374" s="16"/>
    </row>
    <row r="1375" spans="17:20" x14ac:dyDescent="0.25">
      <c r="Q1375" s="11"/>
      <c r="R1375" s="11"/>
      <c r="S1375" s="16"/>
      <c r="T1375" s="16"/>
    </row>
    <row r="1376" spans="17:20" x14ac:dyDescent="0.25">
      <c r="Q1376" s="11"/>
      <c r="R1376" s="11"/>
      <c r="S1376" s="16"/>
      <c r="T1376" s="16"/>
    </row>
    <row r="1377" spans="17:20" x14ac:dyDescent="0.25">
      <c r="Q1377" s="11"/>
      <c r="R1377" s="11"/>
      <c r="S1377" s="16"/>
      <c r="T1377" s="16"/>
    </row>
    <row r="1378" spans="17:20" x14ac:dyDescent="0.25">
      <c r="Q1378" s="11"/>
      <c r="R1378" s="11"/>
      <c r="S1378" s="16"/>
      <c r="T1378" s="16"/>
    </row>
    <row r="1379" spans="17:20" x14ac:dyDescent="0.25">
      <c r="Q1379" s="11"/>
      <c r="R1379" s="11"/>
      <c r="S1379" s="16"/>
      <c r="T1379" s="16"/>
    </row>
    <row r="1380" spans="17:20" x14ac:dyDescent="0.25">
      <c r="Q1380" s="11"/>
      <c r="R1380" s="11"/>
      <c r="S1380" s="16"/>
      <c r="T1380" s="16"/>
    </row>
    <row r="1381" spans="17:20" x14ac:dyDescent="0.25">
      <c r="Q1381" s="11"/>
      <c r="R1381" s="11"/>
      <c r="S1381" s="16"/>
      <c r="T1381" s="16"/>
    </row>
    <row r="1382" spans="17:20" x14ac:dyDescent="0.25">
      <c r="Q1382" s="11"/>
      <c r="R1382" s="11"/>
      <c r="S1382" s="16"/>
      <c r="T1382" s="16"/>
    </row>
    <row r="1383" spans="17:20" x14ac:dyDescent="0.25">
      <c r="Q1383" s="11"/>
      <c r="R1383" s="11"/>
      <c r="S1383" s="16"/>
      <c r="T1383" s="16"/>
    </row>
    <row r="1384" spans="17:20" x14ac:dyDescent="0.25">
      <c r="Q1384" s="11"/>
      <c r="R1384" s="11"/>
      <c r="S1384" s="16"/>
      <c r="T1384" s="16"/>
    </row>
    <row r="1385" spans="17:20" x14ac:dyDescent="0.25">
      <c r="Q1385" s="11"/>
      <c r="R1385" s="11"/>
      <c r="S1385" s="16"/>
      <c r="T1385" s="16"/>
    </row>
    <row r="1386" spans="17:20" x14ac:dyDescent="0.25">
      <c r="Q1386" s="11"/>
      <c r="R1386" s="11"/>
      <c r="S1386" s="16"/>
      <c r="T1386" s="16"/>
    </row>
    <row r="1387" spans="17:20" x14ac:dyDescent="0.25">
      <c r="Q1387" s="11"/>
      <c r="R1387" s="11"/>
      <c r="S1387" s="16"/>
      <c r="T1387" s="16"/>
    </row>
    <row r="1388" spans="17:20" x14ac:dyDescent="0.25">
      <c r="Q1388" s="11"/>
      <c r="R1388" s="11"/>
      <c r="S1388" s="16"/>
      <c r="T1388" s="16"/>
    </row>
    <row r="1389" spans="17:20" x14ac:dyDescent="0.25">
      <c r="Q1389" s="11"/>
      <c r="R1389" s="11"/>
      <c r="S1389" s="16"/>
      <c r="T1389" s="16"/>
    </row>
    <row r="1390" spans="17:20" x14ac:dyDescent="0.25">
      <c r="Q1390" s="11"/>
      <c r="R1390" s="11"/>
      <c r="S1390" s="16"/>
      <c r="T1390" s="16"/>
    </row>
    <row r="1391" spans="17:20" x14ac:dyDescent="0.25">
      <c r="Q1391" s="11"/>
      <c r="R1391" s="11"/>
      <c r="S1391" s="16"/>
      <c r="T1391" s="16"/>
    </row>
    <row r="1392" spans="17:20" x14ac:dyDescent="0.25">
      <c r="Q1392" s="11"/>
      <c r="R1392" s="11"/>
      <c r="S1392" s="16"/>
      <c r="T1392" s="16"/>
    </row>
    <row r="1393" spans="17:20" x14ac:dyDescent="0.25">
      <c r="Q1393" s="11"/>
      <c r="R1393" s="11"/>
      <c r="S1393" s="16"/>
      <c r="T1393" s="16"/>
    </row>
    <row r="1394" spans="17:20" x14ac:dyDescent="0.25">
      <c r="Q1394" s="11"/>
      <c r="R1394" s="11"/>
      <c r="S1394" s="16"/>
      <c r="T1394" s="16"/>
    </row>
    <row r="1395" spans="17:20" x14ac:dyDescent="0.25">
      <c r="Q1395" s="11"/>
      <c r="R1395" s="11"/>
      <c r="S1395" s="16"/>
      <c r="T1395" s="16"/>
    </row>
    <row r="1396" spans="17:20" x14ac:dyDescent="0.25">
      <c r="Q1396" s="11"/>
      <c r="R1396" s="11"/>
      <c r="S1396" s="16"/>
      <c r="T1396" s="16"/>
    </row>
    <row r="1397" spans="17:20" x14ac:dyDescent="0.25">
      <c r="Q1397" s="11"/>
      <c r="R1397" s="11"/>
      <c r="S1397" s="16"/>
      <c r="T1397" s="16"/>
    </row>
    <row r="1398" spans="17:20" x14ac:dyDescent="0.25">
      <c r="Q1398" s="11"/>
      <c r="R1398" s="11"/>
      <c r="S1398" s="16"/>
      <c r="T1398" s="16"/>
    </row>
    <row r="1399" spans="17:20" x14ac:dyDescent="0.25">
      <c r="Q1399" s="11"/>
      <c r="R1399" s="11"/>
      <c r="S1399" s="16"/>
      <c r="T1399" s="16"/>
    </row>
    <row r="1400" spans="17:20" x14ac:dyDescent="0.25">
      <c r="Q1400" s="11"/>
      <c r="R1400" s="11"/>
      <c r="S1400" s="16"/>
      <c r="T1400" s="16"/>
    </row>
    <row r="1401" spans="17:20" x14ac:dyDescent="0.25">
      <c r="Q1401" s="11"/>
      <c r="R1401" s="11"/>
      <c r="S1401" s="16"/>
      <c r="T1401" s="16"/>
    </row>
    <row r="1402" spans="17:20" x14ac:dyDescent="0.25">
      <c r="Q1402" s="11"/>
      <c r="R1402" s="11"/>
      <c r="S1402" s="16"/>
      <c r="T1402" s="16"/>
    </row>
    <row r="1403" spans="17:20" x14ac:dyDescent="0.25">
      <c r="Q1403" s="11"/>
      <c r="R1403" s="11"/>
      <c r="S1403" s="16"/>
      <c r="T1403" s="16"/>
    </row>
    <row r="1404" spans="17:20" x14ac:dyDescent="0.25">
      <c r="Q1404" s="11"/>
      <c r="R1404" s="11"/>
      <c r="S1404" s="16"/>
      <c r="T1404" s="16"/>
    </row>
    <row r="1405" spans="17:20" x14ac:dyDescent="0.25">
      <c r="Q1405" s="11"/>
      <c r="R1405" s="11"/>
      <c r="S1405" s="16"/>
      <c r="T1405" s="16"/>
    </row>
    <row r="1406" spans="17:20" x14ac:dyDescent="0.25">
      <c r="Q1406" s="11"/>
      <c r="R1406" s="11"/>
      <c r="S1406" s="16"/>
      <c r="T1406" s="16"/>
    </row>
    <row r="1407" spans="17:20" x14ac:dyDescent="0.25">
      <c r="Q1407" s="11"/>
      <c r="R1407" s="11"/>
      <c r="S1407" s="16"/>
      <c r="T1407" s="16"/>
    </row>
    <row r="1408" spans="17:20" x14ac:dyDescent="0.25">
      <c r="Q1408" s="11"/>
      <c r="R1408" s="11"/>
      <c r="S1408" s="16"/>
      <c r="T1408" s="16"/>
    </row>
    <row r="1409" spans="17:20" x14ac:dyDescent="0.25">
      <c r="Q1409" s="11"/>
      <c r="R1409" s="11"/>
      <c r="S1409" s="16"/>
      <c r="T1409" s="16"/>
    </row>
    <row r="1410" spans="17:20" x14ac:dyDescent="0.25">
      <c r="Q1410" s="11"/>
      <c r="R1410" s="11"/>
      <c r="S1410" s="16"/>
      <c r="T1410" s="16"/>
    </row>
    <row r="1411" spans="17:20" x14ac:dyDescent="0.25">
      <c r="Q1411" s="11"/>
      <c r="R1411" s="11"/>
      <c r="S1411" s="16"/>
      <c r="T1411" s="16"/>
    </row>
    <row r="1412" spans="17:20" x14ac:dyDescent="0.25">
      <c r="Q1412" s="11"/>
      <c r="R1412" s="11"/>
      <c r="S1412" s="16"/>
      <c r="T1412" s="16"/>
    </row>
    <row r="1413" spans="17:20" x14ac:dyDescent="0.25">
      <c r="Q1413" s="11"/>
      <c r="R1413" s="11"/>
      <c r="S1413" s="16"/>
      <c r="T1413" s="16"/>
    </row>
    <row r="1414" spans="17:20" x14ac:dyDescent="0.25">
      <c r="Q1414" s="11"/>
      <c r="R1414" s="11"/>
      <c r="S1414" s="16"/>
      <c r="T1414" s="16"/>
    </row>
    <row r="1415" spans="17:20" x14ac:dyDescent="0.25">
      <c r="Q1415" s="11"/>
      <c r="R1415" s="11"/>
      <c r="S1415" s="16"/>
      <c r="T1415" s="16"/>
    </row>
    <row r="1416" spans="17:20" x14ac:dyDescent="0.25">
      <c r="Q1416" s="11"/>
      <c r="R1416" s="11"/>
      <c r="S1416" s="16"/>
      <c r="T1416" s="16"/>
    </row>
    <row r="1417" spans="17:20" x14ac:dyDescent="0.25">
      <c r="Q1417" s="11"/>
      <c r="R1417" s="11"/>
      <c r="S1417" s="16"/>
      <c r="T1417" s="16"/>
    </row>
    <row r="1418" spans="17:20" x14ac:dyDescent="0.25">
      <c r="Q1418" s="11"/>
      <c r="R1418" s="11"/>
      <c r="S1418" s="16"/>
      <c r="T1418" s="16"/>
    </row>
    <row r="1419" spans="17:20" x14ac:dyDescent="0.25">
      <c r="Q1419" s="11"/>
      <c r="R1419" s="11"/>
      <c r="S1419" s="16"/>
      <c r="T1419" s="16"/>
    </row>
    <row r="1420" spans="17:20" x14ac:dyDescent="0.25">
      <c r="Q1420" s="11"/>
      <c r="R1420" s="11"/>
      <c r="S1420" s="16"/>
      <c r="T1420" s="16"/>
    </row>
    <row r="1421" spans="17:20" x14ac:dyDescent="0.25">
      <c r="Q1421" s="11"/>
      <c r="R1421" s="11"/>
      <c r="S1421" s="16"/>
      <c r="T1421" s="16"/>
    </row>
    <row r="1422" spans="17:20" x14ac:dyDescent="0.25">
      <c r="Q1422" s="11"/>
      <c r="R1422" s="11"/>
      <c r="S1422" s="16"/>
      <c r="T1422" s="16"/>
    </row>
    <row r="1423" spans="17:20" x14ac:dyDescent="0.25">
      <c r="Q1423" s="11"/>
      <c r="R1423" s="11"/>
      <c r="S1423" s="16"/>
      <c r="T1423" s="16"/>
    </row>
    <row r="1424" spans="17:20" x14ac:dyDescent="0.25">
      <c r="Q1424" s="11"/>
      <c r="R1424" s="11"/>
      <c r="S1424" s="16"/>
      <c r="T1424" s="16"/>
    </row>
    <row r="1425" spans="17:20" x14ac:dyDescent="0.25">
      <c r="Q1425" s="11"/>
      <c r="R1425" s="11"/>
      <c r="S1425" s="16"/>
      <c r="T1425" s="16"/>
    </row>
    <row r="1426" spans="17:20" x14ac:dyDescent="0.25">
      <c r="Q1426" s="11"/>
      <c r="R1426" s="11"/>
      <c r="S1426" s="16"/>
      <c r="T1426" s="16"/>
    </row>
    <row r="1427" spans="17:20" x14ac:dyDescent="0.25">
      <c r="Q1427" s="11"/>
      <c r="R1427" s="11"/>
      <c r="S1427" s="16"/>
      <c r="T1427" s="16"/>
    </row>
    <row r="1428" spans="17:20" x14ac:dyDescent="0.25">
      <c r="Q1428" s="11"/>
      <c r="R1428" s="11"/>
      <c r="S1428" s="16"/>
      <c r="T1428" s="16"/>
    </row>
    <row r="1429" spans="17:20" x14ac:dyDescent="0.25">
      <c r="Q1429" s="11"/>
      <c r="R1429" s="11"/>
      <c r="S1429" s="16"/>
      <c r="T1429" s="16"/>
    </row>
    <row r="1430" spans="17:20" x14ac:dyDescent="0.25">
      <c r="Q1430" s="11"/>
      <c r="R1430" s="11"/>
      <c r="S1430" s="16"/>
      <c r="T1430" s="16"/>
    </row>
    <row r="1431" spans="17:20" x14ac:dyDescent="0.25">
      <c r="Q1431" s="11"/>
      <c r="R1431" s="11"/>
      <c r="S1431" s="16"/>
      <c r="T1431" s="16"/>
    </row>
    <row r="1432" spans="17:20" x14ac:dyDescent="0.25">
      <c r="Q1432" s="11"/>
      <c r="R1432" s="11"/>
      <c r="S1432" s="16"/>
      <c r="T1432" s="16"/>
    </row>
    <row r="1433" spans="17:20" x14ac:dyDescent="0.25">
      <c r="Q1433" s="11"/>
      <c r="R1433" s="11"/>
      <c r="S1433" s="16"/>
      <c r="T1433" s="16"/>
    </row>
    <row r="1434" spans="17:20" x14ac:dyDescent="0.25">
      <c r="Q1434" s="11"/>
      <c r="R1434" s="11"/>
      <c r="S1434" s="16"/>
      <c r="T1434" s="16"/>
    </row>
    <row r="1435" spans="17:20" x14ac:dyDescent="0.25">
      <c r="Q1435" s="11"/>
      <c r="R1435" s="11"/>
      <c r="S1435" s="16"/>
      <c r="T1435" s="16"/>
    </row>
    <row r="1436" spans="17:20" x14ac:dyDescent="0.25">
      <c r="Q1436" s="11"/>
      <c r="R1436" s="11"/>
      <c r="S1436" s="16"/>
      <c r="T1436" s="16"/>
    </row>
    <row r="1437" spans="17:20" x14ac:dyDescent="0.25">
      <c r="Q1437" s="11"/>
      <c r="R1437" s="11"/>
      <c r="S1437" s="16"/>
      <c r="T1437" s="16"/>
    </row>
    <row r="1438" spans="17:20" x14ac:dyDescent="0.25">
      <c r="Q1438" s="11"/>
      <c r="R1438" s="11"/>
      <c r="S1438" s="16"/>
      <c r="T1438" s="16"/>
    </row>
    <row r="1439" spans="17:20" x14ac:dyDescent="0.25">
      <c r="Q1439" s="11"/>
      <c r="R1439" s="11"/>
      <c r="S1439" s="16"/>
      <c r="T1439" s="16"/>
    </row>
    <row r="1440" spans="17:20" x14ac:dyDescent="0.25">
      <c r="Q1440" s="11"/>
      <c r="R1440" s="11"/>
      <c r="S1440" s="16"/>
      <c r="T1440" s="16"/>
    </row>
    <row r="1441" spans="17:20" x14ac:dyDescent="0.25">
      <c r="Q1441" s="11"/>
      <c r="R1441" s="11"/>
      <c r="S1441" s="16"/>
      <c r="T1441" s="16"/>
    </row>
    <row r="1442" spans="17:20" x14ac:dyDescent="0.25">
      <c r="Q1442" s="11"/>
      <c r="R1442" s="11"/>
      <c r="S1442" s="16"/>
      <c r="T1442" s="16"/>
    </row>
    <row r="1443" spans="17:20" x14ac:dyDescent="0.25">
      <c r="Q1443" s="11"/>
      <c r="R1443" s="11"/>
      <c r="S1443" s="16"/>
      <c r="T1443" s="16"/>
    </row>
    <row r="1444" spans="17:20" x14ac:dyDescent="0.25">
      <c r="Q1444" s="11"/>
      <c r="R1444" s="11"/>
      <c r="S1444" s="16"/>
      <c r="T1444" s="16"/>
    </row>
    <row r="1445" spans="17:20" x14ac:dyDescent="0.25">
      <c r="Q1445" s="11"/>
      <c r="R1445" s="11"/>
      <c r="S1445" s="16"/>
      <c r="T1445" s="16"/>
    </row>
    <row r="1446" spans="17:20" x14ac:dyDescent="0.25">
      <c r="Q1446" s="11"/>
      <c r="R1446" s="11"/>
      <c r="S1446" s="16"/>
      <c r="T1446" s="16"/>
    </row>
    <row r="1447" spans="17:20" x14ac:dyDescent="0.25">
      <c r="Q1447" s="11"/>
      <c r="R1447" s="11"/>
      <c r="S1447" s="16"/>
      <c r="T1447" s="16"/>
    </row>
    <row r="1448" spans="17:20" x14ac:dyDescent="0.25">
      <c r="Q1448" s="11"/>
      <c r="R1448" s="11"/>
      <c r="S1448" s="16"/>
      <c r="T1448" s="16"/>
    </row>
    <row r="1449" spans="17:20" x14ac:dyDescent="0.25">
      <c r="Q1449" s="11"/>
      <c r="R1449" s="11"/>
      <c r="S1449" s="16"/>
      <c r="T1449" s="16"/>
    </row>
    <row r="1450" spans="17:20" x14ac:dyDescent="0.25">
      <c r="Q1450" s="11"/>
      <c r="R1450" s="11"/>
      <c r="S1450" s="16"/>
      <c r="T1450" s="16"/>
    </row>
    <row r="1451" spans="17:20" x14ac:dyDescent="0.25">
      <c r="Q1451" s="11"/>
      <c r="R1451" s="11"/>
      <c r="S1451" s="16"/>
      <c r="T1451" s="16"/>
    </row>
    <row r="1452" spans="17:20" x14ac:dyDescent="0.25">
      <c r="Q1452" s="11"/>
      <c r="R1452" s="11"/>
      <c r="S1452" s="16"/>
      <c r="T1452" s="16"/>
    </row>
    <row r="1453" spans="17:20" x14ac:dyDescent="0.25">
      <c r="Q1453" s="11"/>
      <c r="R1453" s="11"/>
      <c r="S1453" s="16"/>
      <c r="T1453" s="16"/>
    </row>
    <row r="1454" spans="17:20" x14ac:dyDescent="0.25">
      <c r="Q1454" s="11"/>
      <c r="R1454" s="11"/>
      <c r="S1454" s="16"/>
      <c r="T1454" s="16"/>
    </row>
    <row r="1455" spans="17:20" x14ac:dyDescent="0.25">
      <c r="Q1455" s="11"/>
      <c r="R1455" s="11"/>
      <c r="S1455" s="16"/>
      <c r="T1455" s="16"/>
    </row>
    <row r="1456" spans="17:20" x14ac:dyDescent="0.25">
      <c r="Q1456" s="11"/>
      <c r="R1456" s="11"/>
      <c r="S1456" s="16"/>
      <c r="T1456" s="16"/>
    </row>
    <row r="1457" spans="17:20" x14ac:dyDescent="0.25">
      <c r="Q1457" s="11"/>
      <c r="R1457" s="11"/>
      <c r="S1457" s="16"/>
      <c r="T1457" s="16"/>
    </row>
    <row r="1458" spans="17:20" x14ac:dyDescent="0.25">
      <c r="Q1458" s="11"/>
      <c r="R1458" s="11"/>
      <c r="S1458" s="16"/>
      <c r="T1458" s="16"/>
    </row>
    <row r="1459" spans="17:20" x14ac:dyDescent="0.25">
      <c r="Q1459" s="11"/>
      <c r="R1459" s="11"/>
      <c r="S1459" s="16"/>
      <c r="T1459" s="16"/>
    </row>
    <row r="1460" spans="17:20" x14ac:dyDescent="0.25">
      <c r="Q1460" s="11"/>
      <c r="R1460" s="11"/>
      <c r="S1460" s="16"/>
      <c r="T1460" s="16"/>
    </row>
    <row r="1461" spans="17:20" x14ac:dyDescent="0.25">
      <c r="Q1461" s="11"/>
      <c r="R1461" s="11"/>
      <c r="S1461" s="16"/>
      <c r="T1461" s="16"/>
    </row>
    <row r="1462" spans="17:20" x14ac:dyDescent="0.25">
      <c r="Q1462" s="11"/>
      <c r="R1462" s="11"/>
      <c r="S1462" s="16"/>
      <c r="T1462" s="16"/>
    </row>
    <row r="1463" spans="17:20" x14ac:dyDescent="0.25">
      <c r="Q1463" s="11"/>
      <c r="R1463" s="11"/>
      <c r="S1463" s="16"/>
      <c r="T1463" s="16"/>
    </row>
    <row r="1464" spans="17:20" x14ac:dyDescent="0.25">
      <c r="Q1464" s="11"/>
      <c r="R1464" s="11"/>
      <c r="S1464" s="16"/>
      <c r="T1464" s="16"/>
    </row>
    <row r="1465" spans="17:20" x14ac:dyDescent="0.25">
      <c r="Q1465" s="11"/>
      <c r="R1465" s="11"/>
      <c r="S1465" s="16"/>
      <c r="T1465" s="16"/>
    </row>
    <row r="1466" spans="17:20" x14ac:dyDescent="0.25">
      <c r="Q1466" s="11"/>
      <c r="R1466" s="11"/>
      <c r="S1466" s="16"/>
      <c r="T1466" s="16"/>
    </row>
    <row r="1467" spans="17:20" x14ac:dyDescent="0.25">
      <c r="Q1467" s="11"/>
      <c r="R1467" s="11"/>
      <c r="S1467" s="16"/>
      <c r="T1467" s="16"/>
    </row>
    <row r="1468" spans="17:20" x14ac:dyDescent="0.25">
      <c r="Q1468" s="11"/>
      <c r="R1468" s="11"/>
      <c r="S1468" s="16"/>
      <c r="T1468" s="16"/>
    </row>
    <row r="1469" spans="17:20" x14ac:dyDescent="0.25">
      <c r="Q1469" s="11"/>
      <c r="R1469" s="11"/>
      <c r="S1469" s="16"/>
      <c r="T1469" s="16"/>
    </row>
    <row r="1470" spans="17:20" x14ac:dyDescent="0.25">
      <c r="Q1470" s="11"/>
      <c r="R1470" s="11"/>
      <c r="S1470" s="16"/>
      <c r="T1470" s="16"/>
    </row>
    <row r="1471" spans="17:20" x14ac:dyDescent="0.25">
      <c r="Q1471" s="11"/>
      <c r="R1471" s="11"/>
      <c r="S1471" s="16"/>
      <c r="T1471" s="16"/>
    </row>
    <row r="1472" spans="17:20" x14ac:dyDescent="0.25">
      <c r="Q1472" s="11"/>
      <c r="R1472" s="11"/>
      <c r="S1472" s="16"/>
      <c r="T1472" s="16"/>
    </row>
    <row r="1473" spans="17:20" x14ac:dyDescent="0.25">
      <c r="Q1473" s="11"/>
      <c r="R1473" s="11"/>
      <c r="S1473" s="16"/>
      <c r="T1473" s="16"/>
    </row>
    <row r="1474" spans="17:20" x14ac:dyDescent="0.25">
      <c r="Q1474" s="11"/>
      <c r="R1474" s="11"/>
      <c r="S1474" s="16"/>
      <c r="T1474" s="16"/>
    </row>
    <row r="1475" spans="17:20" x14ac:dyDescent="0.25">
      <c r="Q1475" s="11"/>
      <c r="R1475" s="11"/>
      <c r="S1475" s="16"/>
      <c r="T1475" s="16"/>
    </row>
    <row r="1476" spans="17:20" x14ac:dyDescent="0.25">
      <c r="Q1476" s="11"/>
      <c r="R1476" s="11"/>
      <c r="S1476" s="16"/>
      <c r="T1476" s="16"/>
    </row>
    <row r="1477" spans="17:20" x14ac:dyDescent="0.25">
      <c r="Q1477" s="11"/>
      <c r="R1477" s="11"/>
      <c r="S1477" s="16"/>
      <c r="T1477" s="16"/>
    </row>
    <row r="1478" spans="17:20" x14ac:dyDescent="0.25">
      <c r="Q1478" s="11"/>
      <c r="R1478" s="11"/>
      <c r="S1478" s="16"/>
      <c r="T1478" s="16"/>
    </row>
    <row r="1479" spans="17:20" x14ac:dyDescent="0.25">
      <c r="Q1479" s="11"/>
      <c r="R1479" s="11"/>
      <c r="S1479" s="16"/>
      <c r="T1479" s="16"/>
    </row>
    <row r="1480" spans="17:20" x14ac:dyDescent="0.25">
      <c r="Q1480" s="11"/>
      <c r="R1480" s="11"/>
      <c r="S1480" s="16"/>
      <c r="T1480" s="16"/>
    </row>
    <row r="1481" spans="17:20" x14ac:dyDescent="0.25">
      <c r="Q1481" s="11"/>
      <c r="R1481" s="11"/>
      <c r="S1481" s="16"/>
      <c r="T1481" s="16"/>
    </row>
    <row r="1482" spans="17:20" x14ac:dyDescent="0.25">
      <c r="Q1482" s="11"/>
      <c r="R1482" s="11"/>
      <c r="S1482" s="16"/>
      <c r="T1482" s="16"/>
    </row>
    <row r="1483" spans="17:20" x14ac:dyDescent="0.25">
      <c r="Q1483" s="11"/>
      <c r="R1483" s="11"/>
      <c r="S1483" s="16"/>
      <c r="T1483" s="16"/>
    </row>
    <row r="1484" spans="17:20" x14ac:dyDescent="0.25">
      <c r="Q1484" s="11"/>
      <c r="R1484" s="11"/>
      <c r="S1484" s="16"/>
      <c r="T1484" s="16"/>
    </row>
    <row r="1485" spans="17:20" x14ac:dyDescent="0.25">
      <c r="Q1485" s="11"/>
      <c r="R1485" s="11"/>
      <c r="S1485" s="16"/>
      <c r="T1485" s="16"/>
    </row>
    <row r="1486" spans="17:20" x14ac:dyDescent="0.25">
      <c r="Q1486" s="11"/>
      <c r="R1486" s="11"/>
      <c r="S1486" s="16"/>
      <c r="T1486" s="16"/>
    </row>
    <row r="1487" spans="17:20" x14ac:dyDescent="0.25">
      <c r="Q1487" s="11"/>
      <c r="R1487" s="11"/>
      <c r="S1487" s="16"/>
      <c r="T1487" s="16"/>
    </row>
    <row r="1488" spans="17:20" x14ac:dyDescent="0.25">
      <c r="Q1488" s="11"/>
      <c r="R1488" s="11"/>
      <c r="S1488" s="16"/>
      <c r="T1488" s="16"/>
    </row>
    <row r="1489" spans="17:20" x14ac:dyDescent="0.25">
      <c r="Q1489" s="11"/>
      <c r="R1489" s="11"/>
      <c r="S1489" s="16"/>
      <c r="T1489" s="16"/>
    </row>
    <row r="1490" spans="17:20" x14ac:dyDescent="0.25">
      <c r="Q1490" s="11"/>
      <c r="R1490" s="11"/>
      <c r="S1490" s="16"/>
      <c r="T1490" s="16"/>
    </row>
    <row r="1491" spans="17:20" x14ac:dyDescent="0.25">
      <c r="Q1491" s="11"/>
      <c r="R1491" s="11"/>
      <c r="S1491" s="16"/>
      <c r="T1491" s="16"/>
    </row>
    <row r="1492" spans="17:20" x14ac:dyDescent="0.25">
      <c r="Q1492" s="11"/>
      <c r="R1492" s="11"/>
      <c r="S1492" s="16"/>
      <c r="T1492" s="16"/>
    </row>
    <row r="1493" spans="17:20" x14ac:dyDescent="0.25">
      <c r="Q1493" s="11"/>
      <c r="R1493" s="11"/>
      <c r="S1493" s="16"/>
      <c r="T1493" s="16"/>
    </row>
    <row r="1494" spans="17:20" x14ac:dyDescent="0.25">
      <c r="Q1494" s="11"/>
      <c r="R1494" s="11"/>
      <c r="S1494" s="16"/>
      <c r="T1494" s="16"/>
    </row>
    <row r="1495" spans="17:20" x14ac:dyDescent="0.25">
      <c r="Q1495" s="11"/>
      <c r="R1495" s="11"/>
      <c r="S1495" s="16"/>
      <c r="T1495" s="16"/>
    </row>
    <row r="1496" spans="17:20" x14ac:dyDescent="0.25">
      <c r="Q1496" s="11"/>
      <c r="R1496" s="11"/>
      <c r="S1496" s="16"/>
      <c r="T1496" s="16"/>
    </row>
    <row r="1497" spans="17:20" x14ac:dyDescent="0.25">
      <c r="Q1497" s="11"/>
      <c r="R1497" s="11"/>
      <c r="S1497" s="16"/>
      <c r="T1497" s="16"/>
    </row>
    <row r="1498" spans="17:20" x14ac:dyDescent="0.25">
      <c r="Q1498" s="11"/>
      <c r="R1498" s="11"/>
      <c r="S1498" s="16"/>
      <c r="T1498" s="16"/>
    </row>
    <row r="1499" spans="17:20" x14ac:dyDescent="0.25">
      <c r="Q1499" s="11"/>
      <c r="R1499" s="11"/>
      <c r="S1499" s="16"/>
      <c r="T1499" s="16"/>
    </row>
    <row r="1500" spans="17:20" x14ac:dyDescent="0.25">
      <c r="Q1500" s="11"/>
      <c r="R1500" s="11"/>
      <c r="S1500" s="16"/>
      <c r="T1500" s="16"/>
    </row>
    <row r="1501" spans="17:20" x14ac:dyDescent="0.25">
      <c r="Q1501" s="11"/>
      <c r="R1501" s="11"/>
      <c r="S1501" s="16"/>
      <c r="T1501" s="16"/>
    </row>
    <row r="1502" spans="17:20" x14ac:dyDescent="0.25">
      <c r="Q1502" s="11"/>
      <c r="R1502" s="11"/>
      <c r="S1502" s="16"/>
      <c r="T1502" s="16"/>
    </row>
    <row r="1503" spans="17:20" x14ac:dyDescent="0.25">
      <c r="Q1503" s="11"/>
      <c r="R1503" s="11"/>
      <c r="S1503" s="16"/>
      <c r="T1503" s="16"/>
    </row>
    <row r="1504" spans="17:20" x14ac:dyDescent="0.25">
      <c r="Q1504" s="11"/>
      <c r="R1504" s="11"/>
      <c r="S1504" s="16"/>
      <c r="T1504" s="16"/>
    </row>
    <row r="1505" spans="17:20" x14ac:dyDescent="0.25">
      <c r="Q1505" s="11"/>
      <c r="R1505" s="11"/>
      <c r="S1505" s="16"/>
      <c r="T1505" s="16"/>
    </row>
    <row r="1506" spans="17:20" x14ac:dyDescent="0.25">
      <c r="Q1506" s="11"/>
      <c r="R1506" s="11"/>
      <c r="S1506" s="16"/>
      <c r="T1506" s="16"/>
    </row>
    <row r="1507" spans="17:20" x14ac:dyDescent="0.25">
      <c r="Q1507" s="11"/>
      <c r="R1507" s="11"/>
      <c r="S1507" s="16"/>
      <c r="T1507" s="16"/>
    </row>
    <row r="1508" spans="17:20" x14ac:dyDescent="0.25">
      <c r="Q1508" s="11"/>
      <c r="R1508" s="11"/>
      <c r="S1508" s="16"/>
      <c r="T1508" s="16"/>
    </row>
    <row r="1509" spans="17:20" x14ac:dyDescent="0.25">
      <c r="Q1509" s="11"/>
      <c r="R1509" s="11"/>
      <c r="S1509" s="16"/>
      <c r="T1509" s="16"/>
    </row>
    <row r="1510" spans="17:20" x14ac:dyDescent="0.25">
      <c r="Q1510" s="11"/>
      <c r="R1510" s="11"/>
      <c r="S1510" s="16"/>
      <c r="T1510" s="16"/>
    </row>
    <row r="1511" spans="17:20" x14ac:dyDescent="0.25">
      <c r="Q1511" s="11"/>
      <c r="R1511" s="11"/>
      <c r="S1511" s="16"/>
      <c r="T1511" s="16"/>
    </row>
    <row r="1512" spans="17:20" x14ac:dyDescent="0.25">
      <c r="Q1512" s="11"/>
      <c r="R1512" s="11"/>
      <c r="S1512" s="16"/>
      <c r="T1512" s="16"/>
    </row>
    <row r="1513" spans="17:20" x14ac:dyDescent="0.25">
      <c r="Q1513" s="11"/>
      <c r="R1513" s="11"/>
      <c r="S1513" s="16"/>
      <c r="T1513" s="16"/>
    </row>
    <row r="1514" spans="17:20" x14ac:dyDescent="0.25">
      <c r="Q1514" s="11"/>
      <c r="R1514" s="11"/>
      <c r="S1514" s="16"/>
      <c r="T1514" s="16"/>
    </row>
    <row r="1515" spans="17:20" x14ac:dyDescent="0.25">
      <c r="Q1515" s="11"/>
      <c r="R1515" s="11"/>
      <c r="S1515" s="16"/>
      <c r="T1515" s="16"/>
    </row>
    <row r="1516" spans="17:20" x14ac:dyDescent="0.25">
      <c r="Q1516" s="11"/>
      <c r="R1516" s="11"/>
      <c r="S1516" s="16"/>
      <c r="T1516" s="16"/>
    </row>
    <row r="1517" spans="17:20" x14ac:dyDescent="0.25">
      <c r="Q1517" s="11"/>
      <c r="R1517" s="11"/>
      <c r="S1517" s="16"/>
      <c r="T1517" s="16"/>
    </row>
    <row r="1518" spans="17:20" x14ac:dyDescent="0.25">
      <c r="Q1518" s="11"/>
      <c r="R1518" s="11"/>
      <c r="S1518" s="16"/>
      <c r="T1518" s="16"/>
    </row>
    <row r="1519" spans="17:20" x14ac:dyDescent="0.25">
      <c r="Q1519" s="11"/>
      <c r="R1519" s="11"/>
      <c r="S1519" s="16"/>
      <c r="T1519" s="16"/>
    </row>
    <row r="1520" spans="17:20" x14ac:dyDescent="0.25">
      <c r="Q1520" s="11"/>
      <c r="R1520" s="11"/>
      <c r="S1520" s="16"/>
      <c r="T1520" s="16"/>
    </row>
    <row r="1521" spans="17:20" x14ac:dyDescent="0.25">
      <c r="Q1521" s="11"/>
      <c r="R1521" s="11"/>
      <c r="S1521" s="16"/>
      <c r="T1521" s="16"/>
    </row>
    <row r="1522" spans="17:20" x14ac:dyDescent="0.25">
      <c r="Q1522" s="11"/>
      <c r="R1522" s="11"/>
      <c r="S1522" s="16"/>
      <c r="T1522" s="16"/>
    </row>
    <row r="1523" spans="17:20" x14ac:dyDescent="0.25">
      <c r="Q1523" s="11"/>
      <c r="R1523" s="11"/>
      <c r="S1523" s="16"/>
      <c r="T1523" s="16"/>
    </row>
    <row r="1524" spans="17:20" x14ac:dyDescent="0.25">
      <c r="Q1524" s="11"/>
      <c r="R1524" s="11"/>
      <c r="S1524" s="16"/>
      <c r="T1524" s="16"/>
    </row>
    <row r="1525" spans="17:20" x14ac:dyDescent="0.25">
      <c r="Q1525" s="11"/>
      <c r="R1525" s="11"/>
      <c r="S1525" s="16"/>
      <c r="T1525" s="16"/>
    </row>
    <row r="1526" spans="17:20" x14ac:dyDescent="0.25">
      <c r="Q1526" s="11"/>
      <c r="R1526" s="11"/>
      <c r="S1526" s="16"/>
      <c r="T1526" s="16"/>
    </row>
    <row r="1527" spans="17:20" x14ac:dyDescent="0.25">
      <c r="Q1527" s="11"/>
      <c r="R1527" s="11"/>
      <c r="S1527" s="16"/>
      <c r="T1527" s="16"/>
    </row>
    <row r="1528" spans="17:20" x14ac:dyDescent="0.25">
      <c r="Q1528" s="11"/>
      <c r="R1528" s="11"/>
      <c r="S1528" s="16"/>
      <c r="T1528" s="16"/>
    </row>
    <row r="1529" spans="17:20" x14ac:dyDescent="0.25">
      <c r="Q1529" s="11"/>
      <c r="R1529" s="11"/>
      <c r="S1529" s="16"/>
      <c r="T1529" s="16"/>
    </row>
    <row r="1530" spans="17:20" x14ac:dyDescent="0.25">
      <c r="Q1530" s="11"/>
      <c r="R1530" s="11"/>
      <c r="S1530" s="16"/>
      <c r="T1530" s="16"/>
    </row>
    <row r="1531" spans="17:20" x14ac:dyDescent="0.25">
      <c r="Q1531" s="11"/>
      <c r="R1531" s="11"/>
      <c r="S1531" s="16"/>
      <c r="T1531" s="16"/>
    </row>
    <row r="1532" spans="17:20" x14ac:dyDescent="0.25">
      <c r="Q1532" s="11"/>
      <c r="R1532" s="11"/>
      <c r="S1532" s="16"/>
      <c r="T1532" s="16"/>
    </row>
    <row r="1533" spans="17:20" x14ac:dyDescent="0.25">
      <c r="Q1533" s="11"/>
      <c r="R1533" s="11"/>
      <c r="S1533" s="16"/>
      <c r="T1533" s="16"/>
    </row>
    <row r="1534" spans="17:20" x14ac:dyDescent="0.25">
      <c r="Q1534" s="11"/>
      <c r="R1534" s="11"/>
      <c r="S1534" s="16"/>
      <c r="T1534" s="16"/>
    </row>
    <row r="1535" spans="17:20" x14ac:dyDescent="0.25">
      <c r="Q1535" s="11"/>
      <c r="R1535" s="11"/>
      <c r="S1535" s="16"/>
      <c r="T1535" s="16"/>
    </row>
    <row r="1536" spans="17:20" x14ac:dyDescent="0.25">
      <c r="Q1536" s="11"/>
      <c r="R1536" s="11"/>
      <c r="S1536" s="16"/>
      <c r="T1536" s="16"/>
    </row>
    <row r="1537" spans="17:20" x14ac:dyDescent="0.25">
      <c r="Q1537" s="11"/>
      <c r="R1537" s="11"/>
      <c r="S1537" s="16"/>
      <c r="T1537" s="16"/>
    </row>
    <row r="1538" spans="17:20" x14ac:dyDescent="0.25">
      <c r="Q1538" s="11"/>
      <c r="R1538" s="11"/>
      <c r="S1538" s="16"/>
      <c r="T1538" s="16"/>
    </row>
    <row r="1539" spans="17:20" x14ac:dyDescent="0.25">
      <c r="Q1539" s="11"/>
      <c r="R1539" s="11"/>
      <c r="S1539" s="16"/>
      <c r="T1539" s="16"/>
    </row>
    <row r="1540" spans="17:20" x14ac:dyDescent="0.25">
      <c r="Q1540" s="11"/>
      <c r="R1540" s="11"/>
      <c r="S1540" s="16"/>
      <c r="T1540" s="16"/>
    </row>
    <row r="1541" spans="17:20" x14ac:dyDescent="0.25">
      <c r="Q1541" s="11"/>
      <c r="R1541" s="11"/>
      <c r="S1541" s="16"/>
      <c r="T1541" s="16"/>
    </row>
    <row r="1542" spans="17:20" x14ac:dyDescent="0.25">
      <c r="Q1542" s="11"/>
      <c r="R1542" s="11"/>
      <c r="S1542" s="16"/>
      <c r="T1542" s="16"/>
    </row>
    <row r="1543" spans="17:20" x14ac:dyDescent="0.25">
      <c r="Q1543" s="11"/>
      <c r="R1543" s="11"/>
      <c r="S1543" s="16"/>
      <c r="T1543" s="16"/>
    </row>
    <row r="1544" spans="17:20" x14ac:dyDescent="0.25">
      <c r="Q1544" s="11"/>
      <c r="R1544" s="11"/>
      <c r="S1544" s="16"/>
      <c r="T1544" s="16"/>
    </row>
    <row r="1545" spans="17:20" x14ac:dyDescent="0.25">
      <c r="Q1545" s="11"/>
      <c r="R1545" s="11"/>
      <c r="S1545" s="16"/>
      <c r="T1545" s="16"/>
    </row>
    <row r="1546" spans="17:20" x14ac:dyDescent="0.25">
      <c r="Q1546" s="11"/>
      <c r="R1546" s="11"/>
      <c r="S1546" s="16"/>
      <c r="T1546" s="16"/>
    </row>
    <row r="1547" spans="17:20" x14ac:dyDescent="0.25">
      <c r="Q1547" s="11"/>
      <c r="R1547" s="11"/>
      <c r="S1547" s="16"/>
      <c r="T1547" s="16"/>
    </row>
    <row r="1548" spans="17:20" x14ac:dyDescent="0.25">
      <c r="Q1548" s="11"/>
      <c r="R1548" s="11"/>
      <c r="S1548" s="16"/>
      <c r="T1548" s="16"/>
    </row>
    <row r="1549" spans="17:20" x14ac:dyDescent="0.25">
      <c r="Q1549" s="11"/>
      <c r="R1549" s="11"/>
      <c r="S1549" s="16"/>
      <c r="T1549" s="16"/>
    </row>
    <row r="1550" spans="17:20" x14ac:dyDescent="0.25">
      <c r="Q1550" s="11"/>
      <c r="R1550" s="11"/>
      <c r="S1550" s="16"/>
      <c r="T1550" s="16"/>
    </row>
    <row r="1551" spans="17:20" x14ac:dyDescent="0.25">
      <c r="Q1551" s="11"/>
      <c r="R1551" s="11"/>
      <c r="S1551" s="16"/>
      <c r="T1551" s="16"/>
    </row>
    <row r="1552" spans="17:20" x14ac:dyDescent="0.25">
      <c r="Q1552" s="11"/>
      <c r="R1552" s="11"/>
      <c r="S1552" s="16"/>
      <c r="T1552" s="16"/>
    </row>
    <row r="1553" spans="17:20" x14ac:dyDescent="0.25">
      <c r="Q1553" s="11"/>
      <c r="R1553" s="11"/>
      <c r="S1553" s="16"/>
      <c r="T1553" s="16"/>
    </row>
    <row r="1554" spans="17:20" x14ac:dyDescent="0.25">
      <c r="Q1554" s="11"/>
      <c r="R1554" s="11"/>
      <c r="S1554" s="16"/>
      <c r="T1554" s="16"/>
    </row>
    <row r="1555" spans="17:20" x14ac:dyDescent="0.25">
      <c r="Q1555" s="11"/>
      <c r="R1555" s="11"/>
      <c r="S1555" s="16"/>
      <c r="T1555" s="16"/>
    </row>
    <row r="1556" spans="17:20" x14ac:dyDescent="0.25">
      <c r="Q1556" s="11"/>
      <c r="R1556" s="11"/>
      <c r="S1556" s="16"/>
      <c r="T1556" s="16"/>
    </row>
    <row r="1557" spans="17:20" x14ac:dyDescent="0.25">
      <c r="Q1557" s="11"/>
      <c r="R1557" s="11"/>
      <c r="S1557" s="16"/>
      <c r="T1557" s="16"/>
    </row>
    <row r="1558" spans="17:20" x14ac:dyDescent="0.25">
      <c r="Q1558" s="11"/>
      <c r="R1558" s="11"/>
      <c r="S1558" s="16"/>
      <c r="T1558" s="16"/>
    </row>
    <row r="1559" spans="17:20" x14ac:dyDescent="0.25">
      <c r="Q1559" s="11"/>
      <c r="R1559" s="11"/>
      <c r="S1559" s="16"/>
      <c r="T1559" s="16"/>
    </row>
    <row r="1560" spans="17:20" x14ac:dyDescent="0.25">
      <c r="Q1560" s="11"/>
      <c r="R1560" s="11"/>
      <c r="S1560" s="16"/>
      <c r="T1560" s="16"/>
    </row>
    <row r="1561" spans="17:20" x14ac:dyDescent="0.25">
      <c r="Q1561" s="11"/>
      <c r="R1561" s="11"/>
      <c r="S1561" s="16"/>
      <c r="T1561" s="16"/>
    </row>
    <row r="1562" spans="17:20" x14ac:dyDescent="0.25">
      <c r="Q1562" s="11"/>
      <c r="R1562" s="11"/>
      <c r="S1562" s="16"/>
      <c r="T1562" s="16"/>
    </row>
    <row r="1563" spans="17:20" x14ac:dyDescent="0.25">
      <c r="Q1563" s="11"/>
      <c r="R1563" s="11"/>
      <c r="S1563" s="16"/>
      <c r="T1563" s="16"/>
    </row>
    <row r="1564" spans="17:20" x14ac:dyDescent="0.25">
      <c r="Q1564" s="11"/>
      <c r="R1564" s="11"/>
      <c r="S1564" s="16"/>
      <c r="T1564" s="16"/>
    </row>
    <row r="1565" spans="17:20" x14ac:dyDescent="0.25">
      <c r="Q1565" s="11"/>
      <c r="R1565" s="11"/>
      <c r="S1565" s="16"/>
      <c r="T1565" s="16"/>
    </row>
    <row r="1566" spans="17:20" x14ac:dyDescent="0.25">
      <c r="Q1566" s="11"/>
      <c r="R1566" s="11"/>
      <c r="S1566" s="16"/>
      <c r="T1566" s="16"/>
    </row>
    <row r="1567" spans="17:20" x14ac:dyDescent="0.25">
      <c r="Q1567" s="11"/>
      <c r="R1567" s="11"/>
      <c r="S1567" s="16"/>
      <c r="T1567" s="16"/>
    </row>
    <row r="1568" spans="17:20" x14ac:dyDescent="0.25">
      <c r="Q1568" s="11"/>
      <c r="R1568" s="11"/>
      <c r="S1568" s="16"/>
      <c r="T1568" s="16"/>
    </row>
    <row r="1569" spans="17:20" x14ac:dyDescent="0.25">
      <c r="Q1569" s="11"/>
      <c r="R1569" s="11"/>
      <c r="S1569" s="16"/>
      <c r="T1569" s="16"/>
    </row>
    <row r="1570" spans="17:20" x14ac:dyDescent="0.25">
      <c r="Q1570" s="11"/>
      <c r="R1570" s="11"/>
      <c r="S1570" s="16"/>
      <c r="T1570" s="16"/>
    </row>
    <row r="1571" spans="17:20" x14ac:dyDescent="0.25">
      <c r="Q1571" s="11"/>
      <c r="R1571" s="11"/>
      <c r="S1571" s="16"/>
      <c r="T1571" s="16"/>
    </row>
    <row r="1572" spans="17:20" x14ac:dyDescent="0.25">
      <c r="Q1572" s="11"/>
      <c r="R1572" s="11"/>
      <c r="S1572" s="16"/>
      <c r="T1572" s="16"/>
    </row>
    <row r="1573" spans="17:20" x14ac:dyDescent="0.25">
      <c r="Q1573" s="11"/>
      <c r="R1573" s="11"/>
      <c r="S1573" s="16"/>
      <c r="T1573" s="16"/>
    </row>
    <row r="1574" spans="17:20" x14ac:dyDescent="0.25">
      <c r="Q1574" s="11"/>
      <c r="R1574" s="11"/>
      <c r="S1574" s="16"/>
      <c r="T1574" s="16"/>
    </row>
    <row r="1575" spans="17:20" x14ac:dyDescent="0.25">
      <c r="Q1575" s="11"/>
      <c r="R1575" s="11"/>
      <c r="S1575" s="16"/>
      <c r="T1575" s="16"/>
    </row>
    <row r="1576" spans="17:20" x14ac:dyDescent="0.25">
      <c r="Q1576" s="11"/>
      <c r="R1576" s="11"/>
      <c r="S1576" s="16"/>
      <c r="T1576" s="16"/>
    </row>
    <row r="1577" spans="17:20" x14ac:dyDescent="0.25">
      <c r="Q1577" s="11"/>
      <c r="R1577" s="11"/>
      <c r="S1577" s="16"/>
      <c r="T1577" s="16"/>
    </row>
    <row r="1578" spans="17:20" x14ac:dyDescent="0.25">
      <c r="Q1578" s="11"/>
      <c r="R1578" s="11"/>
      <c r="S1578" s="16"/>
      <c r="T1578" s="16"/>
    </row>
    <row r="1579" spans="17:20" x14ac:dyDescent="0.25">
      <c r="Q1579" s="11"/>
      <c r="R1579" s="11"/>
      <c r="S1579" s="16"/>
      <c r="T1579" s="16"/>
    </row>
    <row r="1580" spans="17:20" x14ac:dyDescent="0.25">
      <c r="Q1580" s="11"/>
      <c r="R1580" s="11"/>
      <c r="S1580" s="16"/>
      <c r="T1580" s="16"/>
    </row>
    <row r="1581" spans="17:20" x14ac:dyDescent="0.25">
      <c r="Q1581" s="11"/>
      <c r="R1581" s="11"/>
      <c r="S1581" s="16"/>
      <c r="T1581" s="16"/>
    </row>
    <row r="1582" spans="17:20" x14ac:dyDescent="0.25">
      <c r="Q1582" s="11"/>
      <c r="R1582" s="11"/>
      <c r="S1582" s="16"/>
      <c r="T1582" s="16"/>
    </row>
    <row r="1583" spans="17:20" x14ac:dyDescent="0.25">
      <c r="Q1583" s="11"/>
      <c r="R1583" s="11"/>
      <c r="S1583" s="16"/>
      <c r="T1583" s="16"/>
    </row>
    <row r="1584" spans="17:20" x14ac:dyDescent="0.25">
      <c r="Q1584" s="11"/>
      <c r="R1584" s="11"/>
      <c r="S1584" s="16"/>
      <c r="T1584" s="16"/>
    </row>
    <row r="1585" spans="17:20" x14ac:dyDescent="0.25">
      <c r="Q1585" s="11"/>
      <c r="R1585" s="11"/>
      <c r="S1585" s="16"/>
      <c r="T1585" s="16"/>
    </row>
    <row r="1586" spans="17:20" x14ac:dyDescent="0.25">
      <c r="Q1586" s="11"/>
      <c r="R1586" s="11"/>
      <c r="S1586" s="16"/>
      <c r="T1586" s="16"/>
    </row>
    <row r="1587" spans="17:20" x14ac:dyDescent="0.25">
      <c r="Q1587" s="11"/>
      <c r="R1587" s="11"/>
      <c r="S1587" s="16"/>
      <c r="T1587" s="16"/>
    </row>
    <row r="1588" spans="17:20" x14ac:dyDescent="0.25">
      <c r="Q1588" s="11"/>
      <c r="R1588" s="11"/>
      <c r="S1588" s="16"/>
      <c r="T1588" s="16"/>
    </row>
    <row r="1589" spans="17:20" x14ac:dyDescent="0.25">
      <c r="Q1589" s="11"/>
      <c r="R1589" s="11"/>
      <c r="S1589" s="16"/>
      <c r="T1589" s="16"/>
    </row>
    <row r="1590" spans="17:20" x14ac:dyDescent="0.25">
      <c r="Q1590" s="11"/>
      <c r="R1590" s="11"/>
      <c r="S1590" s="16"/>
      <c r="T1590" s="16"/>
    </row>
    <row r="1591" spans="17:20" x14ac:dyDescent="0.25">
      <c r="Q1591" s="11"/>
      <c r="R1591" s="11"/>
      <c r="S1591" s="16"/>
      <c r="T1591" s="16"/>
    </row>
    <row r="1592" spans="17:20" x14ac:dyDescent="0.25">
      <c r="Q1592" s="11"/>
      <c r="R1592" s="11"/>
      <c r="S1592" s="16"/>
      <c r="T1592" s="16"/>
    </row>
    <row r="1593" spans="17:20" x14ac:dyDescent="0.25">
      <c r="Q1593" s="11"/>
      <c r="R1593" s="11"/>
      <c r="S1593" s="16"/>
      <c r="T1593" s="16"/>
    </row>
    <row r="1594" spans="17:20" x14ac:dyDescent="0.25">
      <c r="Q1594" s="11"/>
      <c r="R1594" s="11"/>
      <c r="S1594" s="16"/>
      <c r="T1594" s="16"/>
    </row>
    <row r="1595" spans="17:20" x14ac:dyDescent="0.25">
      <c r="Q1595" s="11"/>
      <c r="R1595" s="11"/>
      <c r="S1595" s="16"/>
      <c r="T1595" s="16"/>
    </row>
    <row r="1596" spans="17:20" x14ac:dyDescent="0.25">
      <c r="Q1596" s="11"/>
      <c r="R1596" s="11"/>
      <c r="S1596" s="16"/>
      <c r="T1596" s="16"/>
    </row>
    <row r="1597" spans="17:20" x14ac:dyDescent="0.25">
      <c r="Q1597" s="11"/>
      <c r="R1597" s="11"/>
      <c r="S1597" s="16"/>
      <c r="T1597" s="16"/>
    </row>
    <row r="1598" spans="17:20" x14ac:dyDescent="0.25">
      <c r="Q1598" s="11"/>
      <c r="R1598" s="11"/>
      <c r="S1598" s="16"/>
      <c r="T1598" s="16"/>
    </row>
    <row r="1599" spans="17:20" x14ac:dyDescent="0.25">
      <c r="Q1599" s="11"/>
      <c r="R1599" s="11"/>
      <c r="S1599" s="16"/>
      <c r="T1599" s="16"/>
    </row>
    <row r="1600" spans="17:20" x14ac:dyDescent="0.25">
      <c r="Q1600" s="11"/>
      <c r="R1600" s="11"/>
      <c r="S1600" s="16"/>
      <c r="T1600" s="16"/>
    </row>
    <row r="1601" spans="17:20" x14ac:dyDescent="0.25">
      <c r="Q1601" s="11"/>
      <c r="R1601" s="11"/>
      <c r="S1601" s="16"/>
      <c r="T1601" s="16"/>
    </row>
    <row r="1602" spans="17:20" x14ac:dyDescent="0.25">
      <c r="Q1602" s="11"/>
      <c r="R1602" s="11"/>
      <c r="S1602" s="16"/>
      <c r="T1602" s="16"/>
    </row>
    <row r="1603" spans="17:20" x14ac:dyDescent="0.25">
      <c r="Q1603" s="11"/>
      <c r="R1603" s="11"/>
      <c r="S1603" s="16"/>
      <c r="T1603" s="16"/>
    </row>
    <row r="1604" spans="17:20" x14ac:dyDescent="0.25">
      <c r="Q1604" s="11"/>
      <c r="R1604" s="11"/>
      <c r="S1604" s="16"/>
      <c r="T1604" s="16"/>
    </row>
    <row r="1605" spans="17:20" x14ac:dyDescent="0.25">
      <c r="Q1605" s="11"/>
      <c r="R1605" s="11"/>
      <c r="S1605" s="16"/>
      <c r="T1605" s="16"/>
    </row>
    <row r="1606" spans="17:20" x14ac:dyDescent="0.25">
      <c r="Q1606" s="11"/>
      <c r="R1606" s="11"/>
      <c r="S1606" s="16"/>
      <c r="T1606" s="16"/>
    </row>
    <row r="1607" spans="17:20" x14ac:dyDescent="0.25">
      <c r="Q1607" s="11"/>
      <c r="R1607" s="11"/>
      <c r="S1607" s="16"/>
      <c r="T1607" s="16"/>
    </row>
    <row r="1608" spans="17:20" x14ac:dyDescent="0.25">
      <c r="Q1608" s="11"/>
      <c r="R1608" s="11"/>
      <c r="S1608" s="16"/>
      <c r="T1608" s="16"/>
    </row>
    <row r="1609" spans="17:20" x14ac:dyDescent="0.25">
      <c r="Q1609" s="11"/>
      <c r="R1609" s="11"/>
      <c r="S1609" s="16"/>
      <c r="T1609" s="16"/>
    </row>
    <row r="1610" spans="17:20" x14ac:dyDescent="0.25">
      <c r="Q1610" s="11"/>
      <c r="R1610" s="11"/>
      <c r="S1610" s="16"/>
      <c r="T1610" s="16"/>
    </row>
    <row r="1611" spans="17:20" x14ac:dyDescent="0.25">
      <c r="Q1611" s="11"/>
      <c r="R1611" s="11"/>
      <c r="S1611" s="16"/>
      <c r="T1611" s="16"/>
    </row>
    <row r="1612" spans="17:20" x14ac:dyDescent="0.25">
      <c r="Q1612" s="11"/>
      <c r="R1612" s="11"/>
      <c r="S1612" s="16"/>
      <c r="T1612" s="16"/>
    </row>
    <row r="1613" spans="17:20" x14ac:dyDescent="0.25">
      <c r="Q1613" s="11"/>
      <c r="R1613" s="11"/>
      <c r="S1613" s="16"/>
      <c r="T1613" s="16"/>
    </row>
    <row r="1614" spans="17:20" x14ac:dyDescent="0.25">
      <c r="Q1614" s="11"/>
      <c r="R1614" s="11"/>
      <c r="S1614" s="16"/>
      <c r="T1614" s="16"/>
    </row>
    <row r="1615" spans="17:20" x14ac:dyDescent="0.25">
      <c r="Q1615" s="11"/>
      <c r="R1615" s="11"/>
      <c r="S1615" s="16"/>
      <c r="T1615" s="16"/>
    </row>
    <row r="1616" spans="17:20" x14ac:dyDescent="0.25">
      <c r="Q1616" s="11"/>
      <c r="R1616" s="11"/>
      <c r="S1616" s="16"/>
      <c r="T1616" s="16"/>
    </row>
    <row r="1617" spans="17:20" x14ac:dyDescent="0.25">
      <c r="Q1617" s="11"/>
      <c r="R1617" s="11"/>
      <c r="S1617" s="16"/>
      <c r="T1617" s="16"/>
    </row>
    <row r="1618" spans="17:20" x14ac:dyDescent="0.25">
      <c r="Q1618" s="11"/>
      <c r="R1618" s="11"/>
      <c r="S1618" s="16"/>
      <c r="T1618" s="16"/>
    </row>
    <row r="1619" spans="17:20" x14ac:dyDescent="0.25">
      <c r="Q1619" s="11"/>
      <c r="R1619" s="11"/>
      <c r="S1619" s="16"/>
      <c r="T1619" s="16"/>
    </row>
    <row r="1620" spans="17:20" x14ac:dyDescent="0.25">
      <c r="Q1620" s="11"/>
      <c r="R1620" s="11"/>
      <c r="S1620" s="16"/>
      <c r="T1620" s="16"/>
    </row>
    <row r="1621" spans="17:20" x14ac:dyDescent="0.25">
      <c r="Q1621" s="11"/>
      <c r="R1621" s="11"/>
      <c r="S1621" s="16"/>
      <c r="T1621" s="16"/>
    </row>
    <row r="1622" spans="17:20" x14ac:dyDescent="0.25">
      <c r="Q1622" s="11"/>
      <c r="R1622" s="11"/>
      <c r="S1622" s="16"/>
      <c r="T1622" s="16"/>
    </row>
    <row r="1623" spans="17:20" x14ac:dyDescent="0.25">
      <c r="Q1623" s="11"/>
      <c r="R1623" s="11"/>
      <c r="S1623" s="16"/>
      <c r="T1623" s="16"/>
    </row>
    <row r="1624" spans="17:20" x14ac:dyDescent="0.25">
      <c r="Q1624" s="11"/>
      <c r="R1624" s="11"/>
      <c r="S1624" s="16"/>
      <c r="T1624" s="16"/>
    </row>
    <row r="1625" spans="17:20" x14ac:dyDescent="0.25">
      <c r="Q1625" s="11"/>
      <c r="R1625" s="11"/>
      <c r="S1625" s="16"/>
      <c r="T1625" s="16"/>
    </row>
    <row r="1626" spans="17:20" x14ac:dyDescent="0.25">
      <c r="Q1626" s="11"/>
      <c r="R1626" s="11"/>
      <c r="S1626" s="16"/>
      <c r="T1626" s="16"/>
    </row>
    <row r="1627" spans="17:20" x14ac:dyDescent="0.25">
      <c r="Q1627" s="11"/>
      <c r="R1627" s="11"/>
      <c r="S1627" s="16"/>
      <c r="T1627" s="16"/>
    </row>
    <row r="1628" spans="17:20" x14ac:dyDescent="0.25">
      <c r="Q1628" s="11"/>
      <c r="R1628" s="11"/>
      <c r="S1628" s="16"/>
      <c r="T1628" s="16"/>
    </row>
    <row r="1629" spans="17:20" x14ac:dyDescent="0.25">
      <c r="Q1629" s="11"/>
      <c r="R1629" s="11"/>
      <c r="S1629" s="16"/>
      <c r="T1629" s="16"/>
    </row>
    <row r="1630" spans="17:20" x14ac:dyDescent="0.25">
      <c r="Q1630" s="11"/>
      <c r="R1630" s="11"/>
      <c r="S1630" s="16"/>
      <c r="T1630" s="16"/>
    </row>
    <row r="1631" spans="17:20" x14ac:dyDescent="0.25">
      <c r="Q1631" s="11"/>
      <c r="R1631" s="11"/>
      <c r="S1631" s="16"/>
      <c r="T1631" s="16"/>
    </row>
    <row r="1632" spans="17:20" x14ac:dyDescent="0.25">
      <c r="Q1632" s="11"/>
      <c r="R1632" s="11"/>
      <c r="S1632" s="16"/>
      <c r="T1632" s="16"/>
    </row>
    <row r="1633" spans="17:20" x14ac:dyDescent="0.25">
      <c r="Q1633" s="11"/>
      <c r="R1633" s="11"/>
      <c r="S1633" s="16"/>
      <c r="T1633" s="16"/>
    </row>
    <row r="1634" spans="17:20" x14ac:dyDescent="0.25">
      <c r="Q1634" s="11"/>
      <c r="R1634" s="11"/>
      <c r="S1634" s="16"/>
      <c r="T1634" s="16"/>
    </row>
    <row r="1635" spans="17:20" x14ac:dyDescent="0.25">
      <c r="Q1635" s="11"/>
      <c r="R1635" s="11"/>
      <c r="S1635" s="16"/>
      <c r="T1635" s="16"/>
    </row>
    <row r="1636" spans="17:20" x14ac:dyDescent="0.25">
      <c r="Q1636" s="11"/>
      <c r="R1636" s="11"/>
      <c r="S1636" s="16"/>
      <c r="T1636" s="16"/>
    </row>
    <row r="1637" spans="17:20" x14ac:dyDescent="0.25">
      <c r="Q1637" s="11"/>
      <c r="R1637" s="11"/>
      <c r="S1637" s="16"/>
      <c r="T1637" s="16"/>
    </row>
    <row r="1638" spans="17:20" x14ac:dyDescent="0.25">
      <c r="Q1638" s="11"/>
      <c r="R1638" s="11"/>
      <c r="S1638" s="16"/>
      <c r="T1638" s="16"/>
    </row>
    <row r="1639" spans="17:20" x14ac:dyDescent="0.25">
      <c r="Q1639" s="11"/>
      <c r="R1639" s="11"/>
      <c r="S1639" s="16"/>
      <c r="T1639" s="16"/>
    </row>
    <row r="1640" spans="17:20" x14ac:dyDescent="0.25">
      <c r="Q1640" s="11"/>
      <c r="R1640" s="11"/>
      <c r="S1640" s="16"/>
      <c r="T1640" s="16"/>
    </row>
    <row r="1641" spans="17:20" x14ac:dyDescent="0.25">
      <c r="Q1641" s="11"/>
      <c r="R1641" s="11"/>
      <c r="S1641" s="16"/>
      <c r="T1641" s="16"/>
    </row>
    <row r="1642" spans="17:20" x14ac:dyDescent="0.25">
      <c r="Q1642" s="11"/>
      <c r="R1642" s="11"/>
      <c r="S1642" s="16"/>
      <c r="T1642" s="16"/>
    </row>
    <row r="1643" spans="17:20" x14ac:dyDescent="0.25">
      <c r="Q1643" s="11"/>
      <c r="R1643" s="11"/>
      <c r="S1643" s="16"/>
      <c r="T1643" s="16"/>
    </row>
    <row r="1644" spans="17:20" x14ac:dyDescent="0.25">
      <c r="Q1644" s="11"/>
      <c r="R1644" s="11"/>
      <c r="S1644" s="16"/>
      <c r="T1644" s="16"/>
    </row>
    <row r="1645" spans="17:20" x14ac:dyDescent="0.25">
      <c r="Q1645" s="11"/>
      <c r="R1645" s="11"/>
      <c r="S1645" s="16"/>
      <c r="T1645" s="16"/>
    </row>
    <row r="1646" spans="17:20" x14ac:dyDescent="0.25">
      <c r="Q1646" s="11"/>
      <c r="R1646" s="11"/>
      <c r="S1646" s="16"/>
      <c r="T1646" s="16"/>
    </row>
    <row r="1647" spans="17:20" x14ac:dyDescent="0.25">
      <c r="Q1647" s="11"/>
      <c r="R1647" s="11"/>
      <c r="S1647" s="16"/>
      <c r="T1647" s="16"/>
    </row>
    <row r="1648" spans="17:20" x14ac:dyDescent="0.25">
      <c r="Q1648" s="11"/>
      <c r="R1648" s="11"/>
      <c r="S1648" s="16"/>
      <c r="T1648" s="16"/>
    </row>
    <row r="1649" spans="17:20" x14ac:dyDescent="0.25">
      <c r="Q1649" s="11"/>
      <c r="R1649" s="11"/>
      <c r="S1649" s="16"/>
      <c r="T1649" s="16"/>
    </row>
    <row r="1650" spans="17:20" x14ac:dyDescent="0.25">
      <c r="Q1650" s="11"/>
      <c r="R1650" s="11"/>
      <c r="S1650" s="16"/>
      <c r="T1650" s="16"/>
    </row>
    <row r="1651" spans="17:20" x14ac:dyDescent="0.25">
      <c r="Q1651" s="11"/>
      <c r="R1651" s="11"/>
      <c r="S1651" s="16"/>
      <c r="T1651" s="16"/>
    </row>
    <row r="1652" spans="17:20" x14ac:dyDescent="0.25">
      <c r="Q1652" s="11"/>
      <c r="R1652" s="11"/>
      <c r="S1652" s="16"/>
      <c r="T1652" s="16"/>
    </row>
    <row r="1653" spans="17:20" x14ac:dyDescent="0.25">
      <c r="Q1653" s="11"/>
      <c r="R1653" s="11"/>
      <c r="S1653" s="16"/>
      <c r="T1653" s="16"/>
    </row>
    <row r="1654" spans="17:20" x14ac:dyDescent="0.25">
      <c r="Q1654" s="11"/>
      <c r="R1654" s="11"/>
      <c r="S1654" s="16"/>
      <c r="T1654" s="16"/>
    </row>
    <row r="1655" spans="17:20" x14ac:dyDescent="0.25">
      <c r="Q1655" s="11"/>
      <c r="R1655" s="11"/>
      <c r="S1655" s="16"/>
      <c r="T1655" s="16"/>
    </row>
    <row r="1656" spans="17:20" x14ac:dyDescent="0.25">
      <c r="Q1656" s="11"/>
      <c r="R1656" s="11"/>
      <c r="S1656" s="16"/>
      <c r="T1656" s="16"/>
    </row>
    <row r="1657" spans="17:20" x14ac:dyDescent="0.25">
      <c r="Q1657" s="11"/>
      <c r="R1657" s="11"/>
      <c r="S1657" s="16"/>
      <c r="T1657" s="16"/>
    </row>
    <row r="1658" spans="17:20" x14ac:dyDescent="0.25">
      <c r="Q1658" s="11"/>
      <c r="R1658" s="11"/>
      <c r="S1658" s="16"/>
      <c r="T1658" s="16"/>
    </row>
    <row r="1659" spans="17:20" x14ac:dyDescent="0.25">
      <c r="Q1659" s="11"/>
      <c r="R1659" s="11"/>
      <c r="S1659" s="16"/>
      <c r="T1659" s="16"/>
    </row>
    <row r="1660" spans="17:20" x14ac:dyDescent="0.25">
      <c r="Q1660" s="11"/>
      <c r="R1660" s="11"/>
      <c r="S1660" s="16"/>
      <c r="T1660" s="16"/>
    </row>
    <row r="1661" spans="17:20" x14ac:dyDescent="0.25">
      <c r="Q1661" s="11"/>
      <c r="R1661" s="11"/>
      <c r="S1661" s="16"/>
      <c r="T1661" s="16"/>
    </row>
    <row r="1662" spans="17:20" x14ac:dyDescent="0.25">
      <c r="Q1662" s="11"/>
      <c r="R1662" s="11"/>
      <c r="S1662" s="16"/>
      <c r="T1662" s="16"/>
    </row>
    <row r="1663" spans="17:20" x14ac:dyDescent="0.25">
      <c r="Q1663" s="11"/>
      <c r="R1663" s="11"/>
      <c r="S1663" s="16"/>
      <c r="T1663" s="16"/>
    </row>
    <row r="1664" spans="17:20" x14ac:dyDescent="0.25">
      <c r="Q1664" s="11"/>
      <c r="R1664" s="11"/>
      <c r="S1664" s="16"/>
      <c r="T1664" s="16"/>
    </row>
    <row r="1665" spans="17:20" x14ac:dyDescent="0.25">
      <c r="Q1665" s="11"/>
      <c r="R1665" s="11"/>
      <c r="S1665" s="16"/>
      <c r="T1665" s="16"/>
    </row>
    <row r="1666" spans="17:20" x14ac:dyDescent="0.25">
      <c r="Q1666" s="11"/>
      <c r="R1666" s="11"/>
      <c r="S1666" s="16"/>
      <c r="T1666" s="16"/>
    </row>
    <row r="1667" spans="17:20" x14ac:dyDescent="0.25">
      <c r="Q1667" s="11"/>
      <c r="R1667" s="11"/>
      <c r="S1667" s="16"/>
      <c r="T1667" s="16"/>
    </row>
    <row r="1668" spans="17:20" x14ac:dyDescent="0.25">
      <c r="Q1668" s="11"/>
      <c r="R1668" s="11"/>
      <c r="S1668" s="16"/>
      <c r="T1668" s="16"/>
    </row>
    <row r="1669" spans="17:20" x14ac:dyDescent="0.25">
      <c r="Q1669" s="11"/>
      <c r="R1669" s="11"/>
      <c r="S1669" s="16"/>
      <c r="T1669" s="16"/>
    </row>
    <row r="1670" spans="17:20" x14ac:dyDescent="0.25">
      <c r="Q1670" s="11"/>
      <c r="R1670" s="11"/>
      <c r="S1670" s="16"/>
      <c r="T1670" s="16"/>
    </row>
    <row r="1671" spans="17:20" x14ac:dyDescent="0.25">
      <c r="Q1671" s="11"/>
      <c r="R1671" s="11"/>
      <c r="S1671" s="16"/>
      <c r="T1671" s="16"/>
    </row>
    <row r="1672" spans="17:20" x14ac:dyDescent="0.25">
      <c r="Q1672" s="11"/>
      <c r="R1672" s="11"/>
      <c r="S1672" s="16"/>
      <c r="T1672" s="16"/>
    </row>
    <row r="1673" spans="17:20" x14ac:dyDescent="0.25">
      <c r="Q1673" s="11"/>
      <c r="R1673" s="11"/>
      <c r="S1673" s="16"/>
      <c r="T1673" s="16"/>
    </row>
    <row r="1674" spans="17:20" x14ac:dyDescent="0.25">
      <c r="Q1674" s="11"/>
      <c r="R1674" s="11"/>
      <c r="S1674" s="16"/>
      <c r="T1674" s="16"/>
    </row>
    <row r="1675" spans="17:20" x14ac:dyDescent="0.25">
      <c r="Q1675" s="11"/>
      <c r="R1675" s="11"/>
      <c r="S1675" s="16"/>
      <c r="T1675" s="16"/>
    </row>
    <row r="1676" spans="17:20" x14ac:dyDescent="0.25">
      <c r="Q1676" s="11"/>
      <c r="R1676" s="11"/>
      <c r="S1676" s="16"/>
      <c r="T1676" s="16"/>
    </row>
    <row r="1677" spans="17:20" x14ac:dyDescent="0.25">
      <c r="Q1677" s="11"/>
      <c r="R1677" s="11"/>
      <c r="S1677" s="16"/>
      <c r="T1677" s="16"/>
    </row>
    <row r="1678" spans="17:20" x14ac:dyDescent="0.25">
      <c r="Q1678" s="11"/>
      <c r="R1678" s="11"/>
      <c r="S1678" s="16"/>
      <c r="T1678" s="16"/>
    </row>
    <row r="1679" spans="17:20" x14ac:dyDescent="0.25">
      <c r="Q1679" s="11"/>
      <c r="R1679" s="11"/>
      <c r="S1679" s="16"/>
      <c r="T1679" s="16"/>
    </row>
    <row r="1680" spans="17:20" x14ac:dyDescent="0.25">
      <c r="Q1680" s="11"/>
      <c r="R1680" s="11"/>
      <c r="S1680" s="16"/>
      <c r="T1680" s="16"/>
    </row>
    <row r="1681" spans="17:20" x14ac:dyDescent="0.25">
      <c r="Q1681" s="11"/>
      <c r="R1681" s="11"/>
      <c r="S1681" s="16"/>
      <c r="T1681" s="16"/>
    </row>
    <row r="1682" spans="17:20" x14ac:dyDescent="0.25">
      <c r="Q1682" s="11"/>
      <c r="R1682" s="11"/>
      <c r="S1682" s="16"/>
      <c r="T1682" s="16"/>
    </row>
    <row r="1683" spans="17:20" x14ac:dyDescent="0.25">
      <c r="Q1683" s="11"/>
      <c r="R1683" s="11"/>
      <c r="S1683" s="16"/>
      <c r="T1683" s="16"/>
    </row>
    <row r="1684" spans="17:20" x14ac:dyDescent="0.25">
      <c r="Q1684" s="11"/>
      <c r="R1684" s="11"/>
      <c r="S1684" s="16"/>
      <c r="T1684" s="16"/>
    </row>
    <row r="1685" spans="17:20" x14ac:dyDescent="0.25">
      <c r="Q1685" s="11"/>
      <c r="R1685" s="11"/>
      <c r="S1685" s="16"/>
      <c r="T1685" s="16"/>
    </row>
    <row r="1686" spans="17:20" x14ac:dyDescent="0.25">
      <c r="Q1686" s="11"/>
      <c r="R1686" s="11"/>
      <c r="S1686" s="16"/>
      <c r="T1686" s="16"/>
    </row>
    <row r="1687" spans="17:20" x14ac:dyDescent="0.25">
      <c r="Q1687" s="11"/>
      <c r="R1687" s="11"/>
      <c r="S1687" s="16"/>
      <c r="T1687" s="16"/>
    </row>
    <row r="1688" spans="17:20" x14ac:dyDescent="0.25">
      <c r="Q1688" s="11"/>
      <c r="R1688" s="11"/>
      <c r="S1688" s="16"/>
      <c r="T1688" s="16"/>
    </row>
    <row r="1689" spans="17:20" x14ac:dyDescent="0.25">
      <c r="Q1689" s="11"/>
      <c r="R1689" s="11"/>
      <c r="S1689" s="16"/>
      <c r="T1689" s="16"/>
    </row>
    <row r="1690" spans="17:20" x14ac:dyDescent="0.25">
      <c r="Q1690" s="11"/>
      <c r="R1690" s="11"/>
      <c r="S1690" s="16"/>
      <c r="T1690" s="16"/>
    </row>
    <row r="1691" spans="17:20" x14ac:dyDescent="0.25">
      <c r="Q1691" s="11"/>
      <c r="R1691" s="11"/>
      <c r="S1691" s="16"/>
      <c r="T1691" s="16"/>
    </row>
    <row r="1692" spans="17:20" x14ac:dyDescent="0.25">
      <c r="Q1692" s="11"/>
      <c r="R1692" s="11"/>
      <c r="S1692" s="16"/>
      <c r="T1692" s="16"/>
    </row>
    <row r="1693" spans="17:20" x14ac:dyDescent="0.25">
      <c r="Q1693" s="11"/>
      <c r="R1693" s="11"/>
      <c r="S1693" s="16"/>
      <c r="T1693" s="16"/>
    </row>
    <row r="1694" spans="17:20" x14ac:dyDescent="0.25">
      <c r="Q1694" s="11"/>
      <c r="R1694" s="11"/>
      <c r="S1694" s="16"/>
      <c r="T1694" s="16"/>
    </row>
    <row r="1695" spans="17:20" x14ac:dyDescent="0.25">
      <c r="Q1695" s="11"/>
      <c r="R1695" s="11"/>
      <c r="S1695" s="16"/>
      <c r="T1695" s="16"/>
    </row>
    <row r="1696" spans="17:20" x14ac:dyDescent="0.25">
      <c r="Q1696" s="11"/>
      <c r="R1696" s="11"/>
      <c r="S1696" s="16"/>
      <c r="T1696" s="16"/>
    </row>
    <row r="1697" spans="17:20" x14ac:dyDescent="0.25">
      <c r="Q1697" s="11"/>
      <c r="R1697" s="11"/>
      <c r="S1697" s="16"/>
      <c r="T1697" s="16"/>
    </row>
    <row r="1698" spans="17:20" x14ac:dyDescent="0.25">
      <c r="Q1698" s="11"/>
      <c r="R1698" s="11"/>
      <c r="S1698" s="16"/>
      <c r="T1698" s="16"/>
    </row>
    <row r="1699" spans="17:20" x14ac:dyDescent="0.25">
      <c r="Q1699" s="11"/>
      <c r="R1699" s="11"/>
      <c r="S1699" s="16"/>
      <c r="T1699" s="16"/>
    </row>
    <row r="1700" spans="17:20" x14ac:dyDescent="0.25">
      <c r="Q1700" s="11"/>
      <c r="R1700" s="11"/>
      <c r="S1700" s="16"/>
      <c r="T1700" s="16"/>
    </row>
    <row r="1701" spans="17:20" x14ac:dyDescent="0.25">
      <c r="Q1701" s="11"/>
      <c r="R1701" s="11"/>
      <c r="S1701" s="16"/>
      <c r="T1701" s="16"/>
    </row>
    <row r="1702" spans="17:20" x14ac:dyDescent="0.25">
      <c r="Q1702" s="11"/>
      <c r="R1702" s="11"/>
      <c r="S1702" s="16"/>
      <c r="T1702" s="16"/>
    </row>
    <row r="1703" spans="17:20" x14ac:dyDescent="0.25">
      <c r="Q1703" s="11"/>
      <c r="R1703" s="11"/>
      <c r="S1703" s="16"/>
      <c r="T1703" s="16"/>
    </row>
    <row r="1704" spans="17:20" x14ac:dyDescent="0.25">
      <c r="Q1704" s="11"/>
      <c r="R1704" s="11"/>
      <c r="S1704" s="16"/>
      <c r="T1704" s="16"/>
    </row>
    <row r="1705" spans="17:20" x14ac:dyDescent="0.25">
      <c r="Q1705" s="11"/>
      <c r="R1705" s="11"/>
      <c r="S1705" s="16"/>
      <c r="T1705" s="16"/>
    </row>
    <row r="1706" spans="17:20" x14ac:dyDescent="0.25">
      <c r="Q1706" s="11"/>
      <c r="R1706" s="11"/>
      <c r="S1706" s="16"/>
      <c r="T1706" s="16"/>
    </row>
    <row r="1707" spans="17:20" x14ac:dyDescent="0.25">
      <c r="Q1707" s="11"/>
      <c r="R1707" s="11"/>
      <c r="S1707" s="16"/>
      <c r="T1707" s="16"/>
    </row>
    <row r="1708" spans="17:20" x14ac:dyDescent="0.25">
      <c r="Q1708" s="11"/>
      <c r="R1708" s="11"/>
      <c r="S1708" s="16"/>
      <c r="T1708" s="16"/>
    </row>
    <row r="1709" spans="17:20" x14ac:dyDescent="0.25">
      <c r="Q1709" s="11"/>
      <c r="R1709" s="11"/>
      <c r="S1709" s="16"/>
      <c r="T1709" s="16"/>
    </row>
    <row r="1710" spans="17:20" x14ac:dyDescent="0.25">
      <c r="Q1710" s="11"/>
      <c r="R1710" s="11"/>
      <c r="S1710" s="16"/>
      <c r="T1710" s="16"/>
    </row>
    <row r="1711" spans="17:20" x14ac:dyDescent="0.25">
      <c r="Q1711" s="11"/>
      <c r="R1711" s="11"/>
      <c r="S1711" s="16"/>
      <c r="T1711" s="16"/>
    </row>
    <row r="1712" spans="17:20" x14ac:dyDescent="0.25">
      <c r="Q1712" s="11"/>
      <c r="R1712" s="11"/>
      <c r="S1712" s="16"/>
      <c r="T1712" s="16"/>
    </row>
    <row r="1713" spans="17:20" x14ac:dyDescent="0.25">
      <c r="Q1713" s="11"/>
      <c r="R1713" s="11"/>
      <c r="S1713" s="16"/>
      <c r="T1713" s="16"/>
    </row>
    <row r="1714" spans="17:20" x14ac:dyDescent="0.25">
      <c r="Q1714" s="11"/>
      <c r="R1714" s="11"/>
      <c r="S1714" s="16"/>
      <c r="T1714" s="16"/>
    </row>
    <row r="1715" spans="17:20" x14ac:dyDescent="0.25">
      <c r="Q1715" s="11"/>
      <c r="R1715" s="11"/>
      <c r="S1715" s="16"/>
      <c r="T1715" s="16"/>
    </row>
    <row r="1716" spans="17:20" x14ac:dyDescent="0.25">
      <c r="Q1716" s="11"/>
      <c r="R1716" s="11"/>
      <c r="S1716" s="16"/>
      <c r="T1716" s="16"/>
    </row>
    <row r="1717" spans="17:20" x14ac:dyDescent="0.25">
      <c r="Q1717" s="11"/>
      <c r="R1717" s="11"/>
      <c r="S1717" s="16"/>
      <c r="T1717" s="16"/>
    </row>
    <row r="1718" spans="17:20" x14ac:dyDescent="0.25">
      <c r="Q1718" s="11"/>
      <c r="R1718" s="11"/>
      <c r="S1718" s="16"/>
      <c r="T1718" s="16"/>
    </row>
    <row r="1719" spans="17:20" x14ac:dyDescent="0.25">
      <c r="Q1719" s="11"/>
      <c r="R1719" s="11"/>
      <c r="S1719" s="16"/>
      <c r="T1719" s="16"/>
    </row>
    <row r="1720" spans="17:20" x14ac:dyDescent="0.25">
      <c r="Q1720" s="11"/>
      <c r="R1720" s="11"/>
      <c r="S1720" s="16"/>
      <c r="T1720" s="16"/>
    </row>
    <row r="1721" spans="17:20" x14ac:dyDescent="0.25">
      <c r="Q1721" s="11"/>
      <c r="R1721" s="11"/>
      <c r="S1721" s="16"/>
      <c r="T1721" s="16"/>
    </row>
    <row r="1722" spans="17:20" x14ac:dyDescent="0.25">
      <c r="Q1722" s="11"/>
      <c r="R1722" s="11"/>
      <c r="S1722" s="16"/>
      <c r="T1722" s="16"/>
    </row>
    <row r="1723" spans="17:20" x14ac:dyDescent="0.25">
      <c r="Q1723" s="11"/>
      <c r="R1723" s="11"/>
      <c r="S1723" s="16"/>
      <c r="T1723" s="16"/>
    </row>
    <row r="1724" spans="17:20" x14ac:dyDescent="0.25">
      <c r="Q1724" s="11"/>
      <c r="R1724" s="11"/>
      <c r="S1724" s="16"/>
      <c r="T1724" s="16"/>
    </row>
    <row r="1725" spans="17:20" x14ac:dyDescent="0.25">
      <c r="Q1725" s="11"/>
      <c r="R1725" s="11"/>
      <c r="S1725" s="16"/>
      <c r="T1725" s="16"/>
    </row>
    <row r="1726" spans="17:20" x14ac:dyDescent="0.25">
      <c r="Q1726" s="11"/>
      <c r="R1726" s="11"/>
      <c r="S1726" s="16"/>
      <c r="T1726" s="16"/>
    </row>
    <row r="1727" spans="17:20" x14ac:dyDescent="0.25">
      <c r="Q1727" s="11"/>
      <c r="R1727" s="11"/>
      <c r="S1727" s="16"/>
      <c r="T1727" s="16"/>
    </row>
    <row r="1728" spans="17:20" x14ac:dyDescent="0.25">
      <c r="Q1728" s="11"/>
      <c r="R1728" s="11"/>
      <c r="S1728" s="16"/>
      <c r="T1728" s="16"/>
    </row>
    <row r="1729" spans="17:20" x14ac:dyDescent="0.25">
      <c r="Q1729" s="11"/>
      <c r="R1729" s="11"/>
      <c r="S1729" s="16"/>
      <c r="T1729" s="16"/>
    </row>
    <row r="1730" spans="17:20" x14ac:dyDescent="0.25">
      <c r="Q1730" s="11"/>
      <c r="R1730" s="11"/>
      <c r="S1730" s="16"/>
      <c r="T1730" s="16"/>
    </row>
    <row r="1731" spans="17:20" x14ac:dyDescent="0.25">
      <c r="Q1731" s="11"/>
      <c r="R1731" s="11"/>
      <c r="S1731" s="16"/>
      <c r="T1731" s="16"/>
    </row>
    <row r="1732" spans="17:20" x14ac:dyDescent="0.25">
      <c r="Q1732" s="11"/>
      <c r="R1732" s="11"/>
      <c r="S1732" s="16"/>
      <c r="T1732" s="16"/>
    </row>
    <row r="1733" spans="17:20" x14ac:dyDescent="0.25">
      <c r="Q1733" s="11"/>
      <c r="R1733" s="11"/>
      <c r="S1733" s="16"/>
      <c r="T1733" s="16"/>
    </row>
    <row r="1734" spans="17:20" x14ac:dyDescent="0.25">
      <c r="Q1734" s="11"/>
      <c r="R1734" s="11"/>
      <c r="S1734" s="16"/>
      <c r="T1734" s="16"/>
    </row>
    <row r="1735" spans="17:20" x14ac:dyDescent="0.25">
      <c r="Q1735" s="11"/>
      <c r="R1735" s="11"/>
      <c r="S1735" s="16"/>
      <c r="T1735" s="16"/>
    </row>
    <row r="1736" spans="17:20" x14ac:dyDescent="0.25">
      <c r="Q1736" s="11"/>
      <c r="R1736" s="11"/>
      <c r="S1736" s="16"/>
      <c r="T1736" s="16"/>
    </row>
    <row r="1737" spans="17:20" x14ac:dyDescent="0.25">
      <c r="Q1737" s="11"/>
      <c r="R1737" s="11"/>
      <c r="S1737" s="16"/>
      <c r="T1737" s="16"/>
    </row>
    <row r="1738" spans="17:20" x14ac:dyDescent="0.25">
      <c r="Q1738" s="11"/>
      <c r="R1738" s="11"/>
      <c r="S1738" s="16"/>
      <c r="T1738" s="16"/>
    </row>
    <row r="1739" spans="17:20" x14ac:dyDescent="0.25">
      <c r="Q1739" s="11"/>
      <c r="R1739" s="11"/>
      <c r="S1739" s="16"/>
      <c r="T1739" s="16"/>
    </row>
    <row r="1740" spans="17:20" x14ac:dyDescent="0.25">
      <c r="Q1740" s="11"/>
      <c r="R1740" s="11"/>
      <c r="S1740" s="16"/>
      <c r="T1740" s="16"/>
    </row>
    <row r="1741" spans="17:20" x14ac:dyDescent="0.25">
      <c r="Q1741" s="11"/>
      <c r="R1741" s="11"/>
      <c r="S1741" s="16"/>
      <c r="T1741" s="16"/>
    </row>
    <row r="1742" spans="17:20" x14ac:dyDescent="0.25">
      <c r="Q1742" s="11"/>
      <c r="R1742" s="11"/>
      <c r="S1742" s="16"/>
      <c r="T1742" s="16"/>
    </row>
    <row r="1743" spans="17:20" x14ac:dyDescent="0.25">
      <c r="Q1743" s="11"/>
      <c r="R1743" s="11"/>
      <c r="S1743" s="16"/>
      <c r="T1743" s="16"/>
    </row>
    <row r="1744" spans="17:20" x14ac:dyDescent="0.25">
      <c r="Q1744" s="11"/>
      <c r="R1744" s="11"/>
      <c r="S1744" s="16"/>
      <c r="T1744" s="16"/>
    </row>
    <row r="1745" spans="17:20" x14ac:dyDescent="0.25">
      <c r="Q1745" s="11"/>
      <c r="R1745" s="11"/>
      <c r="S1745" s="16"/>
      <c r="T1745" s="16"/>
    </row>
    <row r="1746" spans="17:20" x14ac:dyDescent="0.25">
      <c r="Q1746" s="11"/>
      <c r="R1746" s="11"/>
      <c r="S1746" s="16"/>
      <c r="T1746" s="16"/>
    </row>
    <row r="1747" spans="17:20" x14ac:dyDescent="0.25">
      <c r="Q1747" s="11"/>
      <c r="R1747" s="11"/>
      <c r="S1747" s="16"/>
      <c r="T1747" s="16"/>
    </row>
    <row r="1748" spans="17:20" x14ac:dyDescent="0.25">
      <c r="Q1748" s="11"/>
      <c r="R1748" s="11"/>
      <c r="S1748" s="16"/>
      <c r="T1748" s="16"/>
    </row>
    <row r="1749" spans="17:20" x14ac:dyDescent="0.25">
      <c r="Q1749" s="11"/>
      <c r="R1749" s="11"/>
      <c r="S1749" s="16"/>
      <c r="T1749" s="16"/>
    </row>
    <row r="1750" spans="17:20" x14ac:dyDescent="0.25">
      <c r="Q1750" s="11"/>
      <c r="R1750" s="11"/>
      <c r="S1750" s="16"/>
      <c r="T1750" s="16"/>
    </row>
    <row r="1751" spans="17:20" x14ac:dyDescent="0.25">
      <c r="Q1751" s="11"/>
      <c r="R1751" s="11"/>
      <c r="S1751" s="16"/>
      <c r="T1751" s="16"/>
    </row>
    <row r="1752" spans="17:20" x14ac:dyDescent="0.25">
      <c r="Q1752" s="11"/>
      <c r="R1752" s="11"/>
      <c r="S1752" s="16"/>
      <c r="T1752" s="16"/>
    </row>
    <row r="1753" spans="17:20" x14ac:dyDescent="0.25">
      <c r="Q1753" s="11"/>
      <c r="R1753" s="11"/>
      <c r="S1753" s="16"/>
      <c r="T1753" s="16"/>
    </row>
    <row r="1754" spans="17:20" x14ac:dyDescent="0.25">
      <c r="Q1754" s="11"/>
      <c r="R1754" s="11"/>
      <c r="S1754" s="16"/>
      <c r="T1754" s="16"/>
    </row>
    <row r="1755" spans="17:20" x14ac:dyDescent="0.25">
      <c r="Q1755" s="11"/>
      <c r="R1755" s="11"/>
      <c r="S1755" s="16"/>
      <c r="T1755" s="16"/>
    </row>
    <row r="1756" spans="17:20" x14ac:dyDescent="0.25">
      <c r="Q1756" s="11"/>
      <c r="R1756" s="11"/>
      <c r="S1756" s="16"/>
      <c r="T1756" s="16"/>
    </row>
    <row r="1757" spans="17:20" x14ac:dyDescent="0.25">
      <c r="Q1757" s="11"/>
      <c r="R1757" s="11"/>
      <c r="S1757" s="16"/>
      <c r="T1757" s="16"/>
    </row>
    <row r="1758" spans="17:20" x14ac:dyDescent="0.25">
      <c r="Q1758" s="11"/>
      <c r="R1758" s="11"/>
      <c r="S1758" s="16"/>
      <c r="T1758" s="16"/>
    </row>
    <row r="1759" spans="17:20" x14ac:dyDescent="0.25">
      <c r="Q1759" s="11"/>
      <c r="R1759" s="11"/>
      <c r="S1759" s="16"/>
      <c r="T1759" s="16"/>
    </row>
    <row r="1760" spans="17:20" x14ac:dyDescent="0.25">
      <c r="Q1760" s="11"/>
      <c r="R1760" s="11"/>
      <c r="S1760" s="16"/>
      <c r="T1760" s="16"/>
    </row>
    <row r="1761" spans="17:20" x14ac:dyDescent="0.25">
      <c r="Q1761" s="11"/>
      <c r="R1761" s="11"/>
      <c r="S1761" s="16"/>
      <c r="T1761" s="16"/>
    </row>
    <row r="1762" spans="17:20" x14ac:dyDescent="0.25">
      <c r="Q1762" s="11"/>
      <c r="R1762" s="11"/>
      <c r="S1762" s="16"/>
      <c r="T1762" s="16"/>
    </row>
    <row r="1763" spans="17:20" x14ac:dyDescent="0.25">
      <c r="Q1763" s="11"/>
      <c r="R1763" s="11"/>
      <c r="S1763" s="16"/>
      <c r="T1763" s="16"/>
    </row>
    <row r="1764" spans="17:20" x14ac:dyDescent="0.25">
      <c r="Q1764" s="11"/>
      <c r="R1764" s="11"/>
      <c r="S1764" s="16"/>
      <c r="T1764" s="16"/>
    </row>
    <row r="1765" spans="17:20" x14ac:dyDescent="0.25">
      <c r="Q1765" s="11"/>
      <c r="R1765" s="11"/>
      <c r="S1765" s="16"/>
      <c r="T1765" s="16"/>
    </row>
    <row r="1766" spans="17:20" x14ac:dyDescent="0.25">
      <c r="Q1766" s="11"/>
      <c r="R1766" s="11"/>
      <c r="S1766" s="16"/>
      <c r="T1766" s="16"/>
    </row>
    <row r="1767" spans="17:20" x14ac:dyDescent="0.25">
      <c r="Q1767" s="11"/>
      <c r="R1767" s="11"/>
      <c r="S1767" s="16"/>
      <c r="T1767" s="16"/>
    </row>
    <row r="1768" spans="17:20" x14ac:dyDescent="0.25">
      <c r="Q1768" s="11"/>
      <c r="R1768" s="11"/>
      <c r="S1768" s="16"/>
      <c r="T1768" s="16"/>
    </row>
    <row r="1769" spans="17:20" x14ac:dyDescent="0.25">
      <c r="Q1769" s="11"/>
      <c r="R1769" s="11"/>
      <c r="S1769" s="16"/>
      <c r="T1769" s="16"/>
    </row>
    <row r="1770" spans="17:20" x14ac:dyDescent="0.25">
      <c r="Q1770" s="11"/>
      <c r="R1770" s="11"/>
      <c r="S1770" s="16"/>
      <c r="T1770" s="16"/>
    </row>
    <row r="1771" spans="17:20" x14ac:dyDescent="0.25">
      <c r="Q1771" s="11"/>
      <c r="R1771" s="11"/>
      <c r="S1771" s="16"/>
      <c r="T1771" s="16"/>
    </row>
    <row r="1772" spans="17:20" x14ac:dyDescent="0.25">
      <c r="Q1772" s="11"/>
      <c r="R1772" s="11"/>
      <c r="S1772" s="16"/>
      <c r="T1772" s="16"/>
    </row>
    <row r="1773" spans="17:20" x14ac:dyDescent="0.25">
      <c r="Q1773" s="11"/>
      <c r="R1773" s="11"/>
      <c r="S1773" s="16"/>
      <c r="T1773" s="16"/>
    </row>
    <row r="1774" spans="17:20" x14ac:dyDescent="0.25">
      <c r="Q1774" s="11"/>
      <c r="R1774" s="11"/>
      <c r="S1774" s="16"/>
      <c r="T1774" s="16"/>
    </row>
    <row r="1775" spans="17:20" x14ac:dyDescent="0.25">
      <c r="Q1775" s="11"/>
      <c r="R1775" s="11"/>
      <c r="S1775" s="16"/>
      <c r="T1775" s="16"/>
    </row>
    <row r="1776" spans="17:20" x14ac:dyDescent="0.25">
      <c r="Q1776" s="11"/>
      <c r="R1776" s="11"/>
      <c r="S1776" s="16"/>
      <c r="T1776" s="16"/>
    </row>
    <row r="1777" spans="17:20" x14ac:dyDescent="0.25">
      <c r="Q1777" s="11"/>
      <c r="R1777" s="11"/>
      <c r="S1777" s="16"/>
      <c r="T1777" s="16"/>
    </row>
    <row r="1778" spans="17:20" x14ac:dyDescent="0.25">
      <c r="Q1778" s="11"/>
      <c r="R1778" s="11"/>
      <c r="S1778" s="16"/>
      <c r="T1778" s="16"/>
    </row>
    <row r="1779" spans="17:20" x14ac:dyDescent="0.25">
      <c r="Q1779" s="11"/>
      <c r="R1779" s="11"/>
      <c r="S1779" s="16"/>
      <c r="T1779" s="16"/>
    </row>
    <row r="1780" spans="17:20" x14ac:dyDescent="0.25">
      <c r="Q1780" s="11"/>
      <c r="R1780" s="11"/>
      <c r="S1780" s="16"/>
      <c r="T1780" s="16"/>
    </row>
    <row r="1781" spans="17:20" x14ac:dyDescent="0.25">
      <c r="Q1781" s="11"/>
      <c r="R1781" s="11"/>
      <c r="S1781" s="16"/>
      <c r="T1781" s="16"/>
    </row>
    <row r="1782" spans="17:20" x14ac:dyDescent="0.25">
      <c r="Q1782" s="11"/>
      <c r="R1782" s="11"/>
      <c r="S1782" s="16"/>
      <c r="T1782" s="16"/>
    </row>
    <row r="1783" spans="17:20" x14ac:dyDescent="0.25">
      <c r="Q1783" s="11"/>
      <c r="R1783" s="11"/>
      <c r="S1783" s="16"/>
      <c r="T1783" s="16"/>
    </row>
    <row r="1784" spans="17:20" x14ac:dyDescent="0.25">
      <c r="Q1784" s="11"/>
      <c r="R1784" s="11"/>
      <c r="S1784" s="16"/>
      <c r="T1784" s="16"/>
    </row>
    <row r="1785" spans="17:20" x14ac:dyDescent="0.25">
      <c r="Q1785" s="11"/>
      <c r="R1785" s="11"/>
      <c r="S1785" s="16"/>
      <c r="T1785" s="16"/>
    </row>
    <row r="1786" spans="17:20" x14ac:dyDescent="0.25">
      <c r="Q1786" s="11"/>
      <c r="R1786" s="11"/>
      <c r="S1786" s="16"/>
      <c r="T1786" s="16"/>
    </row>
    <row r="1787" spans="17:20" x14ac:dyDescent="0.25">
      <c r="Q1787" s="11"/>
      <c r="R1787" s="11"/>
      <c r="S1787" s="16"/>
      <c r="T1787" s="16"/>
    </row>
    <row r="1788" spans="17:20" x14ac:dyDescent="0.25">
      <c r="Q1788" s="11"/>
      <c r="R1788" s="11"/>
      <c r="S1788" s="16"/>
      <c r="T1788" s="16"/>
    </row>
    <row r="1789" spans="17:20" x14ac:dyDescent="0.25">
      <c r="Q1789" s="11"/>
      <c r="R1789" s="11"/>
      <c r="S1789" s="16"/>
      <c r="T1789" s="16"/>
    </row>
    <row r="1790" spans="17:20" x14ac:dyDescent="0.25">
      <c r="Q1790" s="11"/>
      <c r="R1790" s="11"/>
      <c r="S1790" s="16"/>
      <c r="T1790" s="16"/>
    </row>
    <row r="1791" spans="17:20" x14ac:dyDescent="0.25">
      <c r="Q1791" s="11"/>
      <c r="R1791" s="11"/>
      <c r="S1791" s="16"/>
      <c r="T1791" s="16"/>
    </row>
    <row r="1792" spans="17:20" x14ac:dyDescent="0.25">
      <c r="Q1792" s="11"/>
      <c r="R1792" s="11"/>
      <c r="S1792" s="16"/>
      <c r="T1792" s="16"/>
    </row>
    <row r="1793" spans="17:20" x14ac:dyDescent="0.25">
      <c r="Q1793" s="11"/>
      <c r="R1793" s="11"/>
      <c r="S1793" s="16"/>
      <c r="T1793" s="16"/>
    </row>
    <row r="1794" spans="17:20" x14ac:dyDescent="0.25">
      <c r="Q1794" s="11"/>
      <c r="R1794" s="11"/>
      <c r="S1794" s="16"/>
      <c r="T1794" s="16"/>
    </row>
    <row r="1795" spans="17:20" x14ac:dyDescent="0.25">
      <c r="Q1795" s="11"/>
      <c r="R1795" s="11"/>
      <c r="S1795" s="16"/>
      <c r="T1795" s="16"/>
    </row>
    <row r="1796" spans="17:20" x14ac:dyDescent="0.25">
      <c r="Q1796" s="11"/>
      <c r="R1796" s="11"/>
      <c r="S1796" s="16"/>
      <c r="T1796" s="16"/>
    </row>
    <row r="1797" spans="17:20" x14ac:dyDescent="0.25">
      <c r="Q1797" s="11"/>
      <c r="R1797" s="11"/>
      <c r="S1797" s="16"/>
      <c r="T1797" s="16"/>
    </row>
    <row r="1798" spans="17:20" x14ac:dyDescent="0.25">
      <c r="Q1798" s="11"/>
      <c r="R1798" s="11"/>
      <c r="S1798" s="16"/>
      <c r="T1798" s="16"/>
    </row>
    <row r="1799" spans="17:20" x14ac:dyDescent="0.25">
      <c r="Q1799" s="11"/>
      <c r="R1799" s="11"/>
      <c r="S1799" s="16"/>
      <c r="T1799" s="16"/>
    </row>
    <row r="1800" spans="17:20" x14ac:dyDescent="0.25">
      <c r="Q1800" s="11"/>
      <c r="R1800" s="11"/>
      <c r="S1800" s="16"/>
      <c r="T1800" s="16"/>
    </row>
    <row r="1801" spans="17:20" x14ac:dyDescent="0.25">
      <c r="Q1801" s="11"/>
      <c r="R1801" s="11"/>
      <c r="S1801" s="16"/>
      <c r="T1801" s="16"/>
    </row>
    <row r="1802" spans="17:20" x14ac:dyDescent="0.25">
      <c r="Q1802" s="11"/>
      <c r="R1802" s="11"/>
      <c r="S1802" s="16"/>
      <c r="T1802" s="16"/>
    </row>
    <row r="1803" spans="17:20" x14ac:dyDescent="0.25">
      <c r="Q1803" s="11"/>
      <c r="R1803" s="11"/>
      <c r="S1803" s="16"/>
      <c r="T1803" s="16"/>
    </row>
    <row r="1804" spans="17:20" x14ac:dyDescent="0.25">
      <c r="Q1804" s="11"/>
      <c r="R1804" s="11"/>
      <c r="S1804" s="16"/>
      <c r="T1804" s="16"/>
    </row>
    <row r="1805" spans="17:20" x14ac:dyDescent="0.25">
      <c r="Q1805" s="11"/>
      <c r="R1805" s="11"/>
      <c r="S1805" s="16"/>
      <c r="T1805" s="16"/>
    </row>
    <row r="1806" spans="17:20" x14ac:dyDescent="0.25">
      <c r="Q1806" s="11"/>
      <c r="R1806" s="11"/>
      <c r="S1806" s="16"/>
      <c r="T1806" s="16"/>
    </row>
    <row r="1807" spans="17:20" x14ac:dyDescent="0.25">
      <c r="Q1807" s="11"/>
      <c r="R1807" s="11"/>
      <c r="S1807" s="16"/>
      <c r="T1807" s="16"/>
    </row>
    <row r="1808" spans="17:20" x14ac:dyDescent="0.25">
      <c r="Q1808" s="11"/>
      <c r="R1808" s="11"/>
      <c r="S1808" s="16"/>
      <c r="T1808" s="16"/>
    </row>
    <row r="1809" spans="17:20" x14ac:dyDescent="0.25">
      <c r="Q1809" s="11"/>
      <c r="R1809" s="11"/>
      <c r="S1809" s="16"/>
      <c r="T1809" s="16"/>
    </row>
    <row r="1810" spans="17:20" x14ac:dyDescent="0.25">
      <c r="Q1810" s="11"/>
      <c r="R1810" s="11"/>
      <c r="S1810" s="16"/>
      <c r="T1810" s="16"/>
    </row>
    <row r="1811" spans="17:20" x14ac:dyDescent="0.25">
      <c r="Q1811" s="11"/>
      <c r="R1811" s="11"/>
      <c r="S1811" s="16"/>
      <c r="T1811" s="16"/>
    </row>
    <row r="1812" spans="17:20" x14ac:dyDescent="0.25">
      <c r="Q1812" s="11"/>
      <c r="R1812" s="11"/>
      <c r="S1812" s="16"/>
      <c r="T1812" s="16"/>
    </row>
    <row r="1813" spans="17:20" x14ac:dyDescent="0.25">
      <c r="Q1813" s="11"/>
      <c r="R1813" s="11"/>
      <c r="S1813" s="16"/>
      <c r="T1813" s="16"/>
    </row>
    <row r="1814" spans="17:20" x14ac:dyDescent="0.25">
      <c r="Q1814" s="11"/>
      <c r="R1814" s="11"/>
      <c r="S1814" s="16"/>
      <c r="T1814" s="16"/>
    </row>
    <row r="1815" spans="17:20" x14ac:dyDescent="0.25">
      <c r="Q1815" s="11"/>
      <c r="R1815" s="11"/>
      <c r="S1815" s="16"/>
      <c r="T1815" s="16"/>
    </row>
    <row r="1816" spans="17:20" x14ac:dyDescent="0.25">
      <c r="Q1816" s="11"/>
      <c r="R1816" s="11"/>
      <c r="S1816" s="16"/>
      <c r="T1816" s="16"/>
    </row>
    <row r="1817" spans="17:20" x14ac:dyDescent="0.25">
      <c r="Q1817" s="11"/>
      <c r="R1817" s="11"/>
      <c r="S1817" s="16"/>
      <c r="T1817" s="16"/>
    </row>
    <row r="1818" spans="17:20" x14ac:dyDescent="0.25">
      <c r="Q1818" s="11"/>
      <c r="R1818" s="11"/>
      <c r="S1818" s="16"/>
      <c r="T1818" s="16"/>
    </row>
    <row r="1819" spans="17:20" x14ac:dyDescent="0.25">
      <c r="Q1819" s="11"/>
      <c r="R1819" s="11"/>
      <c r="S1819" s="16"/>
      <c r="T1819" s="16"/>
    </row>
    <row r="1820" spans="17:20" x14ac:dyDescent="0.25">
      <c r="Q1820" s="11"/>
      <c r="R1820" s="11"/>
      <c r="S1820" s="16"/>
      <c r="T1820" s="16"/>
    </row>
    <row r="1821" spans="17:20" x14ac:dyDescent="0.25">
      <c r="Q1821" s="11"/>
      <c r="R1821" s="11"/>
      <c r="S1821" s="16"/>
      <c r="T1821" s="16"/>
    </row>
    <row r="1822" spans="17:20" x14ac:dyDescent="0.25">
      <c r="Q1822" s="11"/>
      <c r="R1822" s="11"/>
      <c r="S1822" s="16"/>
      <c r="T1822" s="16"/>
    </row>
    <row r="1823" spans="17:20" x14ac:dyDescent="0.25">
      <c r="Q1823" s="11"/>
      <c r="R1823" s="11"/>
      <c r="S1823" s="16"/>
      <c r="T1823" s="16"/>
    </row>
    <row r="1824" spans="17:20" x14ac:dyDescent="0.25">
      <c r="Q1824" s="11"/>
      <c r="R1824" s="11"/>
      <c r="S1824" s="16"/>
      <c r="T1824" s="16"/>
    </row>
    <row r="1825" spans="17:20" x14ac:dyDescent="0.25">
      <c r="Q1825" s="11"/>
      <c r="R1825" s="11"/>
      <c r="S1825" s="16"/>
      <c r="T1825" s="16"/>
    </row>
    <row r="1826" spans="17:20" x14ac:dyDescent="0.25">
      <c r="Q1826" s="11"/>
      <c r="R1826" s="11"/>
      <c r="S1826" s="16"/>
      <c r="T1826" s="16"/>
    </row>
    <row r="1827" spans="17:20" x14ac:dyDescent="0.25">
      <c r="Q1827" s="11"/>
      <c r="R1827" s="11"/>
      <c r="S1827" s="16"/>
      <c r="T1827" s="16"/>
    </row>
    <row r="1828" spans="17:20" x14ac:dyDescent="0.25">
      <c r="Q1828" s="11"/>
      <c r="R1828" s="11"/>
      <c r="S1828" s="16"/>
      <c r="T1828" s="16"/>
    </row>
    <row r="1829" spans="17:20" x14ac:dyDescent="0.25">
      <c r="Q1829" s="11"/>
      <c r="R1829" s="11"/>
      <c r="S1829" s="16"/>
      <c r="T1829" s="16"/>
    </row>
    <row r="1830" spans="17:20" x14ac:dyDescent="0.25">
      <c r="Q1830" s="11"/>
      <c r="R1830" s="11"/>
      <c r="S1830" s="16"/>
      <c r="T1830" s="16"/>
    </row>
    <row r="1831" spans="17:20" x14ac:dyDescent="0.25">
      <c r="Q1831" s="11"/>
      <c r="R1831" s="11"/>
      <c r="S1831" s="16"/>
      <c r="T1831" s="16"/>
    </row>
    <row r="1832" spans="17:20" x14ac:dyDescent="0.25">
      <c r="Q1832" s="11"/>
      <c r="R1832" s="11"/>
      <c r="S1832" s="16"/>
      <c r="T1832" s="16"/>
    </row>
    <row r="1833" spans="17:20" x14ac:dyDescent="0.25">
      <c r="Q1833" s="11"/>
      <c r="R1833" s="11"/>
      <c r="S1833" s="16"/>
      <c r="T1833" s="16"/>
    </row>
    <row r="1834" spans="17:20" x14ac:dyDescent="0.25">
      <c r="Q1834" s="11"/>
      <c r="R1834" s="11"/>
      <c r="S1834" s="16"/>
      <c r="T1834" s="16"/>
    </row>
    <row r="1835" spans="17:20" x14ac:dyDescent="0.25">
      <c r="Q1835" s="11"/>
      <c r="R1835" s="11"/>
      <c r="S1835" s="16"/>
      <c r="T1835" s="16"/>
    </row>
    <row r="1836" spans="17:20" x14ac:dyDescent="0.25">
      <c r="Q1836" s="11"/>
      <c r="R1836" s="11"/>
      <c r="S1836" s="16"/>
      <c r="T1836" s="16"/>
    </row>
    <row r="1837" spans="17:20" x14ac:dyDescent="0.25">
      <c r="Q1837" s="11"/>
      <c r="R1837" s="11"/>
      <c r="S1837" s="16"/>
      <c r="T1837" s="16"/>
    </row>
    <row r="1838" spans="17:20" x14ac:dyDescent="0.25">
      <c r="Q1838" s="11"/>
      <c r="R1838" s="11"/>
      <c r="S1838" s="16"/>
      <c r="T1838" s="16"/>
    </row>
    <row r="1839" spans="17:20" x14ac:dyDescent="0.25">
      <c r="Q1839" s="11"/>
      <c r="R1839" s="11"/>
      <c r="S1839" s="16"/>
      <c r="T1839" s="16"/>
    </row>
    <row r="1840" spans="17:20" x14ac:dyDescent="0.25">
      <c r="Q1840" s="11"/>
      <c r="R1840" s="11"/>
      <c r="S1840" s="16"/>
      <c r="T1840" s="16"/>
    </row>
    <row r="1841" spans="17:20" x14ac:dyDescent="0.25">
      <c r="Q1841" s="11"/>
      <c r="R1841" s="11"/>
      <c r="S1841" s="16"/>
      <c r="T1841" s="16"/>
    </row>
    <row r="1842" spans="17:20" x14ac:dyDescent="0.25">
      <c r="Q1842" s="11"/>
      <c r="R1842" s="11"/>
      <c r="S1842" s="16"/>
      <c r="T1842" s="16"/>
    </row>
    <row r="1843" spans="17:20" x14ac:dyDescent="0.25">
      <c r="Q1843" s="11"/>
      <c r="R1843" s="11"/>
      <c r="S1843" s="16"/>
      <c r="T1843" s="16"/>
    </row>
    <row r="1844" spans="17:20" x14ac:dyDescent="0.25">
      <c r="Q1844" s="11"/>
      <c r="R1844" s="11"/>
      <c r="S1844" s="16"/>
      <c r="T1844" s="16"/>
    </row>
    <row r="1845" spans="17:20" x14ac:dyDescent="0.25">
      <c r="Q1845" s="11"/>
      <c r="R1845" s="11"/>
      <c r="S1845" s="16"/>
      <c r="T1845" s="16"/>
    </row>
    <row r="1846" spans="17:20" x14ac:dyDescent="0.25">
      <c r="Q1846" s="11"/>
      <c r="R1846" s="11"/>
      <c r="S1846" s="16"/>
      <c r="T1846" s="16"/>
    </row>
    <row r="1847" spans="17:20" x14ac:dyDescent="0.25">
      <c r="Q1847" s="11"/>
      <c r="R1847" s="11"/>
      <c r="S1847" s="16"/>
      <c r="T1847" s="16"/>
    </row>
    <row r="1848" spans="17:20" x14ac:dyDescent="0.25">
      <c r="Q1848" s="11"/>
      <c r="R1848" s="11"/>
      <c r="S1848" s="16"/>
      <c r="T1848" s="16"/>
    </row>
    <row r="1849" spans="17:20" x14ac:dyDescent="0.25">
      <c r="Q1849" s="11"/>
      <c r="R1849" s="11"/>
      <c r="S1849" s="16"/>
      <c r="T1849" s="16"/>
    </row>
    <row r="1850" spans="17:20" x14ac:dyDescent="0.25">
      <c r="Q1850" s="11"/>
      <c r="R1850" s="11"/>
      <c r="S1850" s="16"/>
      <c r="T1850" s="16"/>
    </row>
    <row r="1851" spans="17:20" x14ac:dyDescent="0.25">
      <c r="Q1851" s="11"/>
      <c r="R1851" s="11"/>
      <c r="S1851" s="16"/>
      <c r="T1851" s="16"/>
    </row>
    <row r="1852" spans="17:20" x14ac:dyDescent="0.25">
      <c r="Q1852" s="11"/>
      <c r="R1852" s="11"/>
      <c r="S1852" s="16"/>
      <c r="T1852" s="16"/>
    </row>
    <row r="1853" spans="17:20" x14ac:dyDescent="0.25">
      <c r="Q1853" s="11"/>
      <c r="R1853" s="11"/>
      <c r="S1853" s="16"/>
      <c r="T1853" s="16"/>
    </row>
    <row r="1854" spans="17:20" x14ac:dyDescent="0.25">
      <c r="Q1854" s="11"/>
      <c r="R1854" s="11"/>
      <c r="S1854" s="16"/>
      <c r="T1854" s="16"/>
    </row>
    <row r="1855" spans="17:20" x14ac:dyDescent="0.25">
      <c r="Q1855" s="11"/>
      <c r="R1855" s="11"/>
      <c r="S1855" s="16"/>
      <c r="T1855" s="16"/>
    </row>
    <row r="1856" spans="17:20" x14ac:dyDescent="0.25">
      <c r="Q1856" s="11"/>
      <c r="R1856" s="11"/>
      <c r="S1856" s="16"/>
      <c r="T1856" s="16"/>
    </row>
    <row r="1857" spans="17:20" x14ac:dyDescent="0.25">
      <c r="Q1857" s="11"/>
      <c r="R1857" s="11"/>
      <c r="S1857" s="16"/>
      <c r="T1857" s="16"/>
    </row>
    <row r="1858" spans="17:20" x14ac:dyDescent="0.25">
      <c r="Q1858" s="11"/>
      <c r="R1858" s="11"/>
      <c r="S1858" s="16"/>
      <c r="T1858" s="16"/>
    </row>
    <row r="1859" spans="17:20" x14ac:dyDescent="0.25">
      <c r="Q1859" s="11"/>
      <c r="R1859" s="11"/>
      <c r="S1859" s="16"/>
      <c r="T1859" s="16"/>
    </row>
    <row r="1860" spans="17:20" x14ac:dyDescent="0.25">
      <c r="Q1860" s="11"/>
      <c r="R1860" s="11"/>
      <c r="S1860" s="16"/>
      <c r="T1860" s="16"/>
    </row>
    <row r="1861" spans="17:20" x14ac:dyDescent="0.25">
      <c r="Q1861" s="11"/>
      <c r="R1861" s="11"/>
      <c r="S1861" s="16"/>
      <c r="T1861" s="16"/>
    </row>
    <row r="1862" spans="17:20" x14ac:dyDescent="0.25">
      <c r="Q1862" s="11"/>
      <c r="R1862" s="11"/>
      <c r="S1862" s="16"/>
      <c r="T1862" s="16"/>
    </row>
    <row r="1863" spans="17:20" x14ac:dyDescent="0.25">
      <c r="Q1863" s="11"/>
      <c r="R1863" s="11"/>
      <c r="S1863" s="16"/>
      <c r="T1863" s="16"/>
    </row>
    <row r="1864" spans="17:20" x14ac:dyDescent="0.25">
      <c r="Q1864" s="11"/>
      <c r="R1864" s="11"/>
      <c r="S1864" s="16"/>
      <c r="T1864" s="16"/>
    </row>
    <row r="1865" spans="17:20" x14ac:dyDescent="0.25">
      <c r="Q1865" s="11"/>
      <c r="R1865" s="11"/>
      <c r="S1865" s="16"/>
      <c r="T1865" s="16"/>
    </row>
    <row r="1866" spans="17:20" x14ac:dyDescent="0.25">
      <c r="Q1866" s="11"/>
      <c r="R1866" s="11"/>
      <c r="S1866" s="16"/>
      <c r="T1866" s="16"/>
    </row>
    <row r="1867" spans="17:20" x14ac:dyDescent="0.25">
      <c r="Q1867" s="11"/>
      <c r="R1867" s="11"/>
      <c r="S1867" s="16"/>
      <c r="T1867" s="16"/>
    </row>
    <row r="1868" spans="17:20" x14ac:dyDescent="0.25">
      <c r="Q1868" s="11"/>
      <c r="R1868" s="11"/>
      <c r="S1868" s="16"/>
      <c r="T1868" s="16"/>
    </row>
    <row r="1869" spans="17:20" x14ac:dyDescent="0.25">
      <c r="Q1869" s="11"/>
      <c r="R1869" s="11"/>
      <c r="S1869" s="16"/>
      <c r="T1869" s="16"/>
    </row>
    <row r="1870" spans="17:20" x14ac:dyDescent="0.25">
      <c r="Q1870" s="11"/>
      <c r="R1870" s="11"/>
      <c r="S1870" s="16"/>
      <c r="T1870" s="16"/>
    </row>
    <row r="1871" spans="17:20" x14ac:dyDescent="0.25">
      <c r="Q1871" s="11"/>
      <c r="R1871" s="11"/>
      <c r="S1871" s="16"/>
      <c r="T1871" s="16"/>
    </row>
    <row r="1872" spans="17:20" x14ac:dyDescent="0.25">
      <c r="Q1872" s="11"/>
      <c r="R1872" s="11"/>
      <c r="S1872" s="16"/>
      <c r="T1872" s="16"/>
    </row>
    <row r="1873" spans="17:20" x14ac:dyDescent="0.25">
      <c r="Q1873" s="11"/>
      <c r="R1873" s="11"/>
      <c r="S1873" s="16"/>
      <c r="T1873" s="16"/>
    </row>
    <row r="1874" spans="17:20" x14ac:dyDescent="0.25">
      <c r="Q1874" s="11"/>
      <c r="R1874" s="11"/>
      <c r="S1874" s="16"/>
      <c r="T1874" s="16"/>
    </row>
    <row r="1875" spans="17:20" x14ac:dyDescent="0.25">
      <c r="Q1875" s="11"/>
      <c r="R1875" s="11"/>
      <c r="S1875" s="16"/>
      <c r="T1875" s="16"/>
    </row>
    <row r="1876" spans="17:20" x14ac:dyDescent="0.25">
      <c r="Q1876" s="11"/>
      <c r="R1876" s="11"/>
      <c r="S1876" s="16"/>
      <c r="T1876" s="16"/>
    </row>
    <row r="1877" spans="17:20" x14ac:dyDescent="0.25">
      <c r="Q1877" s="11"/>
      <c r="R1877" s="11"/>
      <c r="S1877" s="16"/>
      <c r="T1877" s="16"/>
    </row>
    <row r="1878" spans="17:20" x14ac:dyDescent="0.25">
      <c r="Q1878" s="11"/>
      <c r="R1878" s="11"/>
      <c r="S1878" s="16"/>
      <c r="T1878" s="16"/>
    </row>
    <row r="1879" spans="17:20" x14ac:dyDescent="0.25">
      <c r="Q1879" s="11"/>
      <c r="R1879" s="11"/>
      <c r="S1879" s="16"/>
      <c r="T1879" s="16"/>
    </row>
    <row r="1880" spans="17:20" x14ac:dyDescent="0.25">
      <c r="Q1880" s="11"/>
      <c r="R1880" s="11"/>
      <c r="S1880" s="16"/>
      <c r="T1880" s="16"/>
    </row>
    <row r="1881" spans="17:20" x14ac:dyDescent="0.25">
      <c r="Q1881" s="11"/>
      <c r="R1881" s="11"/>
      <c r="S1881" s="16"/>
      <c r="T1881" s="16"/>
    </row>
    <row r="1882" spans="17:20" x14ac:dyDescent="0.25">
      <c r="Q1882" s="11"/>
      <c r="R1882" s="11"/>
      <c r="S1882" s="16"/>
      <c r="T1882" s="16"/>
    </row>
    <row r="1883" spans="17:20" x14ac:dyDescent="0.25">
      <c r="Q1883" s="11"/>
      <c r="R1883" s="11"/>
      <c r="S1883" s="16"/>
      <c r="T1883" s="16"/>
    </row>
    <row r="1884" spans="17:20" x14ac:dyDescent="0.25">
      <c r="Q1884" s="11"/>
      <c r="R1884" s="11"/>
      <c r="S1884" s="16"/>
      <c r="T1884" s="16"/>
    </row>
    <row r="1885" spans="17:20" x14ac:dyDescent="0.25">
      <c r="Q1885" s="11"/>
      <c r="R1885" s="11"/>
      <c r="S1885" s="16"/>
      <c r="T1885" s="16"/>
    </row>
    <row r="1886" spans="17:20" x14ac:dyDescent="0.25">
      <c r="Q1886" s="11"/>
      <c r="R1886" s="11"/>
      <c r="S1886" s="16"/>
      <c r="T1886" s="16"/>
    </row>
    <row r="1887" spans="17:20" x14ac:dyDescent="0.25">
      <c r="Q1887" s="11"/>
      <c r="R1887" s="11"/>
      <c r="S1887" s="16"/>
      <c r="T1887" s="16"/>
    </row>
    <row r="1888" spans="17:20" x14ac:dyDescent="0.25">
      <c r="Q1888" s="11"/>
      <c r="R1888" s="11"/>
      <c r="S1888" s="16"/>
      <c r="T1888" s="16"/>
    </row>
    <row r="1889" spans="17:20" x14ac:dyDescent="0.25">
      <c r="Q1889" s="11"/>
      <c r="R1889" s="11"/>
      <c r="S1889" s="16"/>
      <c r="T1889" s="16"/>
    </row>
    <row r="1890" spans="17:20" x14ac:dyDescent="0.25">
      <c r="Q1890" s="11"/>
      <c r="R1890" s="11"/>
      <c r="S1890" s="16"/>
      <c r="T1890" s="16"/>
    </row>
    <row r="1891" spans="17:20" x14ac:dyDescent="0.25">
      <c r="Q1891" s="11"/>
      <c r="R1891" s="11"/>
      <c r="S1891" s="16"/>
      <c r="T1891" s="16"/>
    </row>
    <row r="1892" spans="17:20" x14ac:dyDescent="0.25">
      <c r="Q1892" s="11"/>
      <c r="R1892" s="11"/>
      <c r="S1892" s="16"/>
      <c r="T1892" s="16"/>
    </row>
    <row r="1893" spans="17:20" x14ac:dyDescent="0.25">
      <c r="Q1893" s="11"/>
      <c r="R1893" s="11"/>
      <c r="S1893" s="16"/>
      <c r="T1893" s="16"/>
    </row>
    <row r="1894" spans="17:20" x14ac:dyDescent="0.25">
      <c r="Q1894" s="11"/>
      <c r="R1894" s="11"/>
      <c r="S1894" s="16"/>
      <c r="T1894" s="16"/>
    </row>
    <row r="1895" spans="17:20" x14ac:dyDescent="0.25">
      <c r="Q1895" s="11"/>
      <c r="R1895" s="11"/>
      <c r="S1895" s="16"/>
      <c r="T1895" s="16"/>
    </row>
    <row r="1896" spans="17:20" x14ac:dyDescent="0.25">
      <c r="Q1896" s="11"/>
      <c r="R1896" s="11"/>
      <c r="S1896" s="16"/>
      <c r="T1896" s="16"/>
    </row>
    <row r="1897" spans="17:20" x14ac:dyDescent="0.25">
      <c r="Q1897" s="11"/>
      <c r="R1897" s="11"/>
      <c r="S1897" s="16"/>
      <c r="T1897" s="16"/>
    </row>
    <row r="1898" spans="17:20" x14ac:dyDescent="0.25">
      <c r="Q1898" s="11"/>
      <c r="R1898" s="11"/>
      <c r="S1898" s="16"/>
      <c r="T1898" s="16"/>
    </row>
    <row r="1899" spans="17:20" x14ac:dyDescent="0.25">
      <c r="Q1899" s="11"/>
      <c r="R1899" s="11"/>
      <c r="S1899" s="16"/>
      <c r="T1899" s="16"/>
    </row>
    <row r="1900" spans="17:20" x14ac:dyDescent="0.25">
      <c r="Q1900" s="11"/>
      <c r="R1900" s="11"/>
      <c r="S1900" s="16"/>
      <c r="T1900" s="16"/>
    </row>
    <row r="1901" spans="17:20" x14ac:dyDescent="0.25">
      <c r="Q1901" s="11"/>
      <c r="R1901" s="11"/>
      <c r="S1901" s="16"/>
      <c r="T1901" s="16"/>
    </row>
    <row r="1902" spans="17:20" x14ac:dyDescent="0.25">
      <c r="Q1902" s="11"/>
      <c r="R1902" s="11"/>
      <c r="S1902" s="16"/>
      <c r="T1902" s="16"/>
    </row>
    <row r="1903" spans="17:20" x14ac:dyDescent="0.25">
      <c r="Q1903" s="11"/>
      <c r="R1903" s="11"/>
      <c r="S1903" s="16"/>
      <c r="T1903" s="16"/>
    </row>
    <row r="1904" spans="17:20" x14ac:dyDescent="0.25">
      <c r="Q1904" s="11"/>
      <c r="R1904" s="11"/>
      <c r="S1904" s="16"/>
      <c r="T1904" s="16"/>
    </row>
    <row r="1905" spans="17:20" x14ac:dyDescent="0.25">
      <c r="Q1905" s="11"/>
      <c r="R1905" s="11"/>
      <c r="S1905" s="16"/>
      <c r="T1905" s="16"/>
    </row>
    <row r="1906" spans="17:20" x14ac:dyDescent="0.25">
      <c r="Q1906" s="11"/>
      <c r="R1906" s="11"/>
      <c r="S1906" s="16"/>
      <c r="T1906" s="16"/>
    </row>
    <row r="1907" spans="17:20" x14ac:dyDescent="0.25">
      <c r="Q1907" s="11"/>
      <c r="R1907" s="11"/>
      <c r="S1907" s="16"/>
      <c r="T1907" s="16"/>
    </row>
    <row r="1908" spans="17:20" x14ac:dyDescent="0.25">
      <c r="Q1908" s="11"/>
      <c r="R1908" s="11"/>
      <c r="S1908" s="16"/>
      <c r="T1908" s="16"/>
    </row>
    <row r="1909" spans="17:20" x14ac:dyDescent="0.25">
      <c r="Q1909" s="11"/>
      <c r="R1909" s="11"/>
      <c r="S1909" s="16"/>
      <c r="T1909" s="16"/>
    </row>
    <row r="1910" spans="17:20" x14ac:dyDescent="0.25">
      <c r="Q1910" s="11"/>
      <c r="R1910" s="11"/>
      <c r="S1910" s="16"/>
      <c r="T1910" s="16"/>
    </row>
    <row r="1911" spans="17:20" x14ac:dyDescent="0.25">
      <c r="Q1911" s="11"/>
      <c r="R1911" s="11"/>
      <c r="S1911" s="16"/>
      <c r="T1911" s="16"/>
    </row>
    <row r="1912" spans="17:20" x14ac:dyDescent="0.25">
      <c r="Q1912" s="11"/>
      <c r="R1912" s="11"/>
      <c r="S1912" s="16"/>
      <c r="T1912" s="16"/>
    </row>
    <row r="1913" spans="17:20" x14ac:dyDescent="0.25">
      <c r="Q1913" s="11"/>
      <c r="R1913" s="11"/>
      <c r="S1913" s="16"/>
      <c r="T1913" s="16"/>
    </row>
    <row r="1914" spans="17:20" x14ac:dyDescent="0.25">
      <c r="Q1914" s="11"/>
      <c r="R1914" s="11"/>
      <c r="S1914" s="16"/>
      <c r="T1914" s="16"/>
    </row>
    <row r="1915" spans="17:20" x14ac:dyDescent="0.25">
      <c r="Q1915" s="11"/>
      <c r="R1915" s="11"/>
      <c r="S1915" s="16"/>
      <c r="T1915" s="16"/>
    </row>
    <row r="1916" spans="17:20" x14ac:dyDescent="0.25">
      <c r="Q1916" s="11"/>
      <c r="R1916" s="11"/>
      <c r="S1916" s="16"/>
      <c r="T1916" s="16"/>
    </row>
    <row r="1917" spans="17:20" x14ac:dyDescent="0.25">
      <c r="Q1917" s="11"/>
      <c r="R1917" s="11"/>
      <c r="S1917" s="16"/>
      <c r="T1917" s="16"/>
    </row>
    <row r="1918" spans="17:20" x14ac:dyDescent="0.25">
      <c r="Q1918" s="11"/>
      <c r="R1918" s="11"/>
      <c r="S1918" s="16"/>
      <c r="T1918" s="16"/>
    </row>
    <row r="1919" spans="17:20" x14ac:dyDescent="0.25">
      <c r="Q1919" s="11"/>
      <c r="R1919" s="11"/>
      <c r="S1919" s="16"/>
      <c r="T1919" s="16"/>
    </row>
    <row r="1920" spans="17:20" x14ac:dyDescent="0.25">
      <c r="Q1920" s="11"/>
      <c r="R1920" s="11"/>
      <c r="S1920" s="16"/>
      <c r="T1920" s="16"/>
    </row>
    <row r="1921" spans="17:20" x14ac:dyDescent="0.25">
      <c r="Q1921" s="11"/>
      <c r="R1921" s="11"/>
      <c r="S1921" s="16"/>
      <c r="T1921" s="16"/>
    </row>
    <row r="1922" spans="17:20" x14ac:dyDescent="0.25">
      <c r="Q1922" s="11"/>
      <c r="R1922" s="11"/>
      <c r="S1922" s="16"/>
      <c r="T1922" s="16"/>
    </row>
    <row r="1923" spans="17:20" x14ac:dyDescent="0.25">
      <c r="Q1923" s="11"/>
      <c r="R1923" s="11"/>
      <c r="S1923" s="16"/>
      <c r="T1923" s="16"/>
    </row>
    <row r="1924" spans="17:20" x14ac:dyDescent="0.25">
      <c r="Q1924" s="11"/>
      <c r="R1924" s="11"/>
      <c r="S1924" s="16"/>
      <c r="T1924" s="16"/>
    </row>
    <row r="1925" spans="17:20" x14ac:dyDescent="0.25">
      <c r="Q1925" s="11"/>
      <c r="R1925" s="11"/>
      <c r="S1925" s="16"/>
      <c r="T1925" s="16"/>
    </row>
    <row r="1926" spans="17:20" x14ac:dyDescent="0.25">
      <c r="Q1926" s="11"/>
      <c r="R1926" s="11"/>
      <c r="S1926" s="16"/>
      <c r="T1926" s="16"/>
    </row>
    <row r="1927" spans="17:20" x14ac:dyDescent="0.25">
      <c r="Q1927" s="11"/>
      <c r="R1927" s="11"/>
      <c r="S1927" s="16"/>
      <c r="T1927" s="16"/>
    </row>
    <row r="1928" spans="17:20" x14ac:dyDescent="0.25">
      <c r="Q1928" s="11"/>
      <c r="R1928" s="11"/>
      <c r="S1928" s="16"/>
      <c r="T1928" s="16"/>
    </row>
    <row r="1929" spans="17:20" x14ac:dyDescent="0.25">
      <c r="Q1929" s="11"/>
      <c r="R1929" s="11"/>
      <c r="S1929" s="16"/>
      <c r="T1929" s="16"/>
    </row>
    <row r="1930" spans="17:20" x14ac:dyDescent="0.25">
      <c r="Q1930" s="11"/>
      <c r="R1930" s="11"/>
      <c r="S1930" s="16"/>
      <c r="T1930" s="16"/>
    </row>
    <row r="1931" spans="17:20" x14ac:dyDescent="0.25">
      <c r="Q1931" s="11"/>
      <c r="R1931" s="11"/>
      <c r="S1931" s="16"/>
      <c r="T1931" s="16"/>
    </row>
    <row r="1932" spans="17:20" x14ac:dyDescent="0.25">
      <c r="Q1932" s="11"/>
      <c r="R1932" s="11"/>
      <c r="S1932" s="16"/>
      <c r="T1932" s="16"/>
    </row>
    <row r="1933" spans="17:20" x14ac:dyDescent="0.25">
      <c r="Q1933" s="11"/>
      <c r="R1933" s="11"/>
      <c r="S1933" s="16"/>
      <c r="T1933" s="16"/>
    </row>
    <row r="1934" spans="17:20" x14ac:dyDescent="0.25">
      <c r="Q1934" s="11"/>
      <c r="R1934" s="11"/>
      <c r="S1934" s="16"/>
      <c r="T1934" s="16"/>
    </row>
    <row r="1935" spans="17:20" x14ac:dyDescent="0.25">
      <c r="Q1935" s="11"/>
      <c r="R1935" s="11"/>
      <c r="S1935" s="16"/>
      <c r="T1935" s="16"/>
    </row>
    <row r="1936" spans="17:20" x14ac:dyDescent="0.25">
      <c r="Q1936" s="11"/>
      <c r="R1936" s="11"/>
      <c r="S1936" s="16"/>
      <c r="T1936" s="16"/>
    </row>
    <row r="1937" spans="17:20" x14ac:dyDescent="0.25">
      <c r="Q1937" s="11"/>
      <c r="R1937" s="11"/>
      <c r="S1937" s="16"/>
      <c r="T1937" s="16"/>
    </row>
    <row r="1938" spans="17:20" x14ac:dyDescent="0.25">
      <c r="Q1938" s="11"/>
      <c r="R1938" s="11"/>
      <c r="S1938" s="16"/>
      <c r="T1938" s="16"/>
    </row>
    <row r="1939" spans="17:20" x14ac:dyDescent="0.25">
      <c r="Q1939" s="11"/>
      <c r="R1939" s="11"/>
      <c r="S1939" s="16"/>
      <c r="T1939" s="16"/>
    </row>
    <row r="1940" spans="17:20" x14ac:dyDescent="0.25">
      <c r="Q1940" s="11"/>
      <c r="R1940" s="11"/>
      <c r="S1940" s="16"/>
      <c r="T1940" s="16"/>
    </row>
    <row r="1941" spans="17:20" x14ac:dyDescent="0.25">
      <c r="Q1941" s="11"/>
      <c r="R1941" s="11"/>
      <c r="S1941" s="16"/>
      <c r="T1941" s="16"/>
    </row>
    <row r="1942" spans="17:20" x14ac:dyDescent="0.25">
      <c r="Q1942" s="11"/>
      <c r="R1942" s="11"/>
      <c r="S1942" s="16"/>
      <c r="T1942" s="16"/>
    </row>
    <row r="1943" spans="17:20" x14ac:dyDescent="0.25">
      <c r="Q1943" s="11"/>
      <c r="R1943" s="11"/>
      <c r="S1943" s="16"/>
      <c r="T1943" s="16"/>
    </row>
    <row r="1944" spans="17:20" x14ac:dyDescent="0.25">
      <c r="Q1944" s="11"/>
      <c r="R1944" s="11"/>
      <c r="S1944" s="16"/>
      <c r="T1944" s="16"/>
    </row>
    <row r="1945" spans="17:20" x14ac:dyDescent="0.25">
      <c r="Q1945" s="11"/>
      <c r="R1945" s="11"/>
      <c r="S1945" s="16"/>
      <c r="T1945" s="16"/>
    </row>
    <row r="1946" spans="17:20" x14ac:dyDescent="0.25">
      <c r="Q1946" s="11"/>
      <c r="R1946" s="11"/>
      <c r="S1946" s="16"/>
      <c r="T1946" s="16"/>
    </row>
    <row r="1947" spans="17:20" x14ac:dyDescent="0.25">
      <c r="Q1947" s="11"/>
      <c r="R1947" s="11"/>
      <c r="S1947" s="16"/>
      <c r="T1947" s="16"/>
    </row>
    <row r="1948" spans="17:20" x14ac:dyDescent="0.25">
      <c r="Q1948" s="11"/>
      <c r="R1948" s="11"/>
      <c r="S1948" s="16"/>
      <c r="T1948" s="16"/>
    </row>
    <row r="1949" spans="17:20" x14ac:dyDescent="0.25">
      <c r="Q1949" s="11"/>
      <c r="R1949" s="11"/>
      <c r="S1949" s="16"/>
      <c r="T1949" s="16"/>
    </row>
    <row r="1950" spans="17:20" x14ac:dyDescent="0.25">
      <c r="Q1950" s="11"/>
      <c r="R1950" s="11"/>
      <c r="S1950" s="16"/>
      <c r="T1950" s="16"/>
    </row>
    <row r="1951" spans="17:20" x14ac:dyDescent="0.25">
      <c r="Q1951" s="11"/>
      <c r="R1951" s="11"/>
      <c r="S1951" s="16"/>
      <c r="T1951" s="16"/>
    </row>
    <row r="1952" spans="17:20" x14ac:dyDescent="0.25">
      <c r="Q1952" s="11"/>
      <c r="R1952" s="11"/>
      <c r="S1952" s="16"/>
      <c r="T1952" s="16"/>
    </row>
    <row r="1953" spans="17:20" x14ac:dyDescent="0.25">
      <c r="Q1953" s="11"/>
      <c r="R1953" s="11"/>
      <c r="S1953" s="16"/>
      <c r="T1953" s="16"/>
    </row>
    <row r="1954" spans="17:20" x14ac:dyDescent="0.25">
      <c r="Q1954" s="11"/>
      <c r="R1954" s="11"/>
      <c r="S1954" s="16"/>
      <c r="T1954" s="16"/>
    </row>
    <row r="1955" spans="17:20" x14ac:dyDescent="0.25">
      <c r="Q1955" s="11"/>
      <c r="R1955" s="11"/>
      <c r="S1955" s="16"/>
      <c r="T1955" s="16"/>
    </row>
    <row r="1956" spans="17:20" x14ac:dyDescent="0.25">
      <c r="Q1956" s="11"/>
      <c r="R1956" s="11"/>
      <c r="S1956" s="16"/>
      <c r="T1956" s="16"/>
    </row>
    <row r="1957" spans="17:20" x14ac:dyDescent="0.25">
      <c r="Q1957" s="11"/>
      <c r="R1957" s="11"/>
      <c r="S1957" s="16"/>
      <c r="T1957" s="16"/>
    </row>
    <row r="1958" spans="17:20" x14ac:dyDescent="0.25">
      <c r="Q1958" s="11"/>
      <c r="R1958" s="11"/>
      <c r="S1958" s="16"/>
      <c r="T1958" s="16"/>
    </row>
    <row r="1959" spans="17:20" x14ac:dyDescent="0.25">
      <c r="Q1959" s="11"/>
      <c r="R1959" s="11"/>
      <c r="S1959" s="16"/>
      <c r="T1959" s="16"/>
    </row>
    <row r="1960" spans="17:20" x14ac:dyDescent="0.25">
      <c r="Q1960" s="11"/>
      <c r="R1960" s="11"/>
      <c r="S1960" s="16"/>
      <c r="T1960" s="16"/>
    </row>
    <row r="1961" spans="17:20" x14ac:dyDescent="0.25">
      <c r="Q1961" s="11"/>
      <c r="R1961" s="11"/>
      <c r="S1961" s="16"/>
      <c r="T1961" s="16"/>
    </row>
    <row r="1962" spans="17:20" x14ac:dyDescent="0.25">
      <c r="Q1962" s="11"/>
      <c r="R1962" s="11"/>
      <c r="S1962" s="16"/>
      <c r="T1962" s="16"/>
    </row>
    <row r="1963" spans="17:20" x14ac:dyDescent="0.25">
      <c r="Q1963" s="11"/>
      <c r="R1963" s="11"/>
      <c r="S1963" s="16"/>
      <c r="T1963" s="16"/>
    </row>
    <row r="1964" spans="17:20" x14ac:dyDescent="0.25">
      <c r="Q1964" s="11"/>
      <c r="R1964" s="11"/>
      <c r="S1964" s="16"/>
      <c r="T1964" s="16"/>
    </row>
    <row r="1965" spans="17:20" x14ac:dyDescent="0.25">
      <c r="Q1965" s="11"/>
      <c r="R1965" s="11"/>
      <c r="S1965" s="16"/>
      <c r="T1965" s="16"/>
    </row>
    <row r="1966" spans="17:20" x14ac:dyDescent="0.25">
      <c r="Q1966" s="11"/>
      <c r="R1966" s="11"/>
      <c r="S1966" s="16"/>
      <c r="T1966" s="16"/>
    </row>
    <row r="1967" spans="17:20" x14ac:dyDescent="0.25">
      <c r="Q1967" s="11"/>
      <c r="R1967" s="11"/>
      <c r="S1967" s="16"/>
      <c r="T1967" s="16"/>
    </row>
    <row r="1968" spans="17:20" x14ac:dyDescent="0.25">
      <c r="Q1968" s="11"/>
      <c r="R1968" s="11"/>
      <c r="S1968" s="16"/>
      <c r="T1968" s="16"/>
    </row>
    <row r="1969" spans="17:20" x14ac:dyDescent="0.25">
      <c r="Q1969" s="11"/>
      <c r="R1969" s="11"/>
      <c r="S1969" s="16"/>
      <c r="T1969" s="16"/>
    </row>
    <row r="1970" spans="17:20" x14ac:dyDescent="0.25">
      <c r="Q1970" s="11"/>
      <c r="R1970" s="11"/>
      <c r="S1970" s="16"/>
      <c r="T1970" s="16"/>
    </row>
    <row r="1971" spans="17:20" x14ac:dyDescent="0.25">
      <c r="Q1971" s="11"/>
      <c r="R1971" s="11"/>
      <c r="S1971" s="16"/>
      <c r="T1971" s="16"/>
    </row>
    <row r="1972" spans="17:20" x14ac:dyDescent="0.25">
      <c r="Q1972" s="11"/>
      <c r="R1972" s="11"/>
      <c r="S1972" s="16"/>
      <c r="T1972" s="16"/>
    </row>
    <row r="1973" spans="17:20" x14ac:dyDescent="0.25">
      <c r="Q1973" s="11"/>
      <c r="R1973" s="11"/>
      <c r="S1973" s="16"/>
      <c r="T1973" s="16"/>
    </row>
    <row r="1974" spans="17:20" x14ac:dyDescent="0.25">
      <c r="Q1974" s="11"/>
      <c r="R1974" s="11"/>
      <c r="S1974" s="16"/>
      <c r="T1974" s="16"/>
    </row>
    <row r="1975" spans="17:20" x14ac:dyDescent="0.25">
      <c r="Q1975" s="11"/>
      <c r="R1975" s="11"/>
      <c r="S1975" s="16"/>
      <c r="T1975" s="16"/>
    </row>
    <row r="1976" spans="17:20" x14ac:dyDescent="0.25">
      <c r="Q1976" s="11"/>
      <c r="R1976" s="11"/>
      <c r="S1976" s="16"/>
      <c r="T1976" s="16"/>
    </row>
    <row r="1977" spans="17:20" x14ac:dyDescent="0.25">
      <c r="Q1977" s="11"/>
      <c r="R1977" s="11"/>
      <c r="S1977" s="16"/>
      <c r="T1977" s="16"/>
    </row>
    <row r="1978" spans="17:20" x14ac:dyDescent="0.25">
      <c r="Q1978" s="11"/>
      <c r="R1978" s="11"/>
      <c r="S1978" s="16"/>
      <c r="T1978" s="16"/>
    </row>
    <row r="1979" spans="17:20" x14ac:dyDescent="0.25">
      <c r="Q1979" s="11"/>
      <c r="R1979" s="11"/>
      <c r="S1979" s="16"/>
      <c r="T1979" s="16"/>
    </row>
    <row r="1980" spans="17:20" x14ac:dyDescent="0.25">
      <c r="Q1980" s="11"/>
      <c r="R1980" s="11"/>
      <c r="S1980" s="16"/>
      <c r="T1980" s="16"/>
    </row>
    <row r="1981" spans="17:20" x14ac:dyDescent="0.25">
      <c r="Q1981" s="11"/>
      <c r="R1981" s="11"/>
      <c r="S1981" s="16"/>
      <c r="T1981" s="16"/>
    </row>
    <row r="1982" spans="17:20" x14ac:dyDescent="0.25">
      <c r="Q1982" s="11"/>
      <c r="R1982" s="11"/>
      <c r="S1982" s="16"/>
      <c r="T1982" s="16"/>
    </row>
    <row r="1983" spans="17:20" x14ac:dyDescent="0.25">
      <c r="Q1983" s="11"/>
      <c r="R1983" s="11"/>
      <c r="S1983" s="16"/>
      <c r="T1983" s="16"/>
    </row>
    <row r="1984" spans="17:20" x14ac:dyDescent="0.25">
      <c r="Q1984" s="11"/>
      <c r="R1984" s="11"/>
      <c r="S1984" s="16"/>
      <c r="T1984" s="16"/>
    </row>
    <row r="1985" spans="17:20" x14ac:dyDescent="0.25">
      <c r="Q1985" s="11"/>
      <c r="R1985" s="11"/>
      <c r="S1985" s="16"/>
      <c r="T1985" s="16"/>
    </row>
    <row r="1986" spans="17:20" x14ac:dyDescent="0.25">
      <c r="Q1986" s="11"/>
      <c r="R1986" s="11"/>
      <c r="S1986" s="16"/>
      <c r="T1986" s="16"/>
    </row>
    <row r="1987" spans="17:20" x14ac:dyDescent="0.25">
      <c r="Q1987" s="11"/>
      <c r="R1987" s="11"/>
      <c r="S1987" s="16"/>
      <c r="T1987" s="16"/>
    </row>
    <row r="1988" spans="17:20" x14ac:dyDescent="0.25">
      <c r="Q1988" s="11"/>
      <c r="R1988" s="11"/>
      <c r="S1988" s="16"/>
      <c r="T1988" s="16"/>
    </row>
    <row r="1989" spans="17:20" x14ac:dyDescent="0.25">
      <c r="Q1989" s="11"/>
      <c r="R1989" s="11"/>
      <c r="S1989" s="16"/>
      <c r="T1989" s="16"/>
    </row>
    <row r="1990" spans="17:20" x14ac:dyDescent="0.25">
      <c r="Q1990" s="11"/>
      <c r="R1990" s="11"/>
      <c r="S1990" s="16"/>
      <c r="T1990" s="16"/>
    </row>
    <row r="1991" spans="17:20" x14ac:dyDescent="0.25">
      <c r="Q1991" s="11"/>
      <c r="R1991" s="11"/>
      <c r="S1991" s="16"/>
      <c r="T1991" s="16"/>
    </row>
    <row r="1992" spans="17:20" x14ac:dyDescent="0.25">
      <c r="Q1992" s="11"/>
      <c r="R1992" s="11"/>
      <c r="S1992" s="16"/>
      <c r="T1992" s="16"/>
    </row>
    <row r="1993" spans="17:20" x14ac:dyDescent="0.25">
      <c r="Q1993" s="11"/>
      <c r="R1993" s="11"/>
      <c r="S1993" s="16"/>
      <c r="T1993" s="16"/>
    </row>
    <row r="1994" spans="17:20" x14ac:dyDescent="0.25">
      <c r="Q1994" s="11"/>
      <c r="R1994" s="11"/>
      <c r="S1994" s="16"/>
      <c r="T1994" s="16"/>
    </row>
    <row r="1995" spans="17:20" x14ac:dyDescent="0.25">
      <c r="Q1995" s="11"/>
      <c r="R1995" s="11"/>
      <c r="S1995" s="16"/>
      <c r="T1995" s="16"/>
    </row>
    <row r="1996" spans="17:20" x14ac:dyDescent="0.25">
      <c r="Q1996" s="11"/>
      <c r="R1996" s="11"/>
      <c r="S1996" s="16"/>
      <c r="T1996" s="16"/>
    </row>
    <row r="1997" spans="17:20" x14ac:dyDescent="0.25">
      <c r="Q1997" s="11"/>
      <c r="R1997" s="11"/>
      <c r="S1997" s="16"/>
      <c r="T1997" s="16"/>
    </row>
    <row r="1998" spans="17:20" x14ac:dyDescent="0.25">
      <c r="Q1998" s="11"/>
      <c r="R1998" s="11"/>
      <c r="S1998" s="16"/>
      <c r="T1998" s="16"/>
    </row>
    <row r="1999" spans="17:20" x14ac:dyDescent="0.25">
      <c r="Q1999" s="11"/>
      <c r="R1999" s="11"/>
      <c r="S1999" s="16"/>
      <c r="T1999" s="16"/>
    </row>
    <row r="2000" spans="17:20" x14ac:dyDescent="0.25">
      <c r="Q2000" s="11"/>
      <c r="R2000" s="11"/>
      <c r="S2000" s="16"/>
      <c r="T2000" s="16"/>
    </row>
    <row r="2001" spans="17:20" x14ac:dyDescent="0.25">
      <c r="Q2001" s="11"/>
      <c r="R2001" s="11"/>
      <c r="S2001" s="16"/>
      <c r="T2001" s="16"/>
    </row>
    <row r="2002" spans="17:20" x14ac:dyDescent="0.25">
      <c r="Q2002" s="11"/>
      <c r="R2002" s="11"/>
      <c r="S2002" s="16"/>
      <c r="T2002" s="16"/>
    </row>
    <row r="2003" spans="17:20" x14ac:dyDescent="0.25">
      <c r="Q2003" s="11"/>
      <c r="R2003" s="11"/>
      <c r="S2003" s="16"/>
      <c r="T2003" s="16"/>
    </row>
    <row r="2004" spans="17:20" x14ac:dyDescent="0.25">
      <c r="Q2004" s="11"/>
      <c r="R2004" s="11"/>
      <c r="S2004" s="16"/>
      <c r="T2004" s="16"/>
    </row>
    <row r="2005" spans="17:20" x14ac:dyDescent="0.25">
      <c r="Q2005" s="11"/>
      <c r="R2005" s="11"/>
      <c r="S2005" s="16"/>
      <c r="T2005" s="16"/>
    </row>
    <row r="2006" spans="17:20" x14ac:dyDescent="0.25">
      <c r="Q2006" s="11"/>
      <c r="R2006" s="11"/>
      <c r="S2006" s="16"/>
      <c r="T2006" s="16"/>
    </row>
    <row r="2007" spans="17:20" x14ac:dyDescent="0.25">
      <c r="Q2007" s="11"/>
      <c r="R2007" s="11"/>
      <c r="S2007" s="16"/>
      <c r="T2007" s="16"/>
    </row>
    <row r="2008" spans="17:20" x14ac:dyDescent="0.25">
      <c r="Q2008" s="11"/>
      <c r="R2008" s="11"/>
      <c r="S2008" s="16"/>
      <c r="T2008" s="16"/>
    </row>
    <row r="2009" spans="17:20" x14ac:dyDescent="0.25">
      <c r="Q2009" s="11"/>
      <c r="R2009" s="11"/>
      <c r="S2009" s="16"/>
      <c r="T2009" s="16"/>
    </row>
    <row r="2010" spans="17:20" x14ac:dyDescent="0.25">
      <c r="Q2010" s="11"/>
      <c r="R2010" s="11"/>
      <c r="S2010" s="16"/>
      <c r="T2010" s="16"/>
    </row>
    <row r="2011" spans="17:20" x14ac:dyDescent="0.25">
      <c r="Q2011" s="11"/>
      <c r="R2011" s="11"/>
      <c r="S2011" s="16"/>
      <c r="T2011" s="16"/>
    </row>
    <row r="2012" spans="17:20" x14ac:dyDescent="0.25">
      <c r="Q2012" s="11"/>
      <c r="R2012" s="11"/>
      <c r="S2012" s="16"/>
      <c r="T2012" s="16"/>
    </row>
    <row r="2013" spans="17:20" x14ac:dyDescent="0.25">
      <c r="Q2013" s="11"/>
      <c r="R2013" s="11"/>
      <c r="S2013" s="16"/>
      <c r="T2013" s="16"/>
    </row>
    <row r="2014" spans="17:20" x14ac:dyDescent="0.25">
      <c r="Q2014" s="11"/>
      <c r="R2014" s="11"/>
      <c r="S2014" s="16"/>
      <c r="T2014" s="16"/>
    </row>
    <row r="2015" spans="17:20" x14ac:dyDescent="0.25">
      <c r="Q2015" s="11"/>
      <c r="R2015" s="11"/>
      <c r="S2015" s="16"/>
      <c r="T2015" s="16"/>
    </row>
    <row r="2016" spans="17:20" x14ac:dyDescent="0.25">
      <c r="Q2016" s="11"/>
      <c r="R2016" s="11"/>
      <c r="S2016" s="16"/>
      <c r="T2016" s="16"/>
    </row>
    <row r="2017" spans="17:20" x14ac:dyDescent="0.25">
      <c r="Q2017" s="11"/>
      <c r="R2017" s="11"/>
      <c r="S2017" s="16"/>
      <c r="T2017" s="16"/>
    </row>
    <row r="2018" spans="17:20" x14ac:dyDescent="0.25">
      <c r="Q2018" s="11"/>
      <c r="R2018" s="11"/>
      <c r="S2018" s="16"/>
      <c r="T2018" s="16"/>
    </row>
    <row r="2019" spans="17:20" x14ac:dyDescent="0.25">
      <c r="Q2019" s="11"/>
      <c r="R2019" s="11"/>
      <c r="S2019" s="16"/>
      <c r="T2019" s="16"/>
    </row>
    <row r="2020" spans="17:20" x14ac:dyDescent="0.25">
      <c r="Q2020" s="11"/>
      <c r="R2020" s="11"/>
      <c r="S2020" s="16"/>
      <c r="T2020" s="16"/>
    </row>
    <row r="2021" spans="17:20" x14ac:dyDescent="0.25">
      <c r="Q2021" s="11"/>
      <c r="R2021" s="11"/>
      <c r="S2021" s="16"/>
      <c r="T2021" s="16"/>
    </row>
    <row r="2022" spans="17:20" x14ac:dyDescent="0.25">
      <c r="Q2022" s="11"/>
      <c r="R2022" s="11"/>
      <c r="S2022" s="16"/>
      <c r="T2022" s="16"/>
    </row>
    <row r="2023" spans="17:20" x14ac:dyDescent="0.25">
      <c r="Q2023" s="11"/>
      <c r="R2023" s="11"/>
      <c r="S2023" s="16"/>
      <c r="T2023" s="16"/>
    </row>
    <row r="2024" spans="17:20" x14ac:dyDescent="0.25">
      <c r="Q2024" s="11"/>
      <c r="R2024" s="11"/>
      <c r="S2024" s="16"/>
      <c r="T2024" s="16"/>
    </row>
    <row r="2025" spans="17:20" x14ac:dyDescent="0.25">
      <c r="Q2025" s="11"/>
      <c r="R2025" s="11"/>
      <c r="S2025" s="16"/>
      <c r="T2025" s="16"/>
    </row>
    <row r="2026" spans="17:20" x14ac:dyDescent="0.25">
      <c r="Q2026" s="11"/>
      <c r="R2026" s="11"/>
      <c r="S2026" s="16"/>
      <c r="T2026" s="16"/>
    </row>
    <row r="2027" spans="17:20" x14ac:dyDescent="0.25">
      <c r="Q2027" s="11"/>
      <c r="R2027" s="11"/>
      <c r="S2027" s="16"/>
      <c r="T2027" s="16"/>
    </row>
    <row r="2028" spans="17:20" x14ac:dyDescent="0.25">
      <c r="Q2028" s="11"/>
      <c r="R2028" s="11"/>
      <c r="S2028" s="16"/>
      <c r="T2028" s="16"/>
    </row>
    <row r="2029" spans="17:20" x14ac:dyDescent="0.25">
      <c r="Q2029" s="11"/>
      <c r="R2029" s="11"/>
      <c r="S2029" s="16"/>
      <c r="T2029" s="16"/>
    </row>
    <row r="2030" spans="17:20" x14ac:dyDescent="0.25">
      <c r="Q2030" s="11"/>
      <c r="R2030" s="11"/>
      <c r="S2030" s="16"/>
      <c r="T2030" s="16"/>
    </row>
    <row r="2031" spans="17:20" x14ac:dyDescent="0.25">
      <c r="Q2031" s="11"/>
      <c r="R2031" s="11"/>
      <c r="S2031" s="16"/>
      <c r="T2031" s="16"/>
    </row>
    <row r="2032" spans="17:20" x14ac:dyDescent="0.25">
      <c r="Q2032" s="11"/>
      <c r="R2032" s="11"/>
      <c r="S2032" s="16"/>
      <c r="T2032" s="16"/>
    </row>
    <row r="2033" spans="17:20" x14ac:dyDescent="0.25">
      <c r="Q2033" s="11"/>
      <c r="R2033" s="11"/>
      <c r="S2033" s="16"/>
      <c r="T2033" s="16"/>
    </row>
    <row r="2034" spans="17:20" x14ac:dyDescent="0.25">
      <c r="Q2034" s="11"/>
      <c r="R2034" s="11"/>
      <c r="S2034" s="16"/>
      <c r="T2034" s="16"/>
    </row>
    <row r="2035" spans="17:20" x14ac:dyDescent="0.25">
      <c r="Q2035" s="11"/>
      <c r="R2035" s="11"/>
      <c r="S2035" s="16"/>
      <c r="T2035" s="16"/>
    </row>
    <row r="2036" spans="17:20" x14ac:dyDescent="0.25">
      <c r="Q2036" s="11"/>
      <c r="R2036" s="11"/>
      <c r="S2036" s="16"/>
      <c r="T2036" s="16"/>
    </row>
    <row r="2037" spans="17:20" x14ac:dyDescent="0.25">
      <c r="Q2037" s="11"/>
      <c r="R2037" s="11"/>
      <c r="S2037" s="16"/>
      <c r="T2037" s="16"/>
    </row>
    <row r="2038" spans="17:20" x14ac:dyDescent="0.25">
      <c r="Q2038" s="11"/>
      <c r="R2038" s="11"/>
      <c r="S2038" s="16"/>
      <c r="T2038" s="16"/>
    </row>
    <row r="2039" spans="17:20" x14ac:dyDescent="0.25">
      <c r="Q2039" s="11"/>
      <c r="R2039" s="11"/>
      <c r="S2039" s="16"/>
      <c r="T2039" s="16"/>
    </row>
    <row r="2040" spans="17:20" x14ac:dyDescent="0.25">
      <c r="Q2040" s="11"/>
      <c r="R2040" s="11"/>
      <c r="S2040" s="16"/>
      <c r="T2040" s="16"/>
    </row>
    <row r="2041" spans="17:20" x14ac:dyDescent="0.25">
      <c r="Q2041" s="11"/>
      <c r="R2041" s="11"/>
      <c r="S2041" s="16"/>
      <c r="T2041" s="16"/>
    </row>
    <row r="2042" spans="17:20" x14ac:dyDescent="0.25">
      <c r="Q2042" s="11"/>
      <c r="R2042" s="11"/>
      <c r="S2042" s="16"/>
      <c r="T2042" s="16"/>
    </row>
    <row r="2043" spans="17:20" x14ac:dyDescent="0.25">
      <c r="Q2043" s="11"/>
      <c r="R2043" s="11"/>
      <c r="S2043" s="16"/>
      <c r="T2043" s="16"/>
    </row>
    <row r="2044" spans="17:20" x14ac:dyDescent="0.25">
      <c r="Q2044" s="11"/>
      <c r="R2044" s="11"/>
      <c r="S2044" s="16"/>
      <c r="T2044" s="16"/>
    </row>
    <row r="2045" spans="17:20" x14ac:dyDescent="0.25">
      <c r="Q2045" s="11"/>
      <c r="R2045" s="11"/>
      <c r="S2045" s="16"/>
      <c r="T2045" s="16"/>
    </row>
    <row r="2046" spans="17:20" x14ac:dyDescent="0.25">
      <c r="Q2046" s="11"/>
      <c r="R2046" s="11"/>
      <c r="S2046" s="16"/>
      <c r="T2046" s="16"/>
    </row>
    <row r="2047" spans="17:20" x14ac:dyDescent="0.25">
      <c r="Q2047" s="11"/>
      <c r="R2047" s="11"/>
      <c r="S2047" s="16"/>
      <c r="T2047" s="16"/>
    </row>
    <row r="2048" spans="17:20" x14ac:dyDescent="0.25">
      <c r="Q2048" s="11"/>
      <c r="R2048" s="11"/>
      <c r="S2048" s="16"/>
      <c r="T2048" s="16"/>
    </row>
    <row r="2049" spans="17:20" x14ac:dyDescent="0.25">
      <c r="Q2049" s="11"/>
      <c r="R2049" s="11"/>
      <c r="S2049" s="16"/>
      <c r="T2049" s="16"/>
    </row>
    <row r="2050" spans="17:20" x14ac:dyDescent="0.25">
      <c r="Q2050" s="11"/>
      <c r="R2050" s="11"/>
      <c r="S2050" s="16"/>
      <c r="T2050" s="16"/>
    </row>
    <row r="2051" spans="17:20" x14ac:dyDescent="0.25">
      <c r="Q2051" s="11"/>
      <c r="R2051" s="11"/>
      <c r="S2051" s="16"/>
      <c r="T2051" s="16"/>
    </row>
    <row r="2052" spans="17:20" x14ac:dyDescent="0.25">
      <c r="Q2052" s="11"/>
      <c r="R2052" s="11"/>
      <c r="S2052" s="16"/>
      <c r="T2052" s="16"/>
    </row>
    <row r="2053" spans="17:20" x14ac:dyDescent="0.25">
      <c r="Q2053" s="11"/>
      <c r="R2053" s="11"/>
      <c r="S2053" s="16"/>
      <c r="T2053" s="16"/>
    </row>
    <row r="2054" spans="17:20" x14ac:dyDescent="0.25">
      <c r="Q2054" s="11"/>
      <c r="R2054" s="11"/>
      <c r="S2054" s="16"/>
      <c r="T2054" s="16"/>
    </row>
    <row r="2055" spans="17:20" x14ac:dyDescent="0.25">
      <c r="Q2055" s="11"/>
      <c r="R2055" s="11"/>
      <c r="S2055" s="16"/>
      <c r="T2055" s="16"/>
    </row>
    <row r="2056" spans="17:20" x14ac:dyDescent="0.25">
      <c r="Q2056" s="11"/>
      <c r="R2056" s="11"/>
      <c r="S2056" s="16"/>
      <c r="T2056" s="16"/>
    </row>
    <row r="2057" spans="17:20" x14ac:dyDescent="0.25">
      <c r="Q2057" s="11"/>
      <c r="R2057" s="11"/>
      <c r="S2057" s="16"/>
      <c r="T2057" s="16"/>
    </row>
    <row r="2058" spans="17:20" x14ac:dyDescent="0.25">
      <c r="Q2058" s="11"/>
      <c r="R2058" s="11"/>
      <c r="S2058" s="16"/>
      <c r="T2058" s="16"/>
    </row>
    <row r="2059" spans="17:20" x14ac:dyDescent="0.25">
      <c r="Q2059" s="11"/>
      <c r="R2059" s="11"/>
      <c r="S2059" s="16"/>
      <c r="T2059" s="16"/>
    </row>
    <row r="2060" spans="17:20" x14ac:dyDescent="0.25">
      <c r="Q2060" s="11"/>
      <c r="R2060" s="11"/>
      <c r="S2060" s="16"/>
      <c r="T2060" s="16"/>
    </row>
    <row r="2061" spans="17:20" x14ac:dyDescent="0.25">
      <c r="Q2061" s="11"/>
      <c r="R2061" s="11"/>
      <c r="S2061" s="16"/>
      <c r="T2061" s="16"/>
    </row>
    <row r="2062" spans="17:20" x14ac:dyDescent="0.25">
      <c r="Q2062" s="11"/>
      <c r="R2062" s="11"/>
      <c r="S2062" s="16"/>
      <c r="T2062" s="16"/>
    </row>
    <row r="2063" spans="17:20" x14ac:dyDescent="0.25">
      <c r="Q2063" s="11"/>
      <c r="R2063" s="11"/>
      <c r="S2063" s="16"/>
      <c r="T2063" s="16"/>
    </row>
    <row r="2064" spans="17:20" x14ac:dyDescent="0.25">
      <c r="Q2064" s="11"/>
      <c r="R2064" s="11"/>
      <c r="S2064" s="16"/>
      <c r="T2064" s="16"/>
    </row>
    <row r="2065" spans="17:20" x14ac:dyDescent="0.25">
      <c r="Q2065" s="11"/>
      <c r="R2065" s="11"/>
      <c r="S2065" s="16"/>
      <c r="T2065" s="16"/>
    </row>
    <row r="2066" spans="17:20" x14ac:dyDescent="0.25">
      <c r="Q2066" s="11"/>
      <c r="R2066" s="11"/>
      <c r="S2066" s="16"/>
      <c r="T2066" s="16"/>
    </row>
    <row r="2067" spans="17:20" x14ac:dyDescent="0.25">
      <c r="Q2067" s="11"/>
      <c r="R2067" s="11"/>
      <c r="S2067" s="16"/>
      <c r="T2067" s="16"/>
    </row>
    <row r="2068" spans="17:20" x14ac:dyDescent="0.25">
      <c r="Q2068" s="11"/>
      <c r="R2068" s="11"/>
      <c r="S2068" s="16"/>
      <c r="T2068" s="16"/>
    </row>
    <row r="2069" spans="17:20" x14ac:dyDescent="0.25">
      <c r="Q2069" s="11"/>
      <c r="R2069" s="11"/>
      <c r="S2069" s="16"/>
      <c r="T2069" s="16"/>
    </row>
    <row r="2070" spans="17:20" x14ac:dyDescent="0.25">
      <c r="Q2070" s="11"/>
      <c r="R2070" s="11"/>
      <c r="S2070" s="16"/>
      <c r="T2070" s="16"/>
    </row>
    <row r="2071" spans="17:20" x14ac:dyDescent="0.25">
      <c r="Q2071" s="11"/>
      <c r="R2071" s="11"/>
      <c r="S2071" s="16"/>
      <c r="T2071" s="16"/>
    </row>
    <row r="2072" spans="17:20" x14ac:dyDescent="0.25">
      <c r="Q2072" s="11"/>
      <c r="R2072" s="11"/>
      <c r="S2072" s="16"/>
      <c r="T2072" s="16"/>
    </row>
    <row r="2073" spans="17:20" x14ac:dyDescent="0.25">
      <c r="Q2073" s="11"/>
      <c r="R2073" s="11"/>
      <c r="S2073" s="16"/>
      <c r="T2073" s="16"/>
    </row>
    <row r="2074" spans="17:20" x14ac:dyDescent="0.25">
      <c r="Q2074" s="11"/>
      <c r="R2074" s="11"/>
      <c r="S2074" s="16"/>
      <c r="T2074" s="16"/>
    </row>
    <row r="2075" spans="17:20" x14ac:dyDescent="0.25">
      <c r="Q2075" s="11"/>
      <c r="R2075" s="11"/>
      <c r="S2075" s="16"/>
      <c r="T2075" s="16"/>
    </row>
    <row r="2076" spans="17:20" x14ac:dyDescent="0.25">
      <c r="Q2076" s="11"/>
      <c r="R2076" s="11"/>
      <c r="S2076" s="16"/>
      <c r="T2076" s="16"/>
    </row>
    <row r="2077" spans="17:20" x14ac:dyDescent="0.25">
      <c r="Q2077" s="11"/>
      <c r="R2077" s="11"/>
      <c r="S2077" s="16"/>
      <c r="T2077" s="16"/>
    </row>
    <row r="2078" spans="17:20" x14ac:dyDescent="0.25">
      <c r="Q2078" s="11"/>
      <c r="R2078" s="11"/>
      <c r="S2078" s="16"/>
      <c r="T2078" s="16"/>
    </row>
    <row r="2079" spans="17:20" x14ac:dyDescent="0.25">
      <c r="Q2079" s="11"/>
      <c r="R2079" s="11"/>
      <c r="S2079" s="16"/>
      <c r="T2079" s="16"/>
    </row>
    <row r="2080" spans="17:20" x14ac:dyDescent="0.25">
      <c r="Q2080" s="11"/>
      <c r="R2080" s="11"/>
      <c r="S2080" s="16"/>
      <c r="T2080" s="16"/>
    </row>
    <row r="2081" spans="17:20" x14ac:dyDescent="0.25">
      <c r="Q2081" s="11"/>
      <c r="R2081" s="11"/>
      <c r="S2081" s="16"/>
      <c r="T2081" s="16"/>
    </row>
    <row r="2082" spans="17:20" x14ac:dyDescent="0.25">
      <c r="Q2082" s="11"/>
      <c r="R2082" s="11"/>
      <c r="S2082" s="16"/>
      <c r="T2082" s="16"/>
    </row>
    <row r="2083" spans="17:20" x14ac:dyDescent="0.25">
      <c r="Q2083" s="11"/>
      <c r="R2083" s="11"/>
      <c r="S2083" s="16"/>
      <c r="T2083" s="16"/>
    </row>
    <row r="2084" spans="17:20" x14ac:dyDescent="0.25">
      <c r="Q2084" s="11"/>
      <c r="R2084" s="11"/>
      <c r="S2084" s="16"/>
      <c r="T2084" s="16"/>
    </row>
    <row r="2085" spans="17:20" x14ac:dyDescent="0.25">
      <c r="Q2085" s="11"/>
      <c r="R2085" s="11"/>
      <c r="S2085" s="16"/>
      <c r="T2085" s="16"/>
    </row>
    <row r="2086" spans="17:20" x14ac:dyDescent="0.25">
      <c r="Q2086" s="11"/>
      <c r="R2086" s="11"/>
      <c r="S2086" s="16"/>
      <c r="T2086" s="16"/>
    </row>
    <row r="2087" spans="17:20" x14ac:dyDescent="0.25">
      <c r="Q2087" s="11"/>
      <c r="R2087" s="11"/>
      <c r="S2087" s="16"/>
      <c r="T2087" s="16"/>
    </row>
    <row r="2088" spans="17:20" x14ac:dyDescent="0.25">
      <c r="Q2088" s="11"/>
      <c r="R2088" s="11"/>
      <c r="S2088" s="16"/>
      <c r="T2088" s="16"/>
    </row>
    <row r="2089" spans="17:20" x14ac:dyDescent="0.25">
      <c r="Q2089" s="11"/>
      <c r="R2089" s="11"/>
      <c r="S2089" s="16"/>
      <c r="T2089" s="16"/>
    </row>
    <row r="2090" spans="17:20" x14ac:dyDescent="0.25">
      <c r="Q2090" s="11"/>
      <c r="R2090" s="11"/>
      <c r="S2090" s="16"/>
      <c r="T2090" s="16"/>
    </row>
    <row r="2091" spans="17:20" x14ac:dyDescent="0.25">
      <c r="Q2091" s="11"/>
      <c r="R2091" s="11"/>
      <c r="S2091" s="16"/>
      <c r="T2091" s="16"/>
    </row>
    <row r="2092" spans="17:20" x14ac:dyDescent="0.25">
      <c r="Q2092" s="11"/>
      <c r="R2092" s="11"/>
      <c r="S2092" s="16"/>
      <c r="T2092" s="16"/>
    </row>
    <row r="2093" spans="17:20" x14ac:dyDescent="0.25">
      <c r="Q2093" s="11"/>
      <c r="R2093" s="11"/>
      <c r="S2093" s="16"/>
      <c r="T2093" s="16"/>
    </row>
    <row r="2094" spans="17:20" x14ac:dyDescent="0.25">
      <c r="Q2094" s="11"/>
      <c r="R2094" s="11"/>
      <c r="S2094" s="16"/>
      <c r="T2094" s="16"/>
    </row>
    <row r="2095" spans="17:20" x14ac:dyDescent="0.25">
      <c r="Q2095" s="11"/>
      <c r="R2095" s="11"/>
      <c r="S2095" s="16"/>
      <c r="T2095" s="16"/>
    </row>
    <row r="2096" spans="17:20" x14ac:dyDescent="0.25">
      <c r="Q2096" s="11"/>
      <c r="R2096" s="11"/>
      <c r="S2096" s="16"/>
      <c r="T2096" s="16"/>
    </row>
    <row r="2097" spans="17:20" x14ac:dyDescent="0.25">
      <c r="Q2097" s="11"/>
      <c r="R2097" s="11"/>
      <c r="S2097" s="16"/>
      <c r="T2097" s="16"/>
    </row>
    <row r="2098" spans="17:20" x14ac:dyDescent="0.25">
      <c r="Q2098" s="11"/>
      <c r="R2098" s="11"/>
      <c r="S2098" s="16"/>
      <c r="T2098" s="16"/>
    </row>
    <row r="2099" spans="17:20" x14ac:dyDescent="0.25">
      <c r="Q2099" s="11"/>
      <c r="R2099" s="11"/>
      <c r="S2099" s="16"/>
      <c r="T2099" s="16"/>
    </row>
    <row r="2100" spans="17:20" x14ac:dyDescent="0.25">
      <c r="Q2100" s="11"/>
      <c r="R2100" s="11"/>
      <c r="S2100" s="16"/>
      <c r="T2100" s="16"/>
    </row>
    <row r="2101" spans="17:20" x14ac:dyDescent="0.25">
      <c r="Q2101" s="11"/>
      <c r="R2101" s="11"/>
      <c r="S2101" s="16"/>
      <c r="T2101" s="16"/>
    </row>
    <row r="2102" spans="17:20" x14ac:dyDescent="0.25">
      <c r="Q2102" s="11"/>
      <c r="R2102" s="11"/>
      <c r="S2102" s="16"/>
      <c r="T2102" s="16"/>
    </row>
    <row r="2103" spans="17:20" x14ac:dyDescent="0.25">
      <c r="Q2103" s="11"/>
      <c r="R2103" s="11"/>
      <c r="S2103" s="16"/>
      <c r="T2103" s="16"/>
    </row>
    <row r="2104" spans="17:20" x14ac:dyDescent="0.25">
      <c r="Q2104" s="11"/>
      <c r="R2104" s="11"/>
      <c r="S2104" s="16"/>
      <c r="T2104" s="16"/>
    </row>
    <row r="2105" spans="17:20" x14ac:dyDescent="0.25">
      <c r="Q2105" s="11"/>
      <c r="R2105" s="11"/>
      <c r="S2105" s="16"/>
      <c r="T2105" s="16"/>
    </row>
    <row r="2106" spans="17:20" x14ac:dyDescent="0.25">
      <c r="Q2106" s="11"/>
      <c r="R2106" s="11"/>
      <c r="S2106" s="16"/>
      <c r="T2106" s="16"/>
    </row>
    <row r="2107" spans="17:20" x14ac:dyDescent="0.25">
      <c r="Q2107" s="11"/>
      <c r="R2107" s="11"/>
      <c r="S2107" s="16"/>
      <c r="T2107" s="16"/>
    </row>
    <row r="2108" spans="17:20" x14ac:dyDescent="0.25">
      <c r="Q2108" s="11"/>
      <c r="R2108" s="11"/>
      <c r="S2108" s="16"/>
      <c r="T2108" s="16"/>
    </row>
    <row r="2109" spans="17:20" x14ac:dyDescent="0.25">
      <c r="Q2109" s="11"/>
      <c r="R2109" s="11"/>
      <c r="S2109" s="16"/>
      <c r="T2109" s="16"/>
    </row>
    <row r="2110" spans="17:20" x14ac:dyDescent="0.25">
      <c r="Q2110" s="11"/>
      <c r="R2110" s="11"/>
      <c r="S2110" s="16"/>
      <c r="T2110" s="16"/>
    </row>
    <row r="2111" spans="17:20" x14ac:dyDescent="0.25">
      <c r="Q2111" s="11"/>
      <c r="R2111" s="11"/>
      <c r="S2111" s="16"/>
      <c r="T2111" s="16"/>
    </row>
    <row r="2112" spans="17:20" x14ac:dyDescent="0.25">
      <c r="Q2112" s="11"/>
      <c r="R2112" s="11"/>
      <c r="S2112" s="16"/>
      <c r="T2112" s="16"/>
    </row>
    <row r="2113" spans="17:20" x14ac:dyDescent="0.25">
      <c r="Q2113" s="11"/>
      <c r="R2113" s="11"/>
      <c r="S2113" s="16"/>
      <c r="T2113" s="16"/>
    </row>
    <row r="2114" spans="17:20" x14ac:dyDescent="0.25">
      <c r="Q2114" s="11"/>
      <c r="R2114" s="11"/>
      <c r="S2114" s="16"/>
      <c r="T2114" s="16"/>
    </row>
    <row r="2115" spans="17:20" x14ac:dyDescent="0.25">
      <c r="Q2115" s="11"/>
      <c r="R2115" s="11"/>
      <c r="S2115" s="16"/>
      <c r="T2115" s="16"/>
    </row>
    <row r="2116" spans="17:20" x14ac:dyDescent="0.25">
      <c r="Q2116" s="11"/>
      <c r="R2116" s="11"/>
      <c r="S2116" s="16"/>
      <c r="T2116" s="16"/>
    </row>
    <row r="2117" spans="17:20" x14ac:dyDescent="0.25">
      <c r="Q2117" s="11"/>
      <c r="R2117" s="11"/>
      <c r="S2117" s="16"/>
      <c r="T2117" s="16"/>
    </row>
    <row r="2118" spans="17:20" x14ac:dyDescent="0.25">
      <c r="Q2118" s="11"/>
      <c r="R2118" s="11"/>
      <c r="S2118" s="16"/>
      <c r="T2118" s="16"/>
    </row>
    <row r="2119" spans="17:20" x14ac:dyDescent="0.25">
      <c r="Q2119" s="11"/>
      <c r="R2119" s="11"/>
      <c r="S2119" s="16"/>
      <c r="T2119" s="16"/>
    </row>
    <row r="2120" spans="17:20" x14ac:dyDescent="0.25">
      <c r="Q2120" s="11"/>
      <c r="R2120" s="11"/>
      <c r="S2120" s="16"/>
      <c r="T2120" s="16"/>
    </row>
    <row r="2121" spans="17:20" x14ac:dyDescent="0.25">
      <c r="Q2121" s="11"/>
      <c r="R2121" s="11"/>
      <c r="S2121" s="16"/>
      <c r="T2121" s="16"/>
    </row>
    <row r="2122" spans="17:20" x14ac:dyDescent="0.25">
      <c r="Q2122" s="11"/>
      <c r="R2122" s="11"/>
      <c r="S2122" s="16"/>
      <c r="T2122" s="16"/>
    </row>
    <row r="2123" spans="17:20" x14ac:dyDescent="0.25">
      <c r="Q2123" s="11"/>
      <c r="R2123" s="11"/>
      <c r="S2123" s="16"/>
      <c r="T2123" s="16"/>
    </row>
    <row r="2124" spans="17:20" x14ac:dyDescent="0.25">
      <c r="Q2124" s="11"/>
      <c r="R2124" s="11"/>
      <c r="S2124" s="16"/>
      <c r="T2124" s="16"/>
    </row>
    <row r="2125" spans="17:20" x14ac:dyDescent="0.25">
      <c r="Q2125" s="11"/>
      <c r="R2125" s="11"/>
      <c r="S2125" s="16"/>
      <c r="T2125" s="16"/>
    </row>
    <row r="2126" spans="17:20" x14ac:dyDescent="0.25">
      <c r="Q2126" s="11"/>
      <c r="R2126" s="11"/>
      <c r="S2126" s="16"/>
      <c r="T2126" s="16"/>
    </row>
    <row r="2127" spans="17:20" x14ac:dyDescent="0.25">
      <c r="Q2127" s="11"/>
      <c r="R2127" s="11"/>
      <c r="S2127" s="16"/>
      <c r="T2127" s="16"/>
    </row>
    <row r="2128" spans="17:20" x14ac:dyDescent="0.25">
      <c r="Q2128" s="11"/>
      <c r="R2128" s="11"/>
      <c r="S2128" s="16"/>
      <c r="T2128" s="16"/>
    </row>
    <row r="2129" spans="17:20" x14ac:dyDescent="0.25">
      <c r="Q2129" s="11"/>
      <c r="R2129" s="11"/>
      <c r="S2129" s="16"/>
      <c r="T2129" s="16"/>
    </row>
    <row r="2130" spans="17:20" x14ac:dyDescent="0.25">
      <c r="Q2130" s="11"/>
      <c r="R2130" s="11"/>
      <c r="S2130" s="16"/>
      <c r="T2130" s="16"/>
    </row>
    <row r="2131" spans="17:20" x14ac:dyDescent="0.25">
      <c r="Q2131" s="11"/>
      <c r="R2131" s="11"/>
      <c r="S2131" s="16"/>
      <c r="T2131" s="16"/>
    </row>
    <row r="2132" spans="17:20" x14ac:dyDescent="0.25">
      <c r="Q2132" s="11"/>
      <c r="R2132" s="11"/>
      <c r="S2132" s="16"/>
      <c r="T2132" s="16"/>
    </row>
    <row r="2133" spans="17:20" x14ac:dyDescent="0.25">
      <c r="Q2133" s="11"/>
      <c r="R2133" s="11"/>
      <c r="S2133" s="16"/>
      <c r="T2133" s="16"/>
    </row>
    <row r="2134" spans="17:20" x14ac:dyDescent="0.25">
      <c r="Q2134" s="11"/>
      <c r="R2134" s="11"/>
      <c r="S2134" s="16"/>
      <c r="T2134" s="16"/>
    </row>
    <row r="2135" spans="17:20" x14ac:dyDescent="0.25">
      <c r="Q2135" s="11"/>
      <c r="R2135" s="11"/>
      <c r="S2135" s="16"/>
      <c r="T2135" s="16"/>
    </row>
    <row r="2136" spans="17:20" x14ac:dyDescent="0.25">
      <c r="Q2136" s="11"/>
      <c r="R2136" s="11"/>
      <c r="S2136" s="16"/>
      <c r="T2136" s="16"/>
    </row>
    <row r="2137" spans="17:20" x14ac:dyDescent="0.25">
      <c r="Q2137" s="11"/>
      <c r="R2137" s="11"/>
      <c r="S2137" s="16"/>
      <c r="T2137" s="16"/>
    </row>
    <row r="2138" spans="17:20" x14ac:dyDescent="0.25">
      <c r="Q2138" s="11"/>
      <c r="R2138" s="11"/>
      <c r="S2138" s="16"/>
      <c r="T2138" s="16"/>
    </row>
    <row r="2139" spans="17:20" x14ac:dyDescent="0.25">
      <c r="Q2139" s="11"/>
      <c r="R2139" s="11"/>
      <c r="S2139" s="16"/>
      <c r="T2139" s="16"/>
    </row>
    <row r="2140" spans="17:20" x14ac:dyDescent="0.25">
      <c r="Q2140" s="11"/>
      <c r="R2140" s="11"/>
      <c r="S2140" s="16"/>
      <c r="T2140" s="16"/>
    </row>
    <row r="2141" spans="17:20" x14ac:dyDescent="0.25">
      <c r="Q2141" s="11"/>
      <c r="R2141" s="11"/>
      <c r="S2141" s="16"/>
      <c r="T2141" s="16"/>
    </row>
    <row r="2142" spans="17:20" x14ac:dyDescent="0.25">
      <c r="Q2142" s="11"/>
      <c r="R2142" s="11"/>
      <c r="S2142" s="16"/>
      <c r="T2142" s="16"/>
    </row>
    <row r="2143" spans="17:20" x14ac:dyDescent="0.25">
      <c r="Q2143" s="11"/>
      <c r="R2143" s="11"/>
      <c r="S2143" s="16"/>
      <c r="T2143" s="16"/>
    </row>
    <row r="2144" spans="17:20" x14ac:dyDescent="0.25">
      <c r="Q2144" s="11"/>
      <c r="R2144" s="11"/>
      <c r="S2144" s="16"/>
      <c r="T2144" s="16"/>
    </row>
    <row r="2145" spans="17:20" x14ac:dyDescent="0.25">
      <c r="Q2145" s="11"/>
      <c r="R2145" s="11"/>
      <c r="S2145" s="16"/>
      <c r="T2145" s="16"/>
    </row>
    <row r="2146" spans="17:20" x14ac:dyDescent="0.25">
      <c r="Q2146" s="11"/>
      <c r="R2146" s="11"/>
      <c r="S2146" s="16"/>
      <c r="T2146" s="16"/>
    </row>
    <row r="2147" spans="17:20" x14ac:dyDescent="0.25">
      <c r="Q2147" s="11"/>
      <c r="R2147" s="11"/>
      <c r="S2147" s="16"/>
      <c r="T2147" s="16"/>
    </row>
    <row r="2148" spans="17:20" x14ac:dyDescent="0.25">
      <c r="Q2148" s="11"/>
      <c r="R2148" s="11"/>
      <c r="S2148" s="16"/>
      <c r="T2148" s="16"/>
    </row>
    <row r="2149" spans="17:20" x14ac:dyDescent="0.25">
      <c r="Q2149" s="11"/>
      <c r="R2149" s="11"/>
      <c r="S2149" s="16"/>
      <c r="T2149" s="16"/>
    </row>
    <row r="2150" spans="17:20" x14ac:dyDescent="0.25">
      <c r="Q2150" s="11"/>
      <c r="R2150" s="11"/>
      <c r="S2150" s="16"/>
      <c r="T2150" s="16"/>
    </row>
    <row r="2151" spans="17:20" x14ac:dyDescent="0.25">
      <c r="Q2151" s="11"/>
      <c r="R2151" s="11"/>
      <c r="S2151" s="16"/>
      <c r="T2151" s="16"/>
    </row>
    <row r="2152" spans="17:20" x14ac:dyDescent="0.25">
      <c r="Q2152" s="11"/>
      <c r="R2152" s="11"/>
      <c r="S2152" s="16"/>
      <c r="T2152" s="16"/>
    </row>
    <row r="2153" spans="17:20" x14ac:dyDescent="0.25">
      <c r="Q2153" s="11"/>
      <c r="R2153" s="11"/>
      <c r="S2153" s="16"/>
      <c r="T2153" s="16"/>
    </row>
    <row r="2154" spans="17:20" x14ac:dyDescent="0.25">
      <c r="Q2154" s="11"/>
      <c r="R2154" s="11"/>
      <c r="S2154" s="16"/>
      <c r="T2154" s="16"/>
    </row>
    <row r="2155" spans="17:20" x14ac:dyDescent="0.25">
      <c r="Q2155" s="11"/>
      <c r="R2155" s="11"/>
      <c r="S2155" s="16"/>
      <c r="T2155" s="16"/>
    </row>
    <row r="2156" spans="17:20" x14ac:dyDescent="0.25">
      <c r="Q2156" s="11"/>
      <c r="R2156" s="11"/>
      <c r="S2156" s="16"/>
      <c r="T2156" s="16"/>
    </row>
    <row r="2157" spans="17:20" x14ac:dyDescent="0.25">
      <c r="Q2157" s="11"/>
      <c r="R2157" s="11"/>
      <c r="S2157" s="16"/>
      <c r="T2157" s="16"/>
    </row>
    <row r="2158" spans="17:20" x14ac:dyDescent="0.25">
      <c r="Q2158" s="11"/>
      <c r="R2158" s="11"/>
      <c r="S2158" s="16"/>
      <c r="T2158" s="16"/>
    </row>
    <row r="2159" spans="17:20" x14ac:dyDescent="0.25">
      <c r="Q2159" s="11"/>
      <c r="R2159" s="11"/>
      <c r="S2159" s="16"/>
      <c r="T2159" s="16"/>
    </row>
    <row r="2160" spans="17:20" x14ac:dyDescent="0.25">
      <c r="Q2160" s="11"/>
      <c r="R2160" s="11"/>
      <c r="S2160" s="16"/>
      <c r="T2160" s="16"/>
    </row>
    <row r="2161" spans="17:20" x14ac:dyDescent="0.25">
      <c r="Q2161" s="11"/>
      <c r="R2161" s="11"/>
      <c r="S2161" s="16"/>
      <c r="T2161" s="16"/>
    </row>
    <row r="2162" spans="17:20" x14ac:dyDescent="0.25">
      <c r="Q2162" s="11"/>
      <c r="R2162" s="11"/>
      <c r="S2162" s="16"/>
      <c r="T2162" s="16"/>
    </row>
    <row r="2163" spans="17:20" x14ac:dyDescent="0.25">
      <c r="Q2163" s="11"/>
      <c r="R2163" s="11"/>
      <c r="S2163" s="16"/>
      <c r="T2163" s="16"/>
    </row>
    <row r="2164" spans="17:20" x14ac:dyDescent="0.25">
      <c r="Q2164" s="11"/>
      <c r="R2164" s="11"/>
      <c r="S2164" s="16"/>
      <c r="T2164" s="16"/>
    </row>
    <row r="2165" spans="17:20" x14ac:dyDescent="0.25">
      <c r="Q2165" s="11"/>
      <c r="R2165" s="11"/>
      <c r="S2165" s="16"/>
      <c r="T2165" s="16"/>
    </row>
    <row r="2166" spans="17:20" x14ac:dyDescent="0.25">
      <c r="Q2166" s="11"/>
      <c r="R2166" s="11"/>
      <c r="S2166" s="16"/>
      <c r="T2166" s="16"/>
    </row>
    <row r="2167" spans="17:20" x14ac:dyDescent="0.25">
      <c r="Q2167" s="11"/>
      <c r="R2167" s="11"/>
      <c r="S2167" s="16"/>
      <c r="T2167" s="16"/>
    </row>
    <row r="2168" spans="17:20" x14ac:dyDescent="0.25">
      <c r="Q2168" s="11"/>
      <c r="R2168" s="11"/>
      <c r="S2168" s="16"/>
      <c r="T2168" s="16"/>
    </row>
    <row r="2169" spans="17:20" x14ac:dyDescent="0.25">
      <c r="Q2169" s="11"/>
      <c r="R2169" s="11"/>
      <c r="S2169" s="16"/>
      <c r="T2169" s="16"/>
    </row>
    <row r="2170" spans="17:20" x14ac:dyDescent="0.25">
      <c r="Q2170" s="11"/>
      <c r="R2170" s="11"/>
      <c r="S2170" s="16"/>
      <c r="T2170" s="16"/>
    </row>
    <row r="2171" spans="17:20" x14ac:dyDescent="0.25">
      <c r="Q2171" s="11"/>
      <c r="R2171" s="11"/>
      <c r="S2171" s="16"/>
      <c r="T2171" s="16"/>
    </row>
    <row r="2172" spans="17:20" x14ac:dyDescent="0.25">
      <c r="Q2172" s="11"/>
      <c r="R2172" s="11"/>
      <c r="S2172" s="16"/>
      <c r="T2172" s="16"/>
    </row>
    <row r="2173" spans="17:20" x14ac:dyDescent="0.25">
      <c r="Q2173" s="11"/>
      <c r="R2173" s="11"/>
      <c r="S2173" s="16"/>
      <c r="T2173" s="16"/>
    </row>
    <row r="2174" spans="17:20" x14ac:dyDescent="0.25">
      <c r="Q2174" s="11"/>
      <c r="R2174" s="11"/>
      <c r="S2174" s="16"/>
      <c r="T2174" s="16"/>
    </row>
    <row r="2175" spans="17:20" x14ac:dyDescent="0.25">
      <c r="Q2175" s="11"/>
      <c r="R2175" s="11"/>
      <c r="S2175" s="16"/>
      <c r="T2175" s="16"/>
    </row>
    <row r="2176" spans="17:20" x14ac:dyDescent="0.25">
      <c r="Q2176" s="11"/>
      <c r="R2176" s="11"/>
      <c r="S2176" s="16"/>
      <c r="T2176" s="16"/>
    </row>
    <row r="2177" spans="17:20" x14ac:dyDescent="0.25">
      <c r="Q2177" s="11"/>
      <c r="R2177" s="11"/>
      <c r="S2177" s="16"/>
      <c r="T2177" s="16"/>
    </row>
    <row r="2178" spans="17:20" x14ac:dyDescent="0.25">
      <c r="Q2178" s="11"/>
      <c r="R2178" s="11"/>
      <c r="S2178" s="16"/>
      <c r="T2178" s="16"/>
    </row>
    <row r="2179" spans="17:20" x14ac:dyDescent="0.25">
      <c r="Q2179" s="11"/>
      <c r="R2179" s="11"/>
      <c r="S2179" s="16"/>
      <c r="T2179" s="16"/>
    </row>
    <row r="2180" spans="17:20" x14ac:dyDescent="0.25">
      <c r="Q2180" s="11"/>
      <c r="R2180" s="11"/>
      <c r="S2180" s="16"/>
      <c r="T2180" s="16"/>
    </row>
    <row r="2181" spans="17:20" x14ac:dyDescent="0.25">
      <c r="Q2181" s="11"/>
      <c r="R2181" s="11"/>
      <c r="S2181" s="16"/>
      <c r="T2181" s="16"/>
    </row>
    <row r="2182" spans="17:20" x14ac:dyDescent="0.25">
      <c r="Q2182" s="11"/>
      <c r="R2182" s="11"/>
      <c r="S2182" s="16"/>
      <c r="T2182" s="16"/>
    </row>
    <row r="2183" spans="17:20" x14ac:dyDescent="0.25">
      <c r="Q2183" s="11"/>
      <c r="R2183" s="11"/>
      <c r="S2183" s="16"/>
      <c r="T2183" s="16"/>
    </row>
    <row r="2184" spans="17:20" x14ac:dyDescent="0.25">
      <c r="Q2184" s="11"/>
      <c r="R2184" s="11"/>
      <c r="S2184" s="16"/>
      <c r="T2184" s="16"/>
    </row>
    <row r="2185" spans="17:20" x14ac:dyDescent="0.25">
      <c r="Q2185" s="11"/>
      <c r="R2185" s="11"/>
      <c r="S2185" s="16"/>
      <c r="T2185" s="16"/>
    </row>
    <row r="2186" spans="17:20" x14ac:dyDescent="0.25">
      <c r="Q2186" s="11"/>
      <c r="R2186" s="11"/>
      <c r="S2186" s="16"/>
      <c r="T2186" s="16"/>
    </row>
    <row r="2187" spans="17:20" x14ac:dyDescent="0.25">
      <c r="Q2187" s="11"/>
      <c r="R2187" s="11"/>
      <c r="S2187" s="16"/>
      <c r="T2187" s="16"/>
    </row>
    <row r="2188" spans="17:20" x14ac:dyDescent="0.25">
      <c r="Q2188" s="11"/>
      <c r="R2188" s="11"/>
      <c r="S2188" s="16"/>
      <c r="T2188" s="16"/>
    </row>
    <row r="2189" spans="17:20" x14ac:dyDescent="0.25">
      <c r="Q2189" s="11"/>
      <c r="R2189" s="11"/>
      <c r="S2189" s="16"/>
      <c r="T2189" s="16"/>
    </row>
    <row r="2190" spans="17:20" x14ac:dyDescent="0.25">
      <c r="Q2190" s="11"/>
      <c r="R2190" s="11"/>
      <c r="S2190" s="16"/>
      <c r="T2190" s="16"/>
    </row>
    <row r="2191" spans="17:20" x14ac:dyDescent="0.25">
      <c r="Q2191" s="11"/>
      <c r="R2191" s="11"/>
      <c r="S2191" s="16"/>
      <c r="T2191" s="16"/>
    </row>
    <row r="2192" spans="17:20" x14ac:dyDescent="0.25">
      <c r="Q2192" s="11"/>
      <c r="R2192" s="11"/>
      <c r="S2192" s="16"/>
      <c r="T2192" s="16"/>
    </row>
    <row r="2193" spans="17:20" x14ac:dyDescent="0.25">
      <c r="Q2193" s="11"/>
      <c r="R2193" s="11"/>
      <c r="S2193" s="16"/>
      <c r="T2193" s="16"/>
    </row>
    <row r="2194" spans="17:20" x14ac:dyDescent="0.25">
      <c r="Q2194" s="11"/>
      <c r="R2194" s="11"/>
      <c r="S2194" s="16"/>
      <c r="T2194" s="16"/>
    </row>
    <row r="2195" spans="17:20" x14ac:dyDescent="0.25">
      <c r="Q2195" s="11"/>
      <c r="R2195" s="11"/>
      <c r="S2195" s="16"/>
      <c r="T2195" s="16"/>
    </row>
    <row r="2196" spans="17:20" x14ac:dyDescent="0.25">
      <c r="Q2196" s="11"/>
      <c r="R2196" s="11"/>
      <c r="S2196" s="16"/>
      <c r="T2196" s="16"/>
    </row>
    <row r="2197" spans="17:20" x14ac:dyDescent="0.25">
      <c r="Q2197" s="11"/>
      <c r="R2197" s="11"/>
      <c r="S2197" s="16"/>
      <c r="T2197" s="16"/>
    </row>
    <row r="2198" spans="17:20" x14ac:dyDescent="0.25">
      <c r="Q2198" s="11"/>
      <c r="R2198" s="11"/>
      <c r="S2198" s="16"/>
      <c r="T2198" s="16"/>
    </row>
    <row r="2199" spans="17:20" x14ac:dyDescent="0.25">
      <c r="Q2199" s="11"/>
      <c r="R2199" s="11"/>
      <c r="S2199" s="16"/>
      <c r="T2199" s="16"/>
    </row>
    <row r="2200" spans="17:20" x14ac:dyDescent="0.25">
      <c r="Q2200" s="11"/>
      <c r="R2200" s="11"/>
      <c r="S2200" s="16"/>
      <c r="T2200" s="16"/>
    </row>
    <row r="2201" spans="17:20" x14ac:dyDescent="0.25">
      <c r="Q2201" s="11"/>
      <c r="R2201" s="11"/>
      <c r="S2201" s="16"/>
      <c r="T2201" s="16"/>
    </row>
    <row r="2202" spans="17:20" x14ac:dyDescent="0.25">
      <c r="Q2202" s="11"/>
      <c r="R2202" s="11"/>
      <c r="S2202" s="16"/>
      <c r="T2202" s="16"/>
    </row>
    <row r="2203" spans="17:20" x14ac:dyDescent="0.25">
      <c r="Q2203" s="11"/>
      <c r="R2203" s="11"/>
      <c r="S2203" s="16"/>
      <c r="T2203" s="16"/>
    </row>
    <row r="2204" spans="17:20" x14ac:dyDescent="0.25">
      <c r="Q2204" s="11"/>
      <c r="R2204" s="11"/>
      <c r="S2204" s="16"/>
      <c r="T2204" s="16"/>
    </row>
    <row r="2205" spans="17:20" x14ac:dyDescent="0.25">
      <c r="Q2205" s="11"/>
      <c r="R2205" s="11"/>
      <c r="S2205" s="16"/>
      <c r="T2205" s="16"/>
    </row>
    <row r="2206" spans="17:20" x14ac:dyDescent="0.25">
      <c r="Q2206" s="11"/>
      <c r="R2206" s="11"/>
      <c r="S2206" s="16"/>
      <c r="T2206" s="16"/>
    </row>
    <row r="2207" spans="17:20" x14ac:dyDescent="0.25">
      <c r="Q2207" s="11"/>
      <c r="R2207" s="11"/>
      <c r="S2207" s="16"/>
      <c r="T2207" s="16"/>
    </row>
    <row r="2208" spans="17:20" x14ac:dyDescent="0.25">
      <c r="Q2208" s="11"/>
      <c r="R2208" s="11"/>
      <c r="S2208" s="16"/>
      <c r="T2208" s="16"/>
    </row>
    <row r="2209" spans="17:20" x14ac:dyDescent="0.25">
      <c r="Q2209" s="11"/>
      <c r="R2209" s="11"/>
      <c r="S2209" s="16"/>
      <c r="T2209" s="16"/>
    </row>
    <row r="2210" spans="17:20" x14ac:dyDescent="0.25">
      <c r="Q2210" s="11"/>
      <c r="R2210" s="11"/>
      <c r="S2210" s="16"/>
      <c r="T2210" s="16"/>
    </row>
    <row r="2211" spans="17:20" x14ac:dyDescent="0.25">
      <c r="Q2211" s="11"/>
      <c r="R2211" s="11"/>
      <c r="S2211" s="16"/>
      <c r="T2211" s="16"/>
    </row>
    <row r="2212" spans="17:20" x14ac:dyDescent="0.25">
      <c r="Q2212" s="11"/>
      <c r="R2212" s="11"/>
      <c r="S2212" s="16"/>
      <c r="T2212" s="16"/>
    </row>
    <row r="2213" spans="17:20" x14ac:dyDescent="0.25">
      <c r="Q2213" s="11"/>
      <c r="R2213" s="11"/>
      <c r="S2213" s="16"/>
      <c r="T2213" s="16"/>
    </row>
    <row r="2214" spans="17:20" x14ac:dyDescent="0.25">
      <c r="Q2214" s="11"/>
      <c r="R2214" s="11"/>
      <c r="S2214" s="16"/>
      <c r="T2214" s="16"/>
    </row>
    <row r="2215" spans="17:20" x14ac:dyDescent="0.25">
      <c r="Q2215" s="11"/>
      <c r="R2215" s="11"/>
      <c r="S2215" s="16"/>
      <c r="T2215" s="16"/>
    </row>
    <row r="2216" spans="17:20" x14ac:dyDescent="0.25">
      <c r="Q2216" s="11"/>
      <c r="R2216" s="11"/>
      <c r="S2216" s="16"/>
      <c r="T2216" s="16"/>
    </row>
    <row r="2217" spans="17:20" x14ac:dyDescent="0.25">
      <c r="Q2217" s="11"/>
      <c r="R2217" s="11"/>
      <c r="S2217" s="16"/>
      <c r="T2217" s="16"/>
    </row>
    <row r="2218" spans="17:20" x14ac:dyDescent="0.25">
      <c r="Q2218" s="11"/>
      <c r="R2218" s="11"/>
      <c r="S2218" s="16"/>
      <c r="T2218" s="16"/>
    </row>
    <row r="2219" spans="17:20" x14ac:dyDescent="0.25">
      <c r="Q2219" s="11"/>
      <c r="R2219" s="11"/>
      <c r="S2219" s="16"/>
      <c r="T2219" s="16"/>
    </row>
    <row r="2220" spans="17:20" x14ac:dyDescent="0.25">
      <c r="Q2220" s="11"/>
      <c r="R2220" s="11"/>
      <c r="S2220" s="16"/>
      <c r="T2220" s="16"/>
    </row>
    <row r="2221" spans="17:20" x14ac:dyDescent="0.25">
      <c r="Q2221" s="11"/>
      <c r="R2221" s="11"/>
      <c r="S2221" s="16"/>
      <c r="T2221" s="16"/>
    </row>
    <row r="2222" spans="17:20" x14ac:dyDescent="0.25">
      <c r="Q2222" s="11"/>
      <c r="R2222" s="11"/>
      <c r="S2222" s="16"/>
      <c r="T2222" s="16"/>
    </row>
    <row r="2223" spans="17:20" x14ac:dyDescent="0.25">
      <c r="Q2223" s="11"/>
      <c r="R2223" s="11"/>
      <c r="S2223" s="16"/>
      <c r="T2223" s="16"/>
    </row>
    <row r="2224" spans="17:20" x14ac:dyDescent="0.25">
      <c r="Q2224" s="11"/>
      <c r="R2224" s="11"/>
      <c r="S2224" s="16"/>
      <c r="T2224" s="16"/>
    </row>
    <row r="2225" spans="17:20" x14ac:dyDescent="0.25">
      <c r="Q2225" s="11"/>
      <c r="R2225" s="11"/>
      <c r="S2225" s="16"/>
      <c r="T2225" s="16"/>
    </row>
    <row r="2226" spans="17:20" x14ac:dyDescent="0.25">
      <c r="Q2226" s="11"/>
      <c r="R2226" s="11"/>
      <c r="S2226" s="16"/>
      <c r="T2226" s="16"/>
    </row>
    <row r="2227" spans="17:20" x14ac:dyDescent="0.25">
      <c r="Q2227" s="11"/>
      <c r="R2227" s="11"/>
      <c r="S2227" s="16"/>
      <c r="T2227" s="16"/>
    </row>
    <row r="2228" spans="17:20" x14ac:dyDescent="0.25">
      <c r="Q2228" s="11"/>
      <c r="R2228" s="11"/>
      <c r="S2228" s="16"/>
      <c r="T2228" s="16"/>
    </row>
    <row r="2229" spans="17:20" x14ac:dyDescent="0.25">
      <c r="Q2229" s="11"/>
      <c r="R2229" s="11"/>
      <c r="S2229" s="16"/>
      <c r="T2229" s="16"/>
    </row>
    <row r="2230" spans="17:20" x14ac:dyDescent="0.25">
      <c r="Q2230" s="11"/>
      <c r="R2230" s="11"/>
      <c r="S2230" s="16"/>
      <c r="T2230" s="16"/>
    </row>
    <row r="2231" spans="17:20" x14ac:dyDescent="0.25">
      <c r="Q2231" s="11"/>
      <c r="R2231" s="11"/>
      <c r="S2231" s="16"/>
      <c r="T2231" s="16"/>
    </row>
    <row r="2232" spans="17:20" x14ac:dyDescent="0.25">
      <c r="Q2232" s="11"/>
      <c r="R2232" s="11"/>
      <c r="S2232" s="16"/>
      <c r="T2232" s="16"/>
    </row>
    <row r="2233" spans="17:20" x14ac:dyDescent="0.25">
      <c r="Q2233" s="11"/>
      <c r="R2233" s="11"/>
      <c r="S2233" s="16"/>
      <c r="T2233" s="16"/>
    </row>
    <row r="2234" spans="17:20" x14ac:dyDescent="0.25">
      <c r="Q2234" s="11"/>
      <c r="R2234" s="11"/>
      <c r="S2234" s="16"/>
      <c r="T2234" s="16"/>
    </row>
    <row r="2235" spans="17:20" x14ac:dyDescent="0.25">
      <c r="Q2235" s="11"/>
      <c r="R2235" s="11"/>
      <c r="S2235" s="16"/>
      <c r="T2235" s="16"/>
    </row>
    <row r="2236" spans="17:20" x14ac:dyDescent="0.25">
      <c r="Q2236" s="11"/>
      <c r="R2236" s="11"/>
      <c r="S2236" s="16"/>
      <c r="T2236" s="16"/>
    </row>
    <row r="2237" spans="17:20" x14ac:dyDescent="0.25">
      <c r="Q2237" s="11"/>
      <c r="R2237" s="11"/>
      <c r="S2237" s="16"/>
      <c r="T2237" s="16"/>
    </row>
    <row r="2238" spans="17:20" x14ac:dyDescent="0.25">
      <c r="Q2238" s="11"/>
      <c r="R2238" s="11"/>
      <c r="S2238" s="16"/>
      <c r="T2238" s="16"/>
    </row>
    <row r="2239" spans="17:20" x14ac:dyDescent="0.25">
      <c r="Q2239" s="11"/>
      <c r="R2239" s="11"/>
      <c r="S2239" s="16"/>
      <c r="T2239" s="16"/>
    </row>
    <row r="2240" spans="17:20" x14ac:dyDescent="0.25">
      <c r="Q2240" s="11"/>
      <c r="R2240" s="11"/>
      <c r="S2240" s="16"/>
      <c r="T2240" s="16"/>
    </row>
    <row r="2241" spans="17:20" x14ac:dyDescent="0.25">
      <c r="Q2241" s="11"/>
      <c r="R2241" s="11"/>
      <c r="S2241" s="16"/>
      <c r="T2241" s="16"/>
    </row>
    <row r="2242" spans="17:20" x14ac:dyDescent="0.25">
      <c r="Q2242" s="11"/>
      <c r="R2242" s="11"/>
      <c r="S2242" s="16"/>
      <c r="T2242" s="16"/>
    </row>
    <row r="2243" spans="17:20" x14ac:dyDescent="0.25">
      <c r="Q2243" s="11"/>
      <c r="R2243" s="11"/>
      <c r="S2243" s="16"/>
      <c r="T2243" s="16"/>
    </row>
    <row r="2244" spans="17:20" x14ac:dyDescent="0.25">
      <c r="Q2244" s="11"/>
      <c r="R2244" s="11"/>
      <c r="S2244" s="16"/>
      <c r="T2244" s="16"/>
    </row>
    <row r="2245" spans="17:20" x14ac:dyDescent="0.25">
      <c r="Q2245" s="11"/>
      <c r="R2245" s="11"/>
      <c r="S2245" s="16"/>
      <c r="T2245" s="16"/>
    </row>
    <row r="2246" spans="17:20" x14ac:dyDescent="0.25">
      <c r="Q2246" s="11"/>
      <c r="R2246" s="11"/>
      <c r="S2246" s="16"/>
      <c r="T2246" s="16"/>
    </row>
    <row r="2247" spans="17:20" x14ac:dyDescent="0.25">
      <c r="Q2247" s="11"/>
      <c r="R2247" s="11"/>
      <c r="S2247" s="16"/>
      <c r="T2247" s="16"/>
    </row>
    <row r="2248" spans="17:20" x14ac:dyDescent="0.25">
      <c r="Q2248" s="11"/>
      <c r="R2248" s="11"/>
      <c r="S2248" s="16"/>
      <c r="T2248" s="16"/>
    </row>
    <row r="2249" spans="17:20" x14ac:dyDescent="0.25">
      <c r="Q2249" s="11"/>
      <c r="R2249" s="11"/>
      <c r="S2249" s="16"/>
      <c r="T2249" s="16"/>
    </row>
    <row r="2250" spans="17:20" x14ac:dyDescent="0.25">
      <c r="Q2250" s="11"/>
      <c r="R2250" s="11"/>
      <c r="S2250" s="16"/>
      <c r="T2250" s="16"/>
    </row>
    <row r="2251" spans="17:20" x14ac:dyDescent="0.25">
      <c r="Q2251" s="11"/>
      <c r="R2251" s="11"/>
      <c r="S2251" s="16"/>
      <c r="T2251" s="16"/>
    </row>
    <row r="2252" spans="17:20" x14ac:dyDescent="0.25">
      <c r="Q2252" s="11"/>
      <c r="R2252" s="11"/>
      <c r="S2252" s="16"/>
      <c r="T2252" s="16"/>
    </row>
    <row r="2253" spans="17:20" x14ac:dyDescent="0.25">
      <c r="Q2253" s="11"/>
      <c r="R2253" s="11"/>
      <c r="S2253" s="16"/>
      <c r="T2253" s="16"/>
    </row>
    <row r="2254" spans="17:20" x14ac:dyDescent="0.25">
      <c r="Q2254" s="11"/>
      <c r="R2254" s="11"/>
      <c r="S2254" s="16"/>
      <c r="T2254" s="16"/>
    </row>
    <row r="2255" spans="17:20" x14ac:dyDescent="0.25">
      <c r="Q2255" s="11"/>
      <c r="R2255" s="11"/>
      <c r="S2255" s="16"/>
      <c r="T2255" s="16"/>
    </row>
    <row r="2256" spans="17:20" x14ac:dyDescent="0.25">
      <c r="Q2256" s="11"/>
      <c r="R2256" s="11"/>
      <c r="S2256" s="16"/>
      <c r="T2256" s="16"/>
    </row>
    <row r="2257" spans="17:20" x14ac:dyDescent="0.25">
      <c r="Q2257" s="11"/>
      <c r="R2257" s="11"/>
      <c r="S2257" s="16"/>
      <c r="T2257" s="16"/>
    </row>
    <row r="2258" spans="17:20" x14ac:dyDescent="0.25">
      <c r="Q2258" s="11"/>
      <c r="R2258" s="11"/>
      <c r="S2258" s="16"/>
      <c r="T2258" s="16"/>
    </row>
    <row r="2259" spans="17:20" x14ac:dyDescent="0.25">
      <c r="Q2259" s="11"/>
      <c r="R2259" s="11"/>
      <c r="S2259" s="16"/>
      <c r="T2259" s="16"/>
    </row>
    <row r="2260" spans="17:20" x14ac:dyDescent="0.25">
      <c r="Q2260" s="11"/>
      <c r="R2260" s="11"/>
      <c r="S2260" s="16"/>
      <c r="T2260" s="16"/>
    </row>
    <row r="2261" spans="17:20" x14ac:dyDescent="0.25">
      <c r="Q2261" s="11"/>
      <c r="R2261" s="11"/>
      <c r="S2261" s="16"/>
      <c r="T2261" s="16"/>
    </row>
    <row r="2262" spans="17:20" x14ac:dyDescent="0.25">
      <c r="Q2262" s="11"/>
      <c r="R2262" s="11"/>
      <c r="S2262" s="16"/>
      <c r="T2262" s="16"/>
    </row>
    <row r="2263" spans="17:20" x14ac:dyDescent="0.25">
      <c r="Q2263" s="11"/>
      <c r="R2263" s="11"/>
      <c r="S2263" s="16"/>
      <c r="T2263" s="16"/>
    </row>
    <row r="2264" spans="17:20" x14ac:dyDescent="0.25">
      <c r="Q2264" s="11"/>
      <c r="R2264" s="11"/>
      <c r="S2264" s="16"/>
      <c r="T2264" s="16"/>
    </row>
    <row r="2265" spans="17:20" x14ac:dyDescent="0.25">
      <c r="Q2265" s="11"/>
      <c r="R2265" s="11"/>
      <c r="S2265" s="16"/>
      <c r="T2265" s="16"/>
    </row>
    <row r="2266" spans="17:20" x14ac:dyDescent="0.25">
      <c r="Q2266" s="11"/>
      <c r="R2266" s="11"/>
      <c r="S2266" s="16"/>
      <c r="T2266" s="16"/>
    </row>
    <row r="2267" spans="17:20" x14ac:dyDescent="0.25">
      <c r="Q2267" s="11"/>
      <c r="R2267" s="11"/>
      <c r="S2267" s="16"/>
      <c r="T2267" s="16"/>
    </row>
    <row r="2268" spans="17:20" x14ac:dyDescent="0.25">
      <c r="Q2268" s="11"/>
      <c r="R2268" s="11"/>
      <c r="S2268" s="16"/>
      <c r="T2268" s="16"/>
    </row>
    <row r="2269" spans="17:20" x14ac:dyDescent="0.25">
      <c r="Q2269" s="11"/>
      <c r="R2269" s="11"/>
      <c r="S2269" s="16"/>
      <c r="T2269" s="16"/>
    </row>
    <row r="2270" spans="17:20" x14ac:dyDescent="0.25">
      <c r="Q2270" s="11"/>
      <c r="R2270" s="11"/>
      <c r="S2270" s="16"/>
      <c r="T2270" s="16"/>
    </row>
    <row r="2271" spans="17:20" x14ac:dyDescent="0.25">
      <c r="Q2271" s="11"/>
      <c r="R2271" s="11"/>
      <c r="S2271" s="16"/>
      <c r="T2271" s="16"/>
    </row>
    <row r="2272" spans="17:20" x14ac:dyDescent="0.25">
      <c r="Q2272" s="11"/>
      <c r="R2272" s="11"/>
      <c r="S2272" s="16"/>
      <c r="T2272" s="16"/>
    </row>
    <row r="2273" spans="17:20" x14ac:dyDescent="0.25">
      <c r="Q2273" s="11"/>
      <c r="R2273" s="11"/>
      <c r="S2273" s="16"/>
      <c r="T2273" s="16"/>
    </row>
    <row r="2274" spans="17:20" x14ac:dyDescent="0.25">
      <c r="Q2274" s="11"/>
      <c r="R2274" s="11"/>
      <c r="S2274" s="16"/>
      <c r="T2274" s="16"/>
    </row>
    <row r="2275" spans="17:20" x14ac:dyDescent="0.25">
      <c r="Q2275" s="11"/>
      <c r="R2275" s="11"/>
      <c r="S2275" s="16"/>
      <c r="T2275" s="16"/>
    </row>
    <row r="2276" spans="17:20" x14ac:dyDescent="0.25">
      <c r="Q2276" s="11"/>
      <c r="R2276" s="11"/>
      <c r="S2276" s="16"/>
      <c r="T2276" s="16"/>
    </row>
    <row r="2277" spans="17:20" x14ac:dyDescent="0.25">
      <c r="Q2277" s="11"/>
      <c r="R2277" s="11"/>
      <c r="S2277" s="16"/>
      <c r="T2277" s="16"/>
    </row>
    <row r="2278" spans="17:20" x14ac:dyDescent="0.25">
      <c r="Q2278" s="11"/>
      <c r="R2278" s="11"/>
      <c r="S2278" s="16"/>
      <c r="T2278" s="16"/>
    </row>
    <row r="2279" spans="17:20" x14ac:dyDescent="0.25">
      <c r="Q2279" s="11"/>
      <c r="R2279" s="11"/>
      <c r="S2279" s="16"/>
      <c r="T2279" s="16"/>
    </row>
    <row r="2280" spans="17:20" x14ac:dyDescent="0.25">
      <c r="Q2280" s="11"/>
      <c r="R2280" s="11"/>
      <c r="S2280" s="16"/>
      <c r="T2280" s="16"/>
    </row>
    <row r="2281" spans="17:20" x14ac:dyDescent="0.25">
      <c r="Q2281" s="11"/>
      <c r="R2281" s="11"/>
      <c r="S2281" s="16"/>
      <c r="T2281" s="16"/>
    </row>
    <row r="2282" spans="17:20" x14ac:dyDescent="0.25">
      <c r="Q2282" s="11"/>
      <c r="R2282" s="11"/>
      <c r="S2282" s="16"/>
      <c r="T2282" s="16"/>
    </row>
    <row r="2283" spans="17:20" x14ac:dyDescent="0.25">
      <c r="Q2283" s="11"/>
      <c r="R2283" s="11"/>
      <c r="S2283" s="16"/>
      <c r="T2283" s="16"/>
    </row>
    <row r="2284" spans="17:20" x14ac:dyDescent="0.25">
      <c r="Q2284" s="11"/>
      <c r="R2284" s="11"/>
      <c r="S2284" s="16"/>
      <c r="T2284" s="16"/>
    </row>
    <row r="2285" spans="17:20" x14ac:dyDescent="0.25">
      <c r="Q2285" s="11"/>
      <c r="R2285" s="11"/>
      <c r="S2285" s="16"/>
      <c r="T2285" s="16"/>
    </row>
    <row r="2286" spans="17:20" x14ac:dyDescent="0.25">
      <c r="Q2286" s="11"/>
      <c r="R2286" s="11"/>
      <c r="S2286" s="16"/>
      <c r="T2286" s="16"/>
    </row>
    <row r="2287" spans="17:20" x14ac:dyDescent="0.25">
      <c r="Q2287" s="11"/>
      <c r="R2287" s="11"/>
      <c r="S2287" s="16"/>
      <c r="T2287" s="16"/>
    </row>
    <row r="2288" spans="17:20" x14ac:dyDescent="0.25">
      <c r="Q2288" s="11"/>
      <c r="R2288" s="11"/>
      <c r="S2288" s="16"/>
      <c r="T2288" s="16"/>
    </row>
    <row r="2289" spans="17:20" x14ac:dyDescent="0.25">
      <c r="Q2289" s="11"/>
      <c r="R2289" s="11"/>
      <c r="S2289" s="16"/>
      <c r="T2289" s="16"/>
    </row>
    <row r="2290" spans="17:20" x14ac:dyDescent="0.25">
      <c r="Q2290" s="11"/>
      <c r="R2290" s="11"/>
      <c r="S2290" s="16"/>
      <c r="T2290" s="16"/>
    </row>
    <row r="2291" spans="17:20" x14ac:dyDescent="0.25">
      <c r="Q2291" s="11"/>
      <c r="R2291" s="11"/>
      <c r="S2291" s="16"/>
      <c r="T2291" s="16"/>
    </row>
    <row r="2292" spans="17:20" x14ac:dyDescent="0.25">
      <c r="Q2292" s="11"/>
      <c r="R2292" s="11"/>
      <c r="S2292" s="16"/>
      <c r="T2292" s="16"/>
    </row>
    <row r="2293" spans="17:20" x14ac:dyDescent="0.25">
      <c r="Q2293" s="11"/>
      <c r="R2293" s="11"/>
      <c r="S2293" s="16"/>
      <c r="T2293" s="16"/>
    </row>
    <row r="2294" spans="17:20" x14ac:dyDescent="0.25">
      <c r="Q2294" s="11"/>
      <c r="R2294" s="11"/>
      <c r="S2294" s="16"/>
      <c r="T2294" s="16"/>
    </row>
    <row r="2295" spans="17:20" x14ac:dyDescent="0.25">
      <c r="Q2295" s="11"/>
      <c r="R2295" s="11"/>
      <c r="S2295" s="16"/>
      <c r="T2295" s="16"/>
    </row>
    <row r="2296" spans="17:20" x14ac:dyDescent="0.25">
      <c r="Q2296" s="11"/>
      <c r="R2296" s="11"/>
      <c r="S2296" s="16"/>
      <c r="T2296" s="16"/>
    </row>
    <row r="2297" spans="17:20" x14ac:dyDescent="0.25">
      <c r="Q2297" s="11"/>
      <c r="R2297" s="11"/>
      <c r="S2297" s="16"/>
      <c r="T2297" s="16"/>
    </row>
    <row r="2298" spans="17:20" x14ac:dyDescent="0.25">
      <c r="Q2298" s="11"/>
      <c r="R2298" s="11"/>
      <c r="S2298" s="16"/>
      <c r="T2298" s="16"/>
    </row>
    <row r="2299" spans="17:20" x14ac:dyDescent="0.25">
      <c r="Q2299" s="11"/>
      <c r="R2299" s="11"/>
      <c r="S2299" s="16"/>
      <c r="T2299" s="16"/>
    </row>
    <row r="2300" spans="17:20" x14ac:dyDescent="0.25">
      <c r="Q2300" s="11"/>
      <c r="R2300" s="11"/>
      <c r="S2300" s="16"/>
      <c r="T2300" s="16"/>
    </row>
    <row r="2301" spans="17:20" x14ac:dyDescent="0.25">
      <c r="Q2301" s="11"/>
      <c r="R2301" s="11"/>
      <c r="S2301" s="16"/>
      <c r="T2301" s="16"/>
    </row>
    <row r="2302" spans="17:20" x14ac:dyDescent="0.25">
      <c r="Q2302" s="11"/>
      <c r="R2302" s="11"/>
      <c r="S2302" s="16"/>
      <c r="T2302" s="16"/>
    </row>
    <row r="2303" spans="17:20" x14ac:dyDescent="0.25">
      <c r="Q2303" s="11"/>
      <c r="R2303" s="11"/>
      <c r="S2303" s="16"/>
      <c r="T2303" s="16"/>
    </row>
    <row r="2304" spans="17:20" x14ac:dyDescent="0.25">
      <c r="Q2304" s="11"/>
      <c r="R2304" s="11"/>
      <c r="S2304" s="16"/>
      <c r="T2304" s="16"/>
    </row>
    <row r="2305" spans="17:20" x14ac:dyDescent="0.25">
      <c r="Q2305" s="11"/>
      <c r="R2305" s="11"/>
      <c r="S2305" s="16"/>
      <c r="T2305" s="16"/>
    </row>
    <row r="2306" spans="17:20" x14ac:dyDescent="0.25">
      <c r="Q2306" s="11"/>
      <c r="R2306" s="11"/>
      <c r="S2306" s="16"/>
      <c r="T2306" s="16"/>
    </row>
    <row r="2307" spans="17:20" x14ac:dyDescent="0.25">
      <c r="Q2307" s="11"/>
      <c r="R2307" s="11"/>
      <c r="S2307" s="16"/>
      <c r="T2307" s="16"/>
    </row>
    <row r="2308" spans="17:20" x14ac:dyDescent="0.25">
      <c r="Q2308" s="11"/>
      <c r="R2308" s="11"/>
      <c r="S2308" s="16"/>
      <c r="T2308" s="16"/>
    </row>
    <row r="2309" spans="17:20" x14ac:dyDescent="0.25">
      <c r="Q2309" s="11"/>
      <c r="R2309" s="11"/>
      <c r="S2309" s="16"/>
      <c r="T2309" s="16"/>
    </row>
    <row r="2310" spans="17:20" x14ac:dyDescent="0.25">
      <c r="Q2310" s="11"/>
      <c r="R2310" s="11"/>
      <c r="S2310" s="16"/>
      <c r="T2310" s="16"/>
    </row>
    <row r="2311" spans="17:20" x14ac:dyDescent="0.25">
      <c r="Q2311" s="11"/>
      <c r="R2311" s="11"/>
      <c r="S2311" s="16"/>
      <c r="T2311" s="16"/>
    </row>
    <row r="2312" spans="17:20" x14ac:dyDescent="0.25">
      <c r="Q2312" s="11"/>
      <c r="R2312" s="11"/>
      <c r="S2312" s="16"/>
      <c r="T2312" s="16"/>
    </row>
    <row r="2313" spans="17:20" x14ac:dyDescent="0.25">
      <c r="Q2313" s="11"/>
      <c r="R2313" s="11"/>
      <c r="S2313" s="16"/>
      <c r="T2313" s="16"/>
    </row>
    <row r="2314" spans="17:20" x14ac:dyDescent="0.25">
      <c r="Q2314" s="11"/>
      <c r="R2314" s="11"/>
      <c r="S2314" s="16"/>
      <c r="T2314" s="16"/>
    </row>
    <row r="2315" spans="17:20" x14ac:dyDescent="0.25">
      <c r="Q2315" s="11"/>
      <c r="R2315" s="11"/>
      <c r="S2315" s="16"/>
      <c r="T2315" s="16"/>
    </row>
    <row r="2316" spans="17:20" x14ac:dyDescent="0.25">
      <c r="Q2316" s="11"/>
      <c r="R2316" s="11"/>
      <c r="S2316" s="16"/>
      <c r="T2316" s="16"/>
    </row>
    <row r="2317" spans="17:20" x14ac:dyDescent="0.25">
      <c r="Q2317" s="11"/>
      <c r="R2317" s="11"/>
      <c r="S2317" s="16"/>
      <c r="T2317" s="16"/>
    </row>
    <row r="2318" spans="17:20" x14ac:dyDescent="0.25">
      <c r="Q2318" s="11"/>
      <c r="R2318" s="11"/>
      <c r="S2318" s="16"/>
      <c r="T2318" s="16"/>
    </row>
    <row r="2319" spans="17:20" x14ac:dyDescent="0.25">
      <c r="Q2319" s="11"/>
      <c r="R2319" s="11"/>
      <c r="S2319" s="16"/>
      <c r="T2319" s="16"/>
    </row>
    <row r="2320" spans="17:20" x14ac:dyDescent="0.25">
      <c r="Q2320" s="11"/>
      <c r="R2320" s="11"/>
      <c r="S2320" s="16"/>
      <c r="T2320" s="16"/>
    </row>
    <row r="2321" spans="17:20" x14ac:dyDescent="0.25">
      <c r="Q2321" s="11"/>
      <c r="R2321" s="11"/>
      <c r="S2321" s="16"/>
      <c r="T2321" s="16"/>
    </row>
    <row r="2322" spans="17:20" x14ac:dyDescent="0.25">
      <c r="Q2322" s="11"/>
      <c r="R2322" s="11"/>
      <c r="S2322" s="16"/>
      <c r="T2322" s="16"/>
    </row>
    <row r="2323" spans="17:20" x14ac:dyDescent="0.25">
      <c r="Q2323" s="11"/>
      <c r="R2323" s="11"/>
      <c r="S2323" s="16"/>
      <c r="T2323" s="16"/>
    </row>
    <row r="2324" spans="17:20" x14ac:dyDescent="0.25">
      <c r="Q2324" s="11"/>
      <c r="R2324" s="11"/>
      <c r="S2324" s="16"/>
      <c r="T2324" s="16"/>
    </row>
    <row r="2325" spans="17:20" x14ac:dyDescent="0.25">
      <c r="Q2325" s="11"/>
      <c r="R2325" s="11"/>
      <c r="S2325" s="16"/>
      <c r="T2325" s="16"/>
    </row>
    <row r="2326" spans="17:20" x14ac:dyDescent="0.25">
      <c r="Q2326" s="11"/>
      <c r="R2326" s="11"/>
      <c r="S2326" s="16"/>
      <c r="T2326" s="16"/>
    </row>
    <row r="2327" spans="17:20" x14ac:dyDescent="0.25">
      <c r="Q2327" s="11"/>
      <c r="R2327" s="11"/>
      <c r="S2327" s="16"/>
      <c r="T2327" s="16"/>
    </row>
    <row r="2328" spans="17:20" x14ac:dyDescent="0.25">
      <c r="Q2328" s="11"/>
      <c r="R2328" s="11"/>
      <c r="S2328" s="16"/>
      <c r="T2328" s="16"/>
    </row>
    <row r="2329" spans="17:20" x14ac:dyDescent="0.25">
      <c r="Q2329" s="11"/>
      <c r="R2329" s="11"/>
      <c r="S2329" s="16"/>
      <c r="T2329" s="16"/>
    </row>
    <row r="2330" spans="17:20" x14ac:dyDescent="0.25">
      <c r="Q2330" s="11"/>
      <c r="R2330" s="11"/>
      <c r="S2330" s="16"/>
      <c r="T2330" s="16"/>
    </row>
    <row r="2331" spans="17:20" x14ac:dyDescent="0.25">
      <c r="Q2331" s="11"/>
      <c r="R2331" s="11"/>
      <c r="S2331" s="16"/>
      <c r="T2331" s="16"/>
    </row>
    <row r="2332" spans="17:20" x14ac:dyDescent="0.25">
      <c r="Q2332" s="11"/>
      <c r="R2332" s="11"/>
      <c r="S2332" s="16"/>
      <c r="T2332" s="16"/>
    </row>
    <row r="2333" spans="17:20" x14ac:dyDescent="0.25">
      <c r="Q2333" s="11"/>
      <c r="R2333" s="11"/>
      <c r="S2333" s="16"/>
      <c r="T2333" s="16"/>
    </row>
    <row r="2334" spans="17:20" x14ac:dyDescent="0.25">
      <c r="Q2334" s="11"/>
      <c r="R2334" s="11"/>
      <c r="S2334" s="16"/>
      <c r="T2334" s="16"/>
    </row>
    <row r="2335" spans="17:20" x14ac:dyDescent="0.25">
      <c r="Q2335" s="11"/>
      <c r="R2335" s="11"/>
      <c r="S2335" s="16"/>
      <c r="T2335" s="16"/>
    </row>
    <row r="2336" spans="17:20" x14ac:dyDescent="0.25">
      <c r="Q2336" s="11"/>
      <c r="R2336" s="11"/>
      <c r="S2336" s="16"/>
      <c r="T2336" s="16"/>
    </row>
    <row r="2337" spans="17:20" x14ac:dyDescent="0.25">
      <c r="Q2337" s="11"/>
      <c r="R2337" s="11"/>
      <c r="S2337" s="16"/>
      <c r="T2337" s="16"/>
    </row>
    <row r="2338" spans="17:20" x14ac:dyDescent="0.25">
      <c r="Q2338" s="11"/>
      <c r="R2338" s="11"/>
      <c r="S2338" s="16"/>
      <c r="T2338" s="16"/>
    </row>
    <row r="2339" spans="17:20" x14ac:dyDescent="0.25">
      <c r="Q2339" s="11"/>
      <c r="R2339" s="11"/>
      <c r="S2339" s="16"/>
      <c r="T2339" s="16"/>
    </row>
    <row r="2340" spans="17:20" x14ac:dyDescent="0.25">
      <c r="Q2340" s="11"/>
      <c r="R2340" s="11"/>
      <c r="S2340" s="16"/>
      <c r="T2340" s="16"/>
    </row>
    <row r="2341" spans="17:20" x14ac:dyDescent="0.25">
      <c r="Q2341" s="11"/>
      <c r="R2341" s="11"/>
      <c r="S2341" s="16"/>
      <c r="T2341" s="16"/>
    </row>
    <row r="2342" spans="17:20" x14ac:dyDescent="0.25">
      <c r="Q2342" s="11"/>
      <c r="R2342" s="11"/>
      <c r="S2342" s="16"/>
      <c r="T2342" s="16"/>
    </row>
    <row r="2343" spans="17:20" x14ac:dyDescent="0.25">
      <c r="Q2343" s="11"/>
      <c r="R2343" s="11"/>
      <c r="S2343" s="16"/>
      <c r="T2343" s="16"/>
    </row>
    <row r="2344" spans="17:20" x14ac:dyDescent="0.25">
      <c r="Q2344" s="11"/>
      <c r="R2344" s="11"/>
      <c r="S2344" s="16"/>
      <c r="T2344" s="16"/>
    </row>
    <row r="2345" spans="17:20" x14ac:dyDescent="0.25">
      <c r="Q2345" s="11"/>
      <c r="R2345" s="11"/>
      <c r="S2345" s="16"/>
      <c r="T2345" s="16"/>
    </row>
    <row r="2346" spans="17:20" x14ac:dyDescent="0.25">
      <c r="Q2346" s="11"/>
      <c r="R2346" s="11"/>
      <c r="S2346" s="16"/>
      <c r="T2346" s="16"/>
    </row>
    <row r="2347" spans="17:20" x14ac:dyDescent="0.25">
      <c r="Q2347" s="11"/>
      <c r="R2347" s="11"/>
      <c r="S2347" s="16"/>
      <c r="T2347" s="16"/>
    </row>
    <row r="2348" spans="17:20" x14ac:dyDescent="0.25">
      <c r="Q2348" s="11"/>
      <c r="R2348" s="11"/>
      <c r="S2348" s="16"/>
      <c r="T2348" s="16"/>
    </row>
    <row r="2349" spans="17:20" x14ac:dyDescent="0.25">
      <c r="Q2349" s="11"/>
      <c r="R2349" s="11"/>
      <c r="S2349" s="16"/>
      <c r="T2349" s="16"/>
    </row>
    <row r="2350" spans="17:20" x14ac:dyDescent="0.25">
      <c r="Q2350" s="11"/>
      <c r="R2350" s="11"/>
      <c r="S2350" s="16"/>
      <c r="T2350" s="16"/>
    </row>
    <row r="2351" spans="17:20" x14ac:dyDescent="0.25">
      <c r="Q2351" s="11"/>
      <c r="R2351" s="11"/>
      <c r="S2351" s="16"/>
      <c r="T2351" s="16"/>
    </row>
    <row r="2352" spans="17:20" x14ac:dyDescent="0.25">
      <c r="Q2352" s="11"/>
      <c r="R2352" s="11"/>
      <c r="S2352" s="16"/>
      <c r="T2352" s="16"/>
    </row>
    <row r="2353" spans="17:20" x14ac:dyDescent="0.25">
      <c r="Q2353" s="11"/>
      <c r="R2353" s="11"/>
      <c r="S2353" s="16"/>
      <c r="T2353" s="16"/>
    </row>
    <row r="2354" spans="17:20" x14ac:dyDescent="0.25">
      <c r="Q2354" s="11"/>
      <c r="R2354" s="11"/>
      <c r="S2354" s="16"/>
      <c r="T2354" s="16"/>
    </row>
    <row r="2355" spans="17:20" x14ac:dyDescent="0.25">
      <c r="Q2355" s="11"/>
      <c r="R2355" s="11"/>
      <c r="S2355" s="16"/>
      <c r="T2355" s="16"/>
    </row>
    <row r="2356" spans="17:20" x14ac:dyDescent="0.25">
      <c r="Q2356" s="11"/>
      <c r="R2356" s="11"/>
      <c r="S2356" s="16"/>
      <c r="T2356" s="16"/>
    </row>
    <row r="2357" spans="17:20" x14ac:dyDescent="0.25">
      <c r="Q2357" s="11"/>
      <c r="R2357" s="11"/>
      <c r="S2357" s="16"/>
      <c r="T2357" s="16"/>
    </row>
    <row r="2358" spans="17:20" x14ac:dyDescent="0.25">
      <c r="Q2358" s="11"/>
      <c r="R2358" s="11"/>
      <c r="S2358" s="16"/>
      <c r="T2358" s="16"/>
    </row>
    <row r="2359" spans="17:20" x14ac:dyDescent="0.25">
      <c r="Q2359" s="11"/>
      <c r="R2359" s="11"/>
      <c r="S2359" s="16"/>
      <c r="T2359" s="16"/>
    </row>
    <row r="2360" spans="17:20" x14ac:dyDescent="0.25">
      <c r="Q2360" s="11"/>
      <c r="R2360" s="11"/>
      <c r="S2360" s="16"/>
      <c r="T2360" s="16"/>
    </row>
    <row r="2361" spans="17:20" x14ac:dyDescent="0.25">
      <c r="Q2361" s="11"/>
      <c r="R2361" s="11"/>
      <c r="S2361" s="16"/>
      <c r="T2361" s="16"/>
    </row>
    <row r="2362" spans="17:20" x14ac:dyDescent="0.25">
      <c r="Q2362" s="11"/>
      <c r="R2362" s="11"/>
      <c r="S2362" s="16"/>
      <c r="T2362" s="16"/>
    </row>
    <row r="2363" spans="17:20" x14ac:dyDescent="0.25">
      <c r="Q2363" s="11"/>
      <c r="R2363" s="11"/>
      <c r="S2363" s="16"/>
      <c r="T2363" s="16"/>
    </row>
    <row r="2364" spans="17:20" x14ac:dyDescent="0.25">
      <c r="Q2364" s="11"/>
      <c r="R2364" s="11"/>
      <c r="S2364" s="16"/>
      <c r="T2364" s="16"/>
    </row>
    <row r="2365" spans="17:20" x14ac:dyDescent="0.25">
      <c r="Q2365" s="11"/>
      <c r="R2365" s="11"/>
      <c r="S2365" s="16"/>
      <c r="T2365" s="16"/>
    </row>
    <row r="2366" spans="17:20" x14ac:dyDescent="0.25">
      <c r="Q2366" s="11"/>
      <c r="R2366" s="11"/>
      <c r="S2366" s="16"/>
      <c r="T2366" s="16"/>
    </row>
    <row r="2367" spans="17:20" x14ac:dyDescent="0.25">
      <c r="Q2367" s="11"/>
      <c r="R2367" s="11"/>
      <c r="S2367" s="16"/>
      <c r="T2367" s="16"/>
    </row>
    <row r="2368" spans="17:20" x14ac:dyDescent="0.25">
      <c r="Q2368" s="11"/>
      <c r="R2368" s="11"/>
      <c r="S2368" s="16"/>
      <c r="T2368" s="16"/>
    </row>
    <row r="2369" spans="17:20" x14ac:dyDescent="0.25">
      <c r="Q2369" s="11"/>
      <c r="R2369" s="11"/>
      <c r="S2369" s="16"/>
      <c r="T2369" s="16"/>
    </row>
    <row r="2370" spans="17:20" x14ac:dyDescent="0.25">
      <c r="Q2370" s="11"/>
      <c r="R2370" s="11"/>
      <c r="S2370" s="16"/>
      <c r="T2370" s="16"/>
    </row>
    <row r="2371" spans="17:20" x14ac:dyDescent="0.25">
      <c r="Q2371" s="11"/>
      <c r="R2371" s="11"/>
      <c r="S2371" s="16"/>
      <c r="T2371" s="16"/>
    </row>
    <row r="2372" spans="17:20" x14ac:dyDescent="0.25">
      <c r="Q2372" s="11"/>
      <c r="R2372" s="11"/>
      <c r="S2372" s="16"/>
      <c r="T2372" s="16"/>
    </row>
    <row r="2373" spans="17:20" x14ac:dyDescent="0.25">
      <c r="Q2373" s="11"/>
      <c r="R2373" s="11"/>
      <c r="S2373" s="16"/>
      <c r="T2373" s="16"/>
    </row>
    <row r="2374" spans="17:20" x14ac:dyDescent="0.25">
      <c r="Q2374" s="11"/>
      <c r="R2374" s="11"/>
      <c r="S2374" s="16"/>
      <c r="T2374" s="16"/>
    </row>
    <row r="2375" spans="17:20" x14ac:dyDescent="0.25">
      <c r="Q2375" s="11"/>
      <c r="R2375" s="11"/>
      <c r="S2375" s="16"/>
      <c r="T2375" s="16"/>
    </row>
    <row r="2376" spans="17:20" x14ac:dyDescent="0.25">
      <c r="Q2376" s="11"/>
      <c r="R2376" s="11"/>
      <c r="S2376" s="16"/>
      <c r="T2376" s="16"/>
    </row>
    <row r="2377" spans="17:20" x14ac:dyDescent="0.25">
      <c r="Q2377" s="11"/>
      <c r="R2377" s="11"/>
      <c r="S2377" s="16"/>
      <c r="T2377" s="16"/>
    </row>
    <row r="2378" spans="17:20" x14ac:dyDescent="0.25">
      <c r="Q2378" s="11"/>
      <c r="R2378" s="11"/>
      <c r="S2378" s="16"/>
      <c r="T2378" s="16"/>
    </row>
    <row r="2379" spans="17:20" x14ac:dyDescent="0.25">
      <c r="Q2379" s="11"/>
      <c r="R2379" s="11"/>
      <c r="S2379" s="16"/>
      <c r="T2379" s="16"/>
    </row>
    <row r="2380" spans="17:20" x14ac:dyDescent="0.25">
      <c r="Q2380" s="11"/>
      <c r="R2380" s="11"/>
      <c r="S2380" s="16"/>
      <c r="T2380" s="16"/>
    </row>
    <row r="2381" spans="17:20" x14ac:dyDescent="0.25">
      <c r="Q2381" s="11"/>
      <c r="R2381" s="11"/>
      <c r="S2381" s="16"/>
      <c r="T2381" s="16"/>
    </row>
    <row r="2382" spans="17:20" x14ac:dyDescent="0.25">
      <c r="Q2382" s="11"/>
      <c r="R2382" s="11"/>
      <c r="S2382" s="16"/>
      <c r="T2382" s="16"/>
    </row>
    <row r="2383" spans="17:20" x14ac:dyDescent="0.25">
      <c r="Q2383" s="11"/>
      <c r="R2383" s="11"/>
      <c r="S2383" s="16"/>
      <c r="T2383" s="16"/>
    </row>
    <row r="2384" spans="17:20" x14ac:dyDescent="0.25">
      <c r="Q2384" s="11"/>
      <c r="R2384" s="11"/>
      <c r="S2384" s="16"/>
      <c r="T2384" s="16"/>
    </row>
    <row r="2385" spans="17:20" x14ac:dyDescent="0.25">
      <c r="Q2385" s="11"/>
      <c r="R2385" s="11"/>
      <c r="S2385" s="16"/>
      <c r="T2385" s="16"/>
    </row>
    <row r="2386" spans="17:20" x14ac:dyDescent="0.25">
      <c r="Q2386" s="11"/>
      <c r="R2386" s="11"/>
      <c r="S2386" s="16"/>
      <c r="T2386" s="16"/>
    </row>
    <row r="2387" spans="17:20" x14ac:dyDescent="0.25">
      <c r="Q2387" s="11"/>
      <c r="R2387" s="11"/>
      <c r="S2387" s="16"/>
      <c r="T2387" s="16"/>
    </row>
    <row r="2388" spans="17:20" x14ac:dyDescent="0.25">
      <c r="Q2388" s="11"/>
      <c r="R2388" s="11"/>
      <c r="S2388" s="16"/>
      <c r="T2388" s="16"/>
    </row>
    <row r="2389" spans="17:20" x14ac:dyDescent="0.25">
      <c r="Q2389" s="11"/>
      <c r="R2389" s="11"/>
      <c r="S2389" s="16"/>
      <c r="T2389" s="16"/>
    </row>
    <row r="2390" spans="17:20" x14ac:dyDescent="0.25">
      <c r="Q2390" s="11"/>
      <c r="R2390" s="11"/>
      <c r="S2390" s="16"/>
      <c r="T2390" s="16"/>
    </row>
    <row r="2391" spans="17:20" x14ac:dyDescent="0.25">
      <c r="Q2391" s="11"/>
      <c r="R2391" s="11"/>
      <c r="S2391" s="16"/>
      <c r="T2391" s="16"/>
    </row>
    <row r="2392" spans="17:20" x14ac:dyDescent="0.25">
      <c r="Q2392" s="11"/>
      <c r="R2392" s="11"/>
      <c r="S2392" s="16"/>
      <c r="T2392" s="16"/>
    </row>
    <row r="2393" spans="17:20" x14ac:dyDescent="0.25">
      <c r="Q2393" s="11"/>
      <c r="R2393" s="11"/>
      <c r="S2393" s="16"/>
      <c r="T2393" s="16"/>
    </row>
    <row r="2394" spans="17:20" x14ac:dyDescent="0.25">
      <c r="Q2394" s="11"/>
      <c r="R2394" s="11"/>
      <c r="S2394" s="16"/>
      <c r="T2394" s="16"/>
    </row>
    <row r="2395" spans="17:20" x14ac:dyDescent="0.25">
      <c r="Q2395" s="11"/>
      <c r="R2395" s="11"/>
      <c r="S2395" s="16"/>
      <c r="T2395" s="16"/>
    </row>
    <row r="2396" spans="17:20" x14ac:dyDescent="0.25">
      <c r="Q2396" s="11"/>
      <c r="R2396" s="11"/>
      <c r="S2396" s="16"/>
      <c r="T2396" s="16"/>
    </row>
    <row r="2397" spans="17:20" x14ac:dyDescent="0.25">
      <c r="Q2397" s="11"/>
      <c r="R2397" s="11"/>
      <c r="S2397" s="16"/>
      <c r="T2397" s="16"/>
    </row>
    <row r="2398" spans="17:20" x14ac:dyDescent="0.25">
      <c r="Q2398" s="11"/>
      <c r="R2398" s="11"/>
      <c r="S2398" s="16"/>
      <c r="T2398" s="16"/>
    </row>
    <row r="2399" spans="17:20" x14ac:dyDescent="0.25">
      <c r="Q2399" s="11"/>
      <c r="R2399" s="11"/>
      <c r="S2399" s="16"/>
      <c r="T2399" s="16"/>
    </row>
    <row r="2400" spans="17:20" x14ac:dyDescent="0.25">
      <c r="Q2400" s="11"/>
      <c r="R2400" s="11"/>
      <c r="S2400" s="16"/>
      <c r="T2400" s="16"/>
    </row>
    <row r="2401" spans="17:20" x14ac:dyDescent="0.25">
      <c r="Q2401" s="11"/>
      <c r="R2401" s="11"/>
      <c r="S2401" s="16"/>
      <c r="T2401" s="16"/>
    </row>
    <row r="2402" spans="17:20" x14ac:dyDescent="0.25">
      <c r="Q2402" s="11"/>
      <c r="R2402" s="11"/>
      <c r="S2402" s="16"/>
      <c r="T2402" s="16"/>
    </row>
    <row r="2403" spans="17:20" x14ac:dyDescent="0.25">
      <c r="Q2403" s="11"/>
      <c r="R2403" s="11"/>
      <c r="S2403" s="16"/>
      <c r="T2403" s="16"/>
    </row>
    <row r="2404" spans="17:20" x14ac:dyDescent="0.25">
      <c r="Q2404" s="11"/>
      <c r="R2404" s="11"/>
      <c r="S2404" s="16"/>
      <c r="T2404" s="16"/>
    </row>
    <row r="2405" spans="17:20" x14ac:dyDescent="0.25">
      <c r="Q2405" s="11"/>
      <c r="R2405" s="11"/>
      <c r="S2405" s="16"/>
      <c r="T2405" s="16"/>
    </row>
    <row r="2406" spans="17:20" x14ac:dyDescent="0.25">
      <c r="Q2406" s="11"/>
      <c r="R2406" s="11"/>
      <c r="S2406" s="16"/>
      <c r="T2406" s="16"/>
    </row>
    <row r="2407" spans="17:20" x14ac:dyDescent="0.25">
      <c r="Q2407" s="11"/>
      <c r="R2407" s="11"/>
      <c r="S2407" s="16"/>
      <c r="T2407" s="16"/>
    </row>
    <row r="2408" spans="17:20" x14ac:dyDescent="0.25">
      <c r="Q2408" s="11"/>
      <c r="R2408" s="11"/>
      <c r="S2408" s="16"/>
      <c r="T2408" s="16"/>
    </row>
    <row r="2409" spans="17:20" x14ac:dyDescent="0.25">
      <c r="Q2409" s="11"/>
      <c r="R2409" s="11"/>
      <c r="S2409" s="16"/>
      <c r="T2409" s="16"/>
    </row>
    <row r="2410" spans="17:20" x14ac:dyDescent="0.25">
      <c r="Q2410" s="11"/>
      <c r="R2410" s="11"/>
      <c r="S2410" s="16"/>
      <c r="T2410" s="16"/>
    </row>
    <row r="2411" spans="17:20" x14ac:dyDescent="0.25">
      <c r="Q2411" s="11"/>
      <c r="R2411" s="11"/>
      <c r="S2411" s="16"/>
      <c r="T2411" s="16"/>
    </row>
    <row r="2412" spans="17:20" x14ac:dyDescent="0.25">
      <c r="Q2412" s="11"/>
      <c r="R2412" s="11"/>
      <c r="S2412" s="16"/>
      <c r="T2412" s="16"/>
    </row>
    <row r="2413" spans="17:20" x14ac:dyDescent="0.25">
      <c r="Q2413" s="11"/>
      <c r="R2413" s="11"/>
      <c r="S2413" s="16"/>
      <c r="T2413" s="16"/>
    </row>
    <row r="2414" spans="17:20" x14ac:dyDescent="0.25">
      <c r="Q2414" s="11"/>
      <c r="R2414" s="11"/>
      <c r="S2414" s="16"/>
      <c r="T2414" s="16"/>
    </row>
    <row r="2415" spans="17:20" x14ac:dyDescent="0.25">
      <c r="Q2415" s="11"/>
      <c r="R2415" s="11"/>
      <c r="S2415" s="16"/>
      <c r="T2415" s="16"/>
    </row>
    <row r="2416" spans="17:20" x14ac:dyDescent="0.25">
      <c r="Q2416" s="11"/>
      <c r="R2416" s="11"/>
      <c r="S2416" s="16"/>
      <c r="T2416" s="16"/>
    </row>
    <row r="2417" spans="17:20" x14ac:dyDescent="0.25">
      <c r="Q2417" s="11"/>
      <c r="R2417" s="11"/>
      <c r="S2417" s="16"/>
      <c r="T2417" s="16"/>
    </row>
    <row r="2418" spans="17:20" x14ac:dyDescent="0.25">
      <c r="Q2418" s="11"/>
      <c r="R2418" s="11"/>
      <c r="S2418" s="16"/>
      <c r="T2418" s="16"/>
    </row>
    <row r="2419" spans="17:20" x14ac:dyDescent="0.25">
      <c r="Q2419" s="11"/>
      <c r="R2419" s="11"/>
      <c r="S2419" s="16"/>
      <c r="T2419" s="16"/>
    </row>
    <row r="2420" spans="17:20" x14ac:dyDescent="0.25">
      <c r="Q2420" s="11"/>
      <c r="R2420" s="11"/>
      <c r="S2420" s="16"/>
      <c r="T2420" s="16"/>
    </row>
    <row r="2421" spans="17:20" x14ac:dyDescent="0.25">
      <c r="Q2421" s="11"/>
      <c r="R2421" s="11"/>
      <c r="S2421" s="16"/>
      <c r="T2421" s="16"/>
    </row>
    <row r="2422" spans="17:20" x14ac:dyDescent="0.25">
      <c r="Q2422" s="11"/>
      <c r="R2422" s="11"/>
      <c r="S2422" s="16"/>
      <c r="T2422" s="16"/>
    </row>
    <row r="2423" spans="17:20" x14ac:dyDescent="0.25">
      <c r="Q2423" s="11"/>
      <c r="R2423" s="11"/>
      <c r="S2423" s="16"/>
      <c r="T2423" s="16"/>
    </row>
    <row r="2424" spans="17:20" x14ac:dyDescent="0.25">
      <c r="Q2424" s="11"/>
      <c r="R2424" s="11"/>
      <c r="S2424" s="16"/>
      <c r="T2424" s="16"/>
    </row>
    <row r="2425" spans="17:20" x14ac:dyDescent="0.25">
      <c r="Q2425" s="11"/>
      <c r="R2425" s="11"/>
      <c r="S2425" s="16"/>
      <c r="T2425" s="16"/>
    </row>
    <row r="2426" spans="17:20" x14ac:dyDescent="0.25">
      <c r="Q2426" s="11"/>
      <c r="R2426" s="11"/>
      <c r="S2426" s="16"/>
      <c r="T2426" s="16"/>
    </row>
    <row r="2427" spans="17:20" x14ac:dyDescent="0.25">
      <c r="Q2427" s="11"/>
      <c r="R2427" s="11"/>
      <c r="S2427" s="16"/>
      <c r="T2427" s="16"/>
    </row>
    <row r="2428" spans="17:20" x14ac:dyDescent="0.25">
      <c r="Q2428" s="11"/>
      <c r="R2428" s="11"/>
      <c r="S2428" s="16"/>
      <c r="T2428" s="16"/>
    </row>
    <row r="2429" spans="17:20" x14ac:dyDescent="0.25">
      <c r="Q2429" s="11"/>
      <c r="R2429" s="11"/>
      <c r="S2429" s="16"/>
      <c r="T2429" s="16"/>
    </row>
    <row r="2430" spans="17:20" x14ac:dyDescent="0.25">
      <c r="Q2430" s="11"/>
      <c r="R2430" s="11"/>
      <c r="S2430" s="16"/>
      <c r="T2430" s="16"/>
    </row>
    <row r="2431" spans="17:20" x14ac:dyDescent="0.25">
      <c r="Q2431" s="11"/>
      <c r="R2431" s="11"/>
      <c r="S2431" s="16"/>
      <c r="T2431" s="16"/>
    </row>
    <row r="2432" spans="17:20" x14ac:dyDescent="0.25">
      <c r="Q2432" s="11"/>
      <c r="R2432" s="11"/>
      <c r="S2432" s="16"/>
      <c r="T2432" s="16"/>
    </row>
    <row r="2433" spans="17:20" x14ac:dyDescent="0.25">
      <c r="Q2433" s="11"/>
      <c r="R2433" s="11"/>
      <c r="S2433" s="16"/>
      <c r="T2433" s="16"/>
    </row>
    <row r="2434" spans="17:20" x14ac:dyDescent="0.25">
      <c r="Q2434" s="11"/>
      <c r="R2434" s="11"/>
      <c r="S2434" s="16"/>
      <c r="T2434" s="16"/>
    </row>
    <row r="2435" spans="17:20" x14ac:dyDescent="0.25">
      <c r="Q2435" s="11"/>
      <c r="R2435" s="11"/>
      <c r="S2435" s="16"/>
      <c r="T2435" s="16"/>
    </row>
    <row r="2436" spans="17:20" x14ac:dyDescent="0.25">
      <c r="Q2436" s="11"/>
      <c r="R2436" s="11"/>
      <c r="S2436" s="16"/>
      <c r="T2436" s="16"/>
    </row>
    <row r="2437" spans="17:20" x14ac:dyDescent="0.25">
      <c r="Q2437" s="11"/>
      <c r="R2437" s="11"/>
      <c r="S2437" s="16"/>
      <c r="T2437" s="16"/>
    </row>
    <row r="2438" spans="17:20" x14ac:dyDescent="0.25">
      <c r="Q2438" s="11"/>
      <c r="R2438" s="11"/>
      <c r="S2438" s="16"/>
      <c r="T2438" s="16"/>
    </row>
    <row r="2439" spans="17:20" x14ac:dyDescent="0.25">
      <c r="Q2439" s="11"/>
      <c r="R2439" s="11"/>
      <c r="S2439" s="16"/>
      <c r="T2439" s="16"/>
    </row>
    <row r="2440" spans="17:20" x14ac:dyDescent="0.25">
      <c r="Q2440" s="11"/>
      <c r="R2440" s="11"/>
      <c r="S2440" s="16"/>
      <c r="T2440" s="16"/>
    </row>
    <row r="2441" spans="17:20" x14ac:dyDescent="0.25">
      <c r="Q2441" s="11"/>
      <c r="R2441" s="11"/>
      <c r="S2441" s="16"/>
      <c r="T2441" s="16"/>
    </row>
    <row r="2442" spans="17:20" x14ac:dyDescent="0.25">
      <c r="Q2442" s="11"/>
      <c r="R2442" s="11"/>
      <c r="S2442" s="16"/>
      <c r="T2442" s="16"/>
    </row>
    <row r="2443" spans="17:20" x14ac:dyDescent="0.25">
      <c r="Q2443" s="11"/>
      <c r="R2443" s="11"/>
      <c r="S2443" s="16"/>
      <c r="T2443" s="16"/>
    </row>
    <row r="2444" spans="17:20" x14ac:dyDescent="0.25">
      <c r="Q2444" s="11"/>
      <c r="R2444" s="11"/>
      <c r="S2444" s="16"/>
      <c r="T2444" s="16"/>
    </row>
    <row r="2445" spans="17:20" x14ac:dyDescent="0.25">
      <c r="Q2445" s="11"/>
      <c r="R2445" s="11"/>
      <c r="S2445" s="16"/>
      <c r="T2445" s="16"/>
    </row>
    <row r="2446" spans="17:20" x14ac:dyDescent="0.25">
      <c r="Q2446" s="11"/>
      <c r="R2446" s="11"/>
      <c r="S2446" s="16"/>
      <c r="T2446" s="16"/>
    </row>
    <row r="2447" spans="17:20" x14ac:dyDescent="0.25">
      <c r="Q2447" s="11"/>
      <c r="R2447" s="11"/>
      <c r="S2447" s="16"/>
      <c r="T2447" s="16"/>
    </row>
    <row r="2448" spans="17:20" x14ac:dyDescent="0.25">
      <c r="Q2448" s="11"/>
      <c r="R2448" s="11"/>
      <c r="S2448" s="16"/>
      <c r="T2448" s="16"/>
    </row>
    <row r="2449" spans="17:20" x14ac:dyDescent="0.25">
      <c r="Q2449" s="11"/>
      <c r="R2449" s="11"/>
      <c r="S2449" s="16"/>
      <c r="T2449" s="16"/>
    </row>
    <row r="2450" spans="17:20" x14ac:dyDescent="0.25">
      <c r="Q2450" s="11"/>
      <c r="R2450" s="11"/>
      <c r="S2450" s="16"/>
      <c r="T2450" s="16"/>
    </row>
    <row r="2451" spans="17:20" x14ac:dyDescent="0.25">
      <c r="Q2451" s="11"/>
      <c r="R2451" s="11"/>
      <c r="S2451" s="16"/>
      <c r="T2451" s="16"/>
    </row>
    <row r="2452" spans="17:20" x14ac:dyDescent="0.25">
      <c r="Q2452" s="11"/>
      <c r="R2452" s="11"/>
      <c r="S2452" s="16"/>
      <c r="T2452" s="16"/>
    </row>
    <row r="2453" spans="17:20" x14ac:dyDescent="0.25">
      <c r="Q2453" s="11"/>
      <c r="R2453" s="11"/>
      <c r="S2453" s="16"/>
      <c r="T2453" s="16"/>
    </row>
    <row r="2454" spans="17:20" x14ac:dyDescent="0.25">
      <c r="Q2454" s="11"/>
      <c r="R2454" s="11"/>
      <c r="S2454" s="16"/>
      <c r="T2454" s="16"/>
    </row>
    <row r="2455" spans="17:20" x14ac:dyDescent="0.25">
      <c r="Q2455" s="11"/>
      <c r="R2455" s="11"/>
      <c r="S2455" s="16"/>
      <c r="T2455" s="16"/>
    </row>
    <row r="2456" spans="17:20" x14ac:dyDescent="0.25">
      <c r="Q2456" s="11"/>
      <c r="R2456" s="11"/>
      <c r="S2456" s="16"/>
      <c r="T2456" s="16"/>
    </row>
    <row r="2457" spans="17:20" x14ac:dyDescent="0.25">
      <c r="Q2457" s="11"/>
      <c r="R2457" s="11"/>
      <c r="S2457" s="16"/>
      <c r="T2457" s="16"/>
    </row>
    <row r="2458" spans="17:20" x14ac:dyDescent="0.25">
      <c r="Q2458" s="11"/>
      <c r="R2458" s="11"/>
      <c r="S2458" s="16"/>
      <c r="T2458" s="16"/>
    </row>
    <row r="2459" spans="17:20" x14ac:dyDescent="0.25">
      <c r="Q2459" s="11"/>
      <c r="R2459" s="11"/>
      <c r="S2459" s="16"/>
      <c r="T2459" s="16"/>
    </row>
    <row r="2460" spans="17:20" x14ac:dyDescent="0.25">
      <c r="Q2460" s="11"/>
      <c r="R2460" s="11"/>
      <c r="S2460" s="16"/>
      <c r="T2460" s="16"/>
    </row>
    <row r="2461" spans="17:20" x14ac:dyDescent="0.25">
      <c r="Q2461" s="11"/>
      <c r="R2461" s="11"/>
      <c r="S2461" s="16"/>
      <c r="T2461" s="16"/>
    </row>
    <row r="2462" spans="17:20" x14ac:dyDescent="0.25">
      <c r="Q2462" s="11"/>
      <c r="R2462" s="11"/>
      <c r="S2462" s="16"/>
      <c r="T2462" s="16"/>
    </row>
    <row r="2463" spans="17:20" x14ac:dyDescent="0.25">
      <c r="Q2463" s="11"/>
      <c r="R2463" s="11"/>
      <c r="S2463" s="16"/>
      <c r="T2463" s="16"/>
    </row>
    <row r="2464" spans="17:20" x14ac:dyDescent="0.25">
      <c r="Q2464" s="11"/>
      <c r="R2464" s="11"/>
      <c r="S2464" s="16"/>
      <c r="T2464" s="16"/>
    </row>
    <row r="2465" spans="17:20" x14ac:dyDescent="0.25">
      <c r="Q2465" s="11"/>
      <c r="R2465" s="11"/>
      <c r="S2465" s="16"/>
      <c r="T2465" s="16"/>
    </row>
    <row r="2466" spans="17:20" x14ac:dyDescent="0.25">
      <c r="Q2466" s="11"/>
      <c r="R2466" s="11"/>
      <c r="S2466" s="16"/>
      <c r="T2466" s="16"/>
    </row>
    <row r="2467" spans="17:20" x14ac:dyDescent="0.25">
      <c r="Q2467" s="11"/>
      <c r="R2467" s="11"/>
      <c r="S2467" s="16"/>
      <c r="T2467" s="16"/>
    </row>
    <row r="2468" spans="17:20" x14ac:dyDescent="0.25">
      <c r="Q2468" s="11"/>
      <c r="R2468" s="11"/>
      <c r="S2468" s="16"/>
      <c r="T2468" s="16"/>
    </row>
    <row r="2469" spans="17:20" x14ac:dyDescent="0.25">
      <c r="Q2469" s="11"/>
      <c r="R2469" s="11"/>
      <c r="S2469" s="16"/>
      <c r="T2469" s="16"/>
    </row>
    <row r="2470" spans="17:20" x14ac:dyDescent="0.25">
      <c r="Q2470" s="11"/>
      <c r="R2470" s="11"/>
      <c r="S2470" s="16"/>
      <c r="T2470" s="16"/>
    </row>
    <row r="2471" spans="17:20" x14ac:dyDescent="0.25">
      <c r="Q2471" s="11"/>
      <c r="R2471" s="11"/>
      <c r="S2471" s="16"/>
      <c r="T2471" s="16"/>
    </row>
    <row r="2472" spans="17:20" x14ac:dyDescent="0.25">
      <c r="Q2472" s="11"/>
      <c r="R2472" s="11"/>
      <c r="S2472" s="16"/>
      <c r="T2472" s="16"/>
    </row>
    <row r="2473" spans="17:20" x14ac:dyDescent="0.25">
      <c r="Q2473" s="11"/>
      <c r="R2473" s="11"/>
      <c r="S2473" s="16"/>
      <c r="T2473" s="16"/>
    </row>
    <row r="2474" spans="17:20" x14ac:dyDescent="0.25">
      <c r="Q2474" s="11"/>
      <c r="R2474" s="11"/>
      <c r="S2474" s="16"/>
      <c r="T2474" s="16"/>
    </row>
    <row r="2475" spans="17:20" x14ac:dyDescent="0.25">
      <c r="Q2475" s="11"/>
      <c r="R2475" s="11"/>
      <c r="S2475" s="16"/>
      <c r="T2475" s="16"/>
    </row>
    <row r="2476" spans="17:20" x14ac:dyDescent="0.25">
      <c r="Q2476" s="11"/>
      <c r="R2476" s="11"/>
      <c r="S2476" s="16"/>
      <c r="T2476" s="16"/>
    </row>
    <row r="2477" spans="17:20" x14ac:dyDescent="0.25">
      <c r="Q2477" s="11"/>
      <c r="R2477" s="11"/>
      <c r="S2477" s="16"/>
      <c r="T2477" s="16"/>
    </row>
    <row r="2478" spans="17:20" x14ac:dyDescent="0.25">
      <c r="Q2478" s="11"/>
      <c r="R2478" s="11"/>
      <c r="S2478" s="16"/>
      <c r="T2478" s="16"/>
    </row>
    <row r="2479" spans="17:20" x14ac:dyDescent="0.25">
      <c r="Q2479" s="11"/>
      <c r="R2479" s="11"/>
      <c r="S2479" s="16"/>
      <c r="T2479" s="16"/>
    </row>
    <row r="2480" spans="17:20" x14ac:dyDescent="0.25">
      <c r="Q2480" s="11"/>
      <c r="R2480" s="11"/>
      <c r="S2480" s="16"/>
      <c r="T2480" s="16"/>
    </row>
    <row r="2481" spans="17:20" x14ac:dyDescent="0.25">
      <c r="Q2481" s="11"/>
      <c r="R2481" s="11"/>
      <c r="S2481" s="16"/>
      <c r="T2481" s="16"/>
    </row>
    <row r="2482" spans="17:20" x14ac:dyDescent="0.25">
      <c r="Q2482" s="11"/>
      <c r="R2482" s="11"/>
      <c r="S2482" s="16"/>
      <c r="T2482" s="16"/>
    </row>
    <row r="2483" spans="17:20" x14ac:dyDescent="0.25">
      <c r="Q2483" s="11"/>
      <c r="R2483" s="11"/>
      <c r="S2483" s="16"/>
      <c r="T2483" s="16"/>
    </row>
    <row r="2484" spans="17:20" x14ac:dyDescent="0.25">
      <c r="Q2484" s="11"/>
      <c r="R2484" s="11"/>
      <c r="S2484" s="16"/>
      <c r="T2484" s="16"/>
    </row>
    <row r="2485" spans="17:20" x14ac:dyDescent="0.25">
      <c r="Q2485" s="11"/>
      <c r="R2485" s="11"/>
      <c r="S2485" s="16"/>
      <c r="T2485" s="16"/>
    </row>
    <row r="2486" spans="17:20" x14ac:dyDescent="0.25">
      <c r="Q2486" s="11"/>
      <c r="R2486" s="11"/>
      <c r="S2486" s="16"/>
      <c r="T2486" s="16"/>
    </row>
    <row r="2487" spans="17:20" x14ac:dyDescent="0.25">
      <c r="Q2487" s="11"/>
      <c r="R2487" s="11"/>
      <c r="S2487" s="16"/>
      <c r="T2487" s="16"/>
    </row>
    <row r="2488" spans="17:20" x14ac:dyDescent="0.25">
      <c r="Q2488" s="11"/>
      <c r="R2488" s="11"/>
      <c r="S2488" s="16"/>
      <c r="T2488" s="16"/>
    </row>
    <row r="2489" spans="17:20" x14ac:dyDescent="0.25">
      <c r="Q2489" s="11"/>
      <c r="R2489" s="11"/>
      <c r="S2489" s="16"/>
      <c r="T2489" s="16"/>
    </row>
    <row r="2490" spans="17:20" x14ac:dyDescent="0.25">
      <c r="Q2490" s="11"/>
      <c r="R2490" s="11"/>
      <c r="S2490" s="16"/>
      <c r="T2490" s="16"/>
    </row>
    <row r="2491" spans="17:20" x14ac:dyDescent="0.25">
      <c r="Q2491" s="11"/>
      <c r="R2491" s="11"/>
      <c r="S2491" s="16"/>
      <c r="T2491" s="16"/>
    </row>
    <row r="2492" spans="17:20" x14ac:dyDescent="0.25">
      <c r="Q2492" s="11"/>
      <c r="R2492" s="11"/>
      <c r="S2492" s="16"/>
      <c r="T2492" s="16"/>
    </row>
    <row r="2493" spans="17:20" x14ac:dyDescent="0.25">
      <c r="Q2493" s="11"/>
      <c r="R2493" s="11"/>
      <c r="S2493" s="16"/>
      <c r="T2493" s="16"/>
    </row>
    <row r="2494" spans="17:20" x14ac:dyDescent="0.25">
      <c r="Q2494" s="11"/>
      <c r="R2494" s="11"/>
      <c r="S2494" s="16"/>
      <c r="T2494" s="16"/>
    </row>
    <row r="2495" spans="17:20" x14ac:dyDescent="0.25">
      <c r="Q2495" s="11"/>
      <c r="R2495" s="11"/>
      <c r="S2495" s="16"/>
      <c r="T2495" s="16"/>
    </row>
    <row r="2496" spans="17:20" x14ac:dyDescent="0.25">
      <c r="Q2496" s="11"/>
      <c r="R2496" s="11"/>
      <c r="S2496" s="16"/>
      <c r="T2496" s="16"/>
    </row>
    <row r="2497" spans="17:20" x14ac:dyDescent="0.25">
      <c r="Q2497" s="11"/>
      <c r="R2497" s="11"/>
      <c r="S2497" s="16"/>
      <c r="T2497" s="16"/>
    </row>
    <row r="2498" spans="17:20" x14ac:dyDescent="0.25">
      <c r="Q2498" s="11"/>
      <c r="R2498" s="11"/>
      <c r="S2498" s="16"/>
      <c r="T2498" s="16"/>
    </row>
    <row r="2499" spans="17:20" x14ac:dyDescent="0.25">
      <c r="Q2499" s="11"/>
      <c r="R2499" s="11"/>
      <c r="S2499" s="16"/>
      <c r="T2499" s="16"/>
    </row>
    <row r="2500" spans="17:20" x14ac:dyDescent="0.25">
      <c r="Q2500" s="11"/>
      <c r="R2500" s="11"/>
      <c r="S2500" s="16"/>
      <c r="T2500" s="16"/>
    </row>
    <row r="2501" spans="17:20" x14ac:dyDescent="0.25">
      <c r="Q2501" s="11"/>
      <c r="R2501" s="11"/>
      <c r="S2501" s="16"/>
      <c r="T2501" s="16"/>
    </row>
    <row r="2502" spans="17:20" x14ac:dyDescent="0.25">
      <c r="Q2502" s="11"/>
      <c r="R2502" s="11"/>
      <c r="S2502" s="16"/>
      <c r="T2502" s="16"/>
    </row>
    <row r="2503" spans="17:20" x14ac:dyDescent="0.25">
      <c r="Q2503" s="11"/>
      <c r="R2503" s="11"/>
      <c r="S2503" s="16"/>
      <c r="T2503" s="16"/>
    </row>
    <row r="2504" spans="17:20" x14ac:dyDescent="0.25">
      <c r="Q2504" s="11"/>
      <c r="R2504" s="11"/>
      <c r="S2504" s="16"/>
      <c r="T2504" s="16"/>
    </row>
    <row r="2505" spans="17:20" x14ac:dyDescent="0.25">
      <c r="Q2505" s="11"/>
      <c r="R2505" s="11"/>
      <c r="S2505" s="16"/>
      <c r="T2505" s="16"/>
    </row>
    <row r="2506" spans="17:20" x14ac:dyDescent="0.25">
      <c r="Q2506" s="11"/>
      <c r="R2506" s="11"/>
      <c r="S2506" s="16"/>
      <c r="T2506" s="16"/>
    </row>
    <row r="2507" spans="17:20" x14ac:dyDescent="0.25">
      <c r="Q2507" s="11"/>
      <c r="R2507" s="11"/>
      <c r="S2507" s="16"/>
      <c r="T2507" s="16"/>
    </row>
    <row r="2508" spans="17:20" x14ac:dyDescent="0.25">
      <c r="Q2508" s="11"/>
      <c r="R2508" s="11"/>
      <c r="S2508" s="16"/>
      <c r="T2508" s="16"/>
    </row>
    <row r="2509" spans="17:20" x14ac:dyDescent="0.25">
      <c r="Q2509" s="11"/>
      <c r="R2509" s="11"/>
      <c r="S2509" s="16"/>
      <c r="T2509" s="16"/>
    </row>
    <row r="2510" spans="17:20" x14ac:dyDescent="0.25">
      <c r="Q2510" s="11"/>
      <c r="R2510" s="11"/>
      <c r="S2510" s="16"/>
      <c r="T2510" s="16"/>
    </row>
    <row r="2511" spans="17:20" x14ac:dyDescent="0.25">
      <c r="Q2511" s="11"/>
      <c r="R2511" s="11"/>
      <c r="S2511" s="16"/>
      <c r="T2511" s="16"/>
    </row>
    <row r="2512" spans="17:20" x14ac:dyDescent="0.25">
      <c r="Q2512" s="11"/>
      <c r="R2512" s="11"/>
      <c r="S2512" s="16"/>
      <c r="T2512" s="16"/>
    </row>
    <row r="2513" spans="17:20" x14ac:dyDescent="0.25">
      <c r="Q2513" s="11"/>
      <c r="R2513" s="11"/>
      <c r="S2513" s="16"/>
      <c r="T2513" s="16"/>
    </row>
    <row r="2514" spans="17:20" x14ac:dyDescent="0.25">
      <c r="Q2514" s="11"/>
      <c r="R2514" s="11"/>
      <c r="S2514" s="16"/>
      <c r="T2514" s="16"/>
    </row>
    <row r="2515" spans="17:20" x14ac:dyDescent="0.25">
      <c r="Q2515" s="11"/>
      <c r="R2515" s="11"/>
      <c r="S2515" s="16"/>
      <c r="T2515" s="16"/>
    </row>
    <row r="2516" spans="17:20" x14ac:dyDescent="0.25">
      <c r="Q2516" s="11"/>
      <c r="R2516" s="11"/>
      <c r="S2516" s="16"/>
      <c r="T2516" s="16"/>
    </row>
    <row r="2517" spans="17:20" x14ac:dyDescent="0.25">
      <c r="Q2517" s="11"/>
      <c r="R2517" s="11"/>
      <c r="S2517" s="16"/>
      <c r="T2517" s="16"/>
    </row>
    <row r="2518" spans="17:20" x14ac:dyDescent="0.25">
      <c r="Q2518" s="11"/>
      <c r="R2518" s="11"/>
      <c r="S2518" s="16"/>
      <c r="T2518" s="16"/>
    </row>
    <row r="2519" spans="17:20" x14ac:dyDescent="0.25">
      <c r="Q2519" s="11"/>
      <c r="R2519" s="11"/>
      <c r="S2519" s="16"/>
      <c r="T2519" s="16"/>
    </row>
    <row r="2520" spans="17:20" x14ac:dyDescent="0.25">
      <c r="Q2520" s="11"/>
      <c r="R2520" s="11"/>
      <c r="S2520" s="16"/>
      <c r="T2520" s="16"/>
    </row>
    <row r="2521" spans="17:20" x14ac:dyDescent="0.25">
      <c r="Q2521" s="11"/>
      <c r="R2521" s="11"/>
      <c r="S2521" s="16"/>
      <c r="T2521" s="16"/>
    </row>
    <row r="2522" spans="17:20" x14ac:dyDescent="0.25">
      <c r="Q2522" s="11"/>
      <c r="R2522" s="11"/>
      <c r="S2522" s="16"/>
      <c r="T2522" s="16"/>
    </row>
    <row r="2523" spans="17:20" x14ac:dyDescent="0.25">
      <c r="Q2523" s="11"/>
      <c r="R2523" s="11"/>
      <c r="S2523" s="16"/>
      <c r="T2523" s="16"/>
    </row>
    <row r="2524" spans="17:20" x14ac:dyDescent="0.25">
      <c r="Q2524" s="11"/>
      <c r="R2524" s="11"/>
      <c r="S2524" s="16"/>
      <c r="T2524" s="16"/>
    </row>
    <row r="2525" spans="17:20" x14ac:dyDescent="0.25">
      <c r="Q2525" s="11"/>
      <c r="R2525" s="11"/>
      <c r="S2525" s="16"/>
      <c r="T2525" s="16"/>
    </row>
    <row r="2526" spans="17:20" x14ac:dyDescent="0.25">
      <c r="Q2526" s="11"/>
      <c r="R2526" s="11"/>
      <c r="S2526" s="16"/>
      <c r="T2526" s="16"/>
    </row>
    <row r="2527" spans="17:20" x14ac:dyDescent="0.25">
      <c r="Q2527" s="11"/>
      <c r="R2527" s="11"/>
      <c r="S2527" s="16"/>
      <c r="T2527" s="16"/>
    </row>
    <row r="2528" spans="17:20" x14ac:dyDescent="0.25">
      <c r="Q2528" s="11"/>
      <c r="R2528" s="11"/>
      <c r="S2528" s="16"/>
      <c r="T2528" s="16"/>
    </row>
    <row r="2529" spans="17:20" x14ac:dyDescent="0.25">
      <c r="Q2529" s="11"/>
      <c r="R2529" s="11"/>
      <c r="S2529" s="16"/>
      <c r="T2529" s="16"/>
    </row>
    <row r="2530" spans="17:20" x14ac:dyDescent="0.25">
      <c r="Q2530" s="11"/>
      <c r="R2530" s="11"/>
      <c r="S2530" s="16"/>
      <c r="T2530" s="16"/>
    </row>
    <row r="2531" spans="17:20" x14ac:dyDescent="0.25">
      <c r="Q2531" s="11"/>
      <c r="R2531" s="11"/>
      <c r="S2531" s="16"/>
      <c r="T2531" s="16"/>
    </row>
    <row r="2532" spans="17:20" x14ac:dyDescent="0.25">
      <c r="Q2532" s="11"/>
      <c r="R2532" s="11"/>
      <c r="S2532" s="16"/>
      <c r="T2532" s="16"/>
    </row>
    <row r="2533" spans="17:20" x14ac:dyDescent="0.25">
      <c r="Q2533" s="11"/>
      <c r="R2533" s="11"/>
      <c r="S2533" s="16"/>
      <c r="T2533" s="16"/>
    </row>
    <row r="2534" spans="17:20" x14ac:dyDescent="0.25">
      <c r="Q2534" s="11"/>
      <c r="R2534" s="11"/>
      <c r="S2534" s="16"/>
      <c r="T2534" s="16"/>
    </row>
    <row r="2535" spans="17:20" x14ac:dyDescent="0.25">
      <c r="Q2535" s="11"/>
      <c r="R2535" s="11"/>
      <c r="S2535" s="16"/>
      <c r="T2535" s="16"/>
    </row>
    <row r="2536" spans="17:20" x14ac:dyDescent="0.25">
      <c r="Q2536" s="11"/>
      <c r="R2536" s="11"/>
      <c r="S2536" s="16"/>
      <c r="T2536" s="16"/>
    </row>
    <row r="2537" spans="17:20" x14ac:dyDescent="0.25">
      <c r="Q2537" s="11"/>
      <c r="R2537" s="11"/>
      <c r="S2537" s="16"/>
      <c r="T2537" s="16"/>
    </row>
    <row r="2538" spans="17:20" x14ac:dyDescent="0.25">
      <c r="Q2538" s="11"/>
      <c r="R2538" s="11"/>
      <c r="S2538" s="16"/>
      <c r="T2538" s="16"/>
    </row>
    <row r="2539" spans="17:20" x14ac:dyDescent="0.25">
      <c r="Q2539" s="11"/>
      <c r="R2539" s="11"/>
      <c r="S2539" s="16"/>
      <c r="T2539" s="16"/>
    </row>
    <row r="2540" spans="17:20" x14ac:dyDescent="0.25">
      <c r="Q2540" s="11"/>
      <c r="R2540" s="11"/>
      <c r="S2540" s="16"/>
      <c r="T2540" s="16"/>
    </row>
    <row r="2541" spans="17:20" x14ac:dyDescent="0.25">
      <c r="Q2541" s="11"/>
      <c r="R2541" s="11"/>
      <c r="S2541" s="16"/>
      <c r="T2541" s="16"/>
    </row>
    <row r="2542" spans="17:20" x14ac:dyDescent="0.25">
      <c r="Q2542" s="11"/>
      <c r="R2542" s="11"/>
      <c r="S2542" s="16"/>
      <c r="T2542" s="16"/>
    </row>
    <row r="2543" spans="17:20" x14ac:dyDescent="0.25">
      <c r="Q2543" s="11"/>
      <c r="R2543" s="11"/>
      <c r="S2543" s="16"/>
      <c r="T2543" s="16"/>
    </row>
    <row r="2544" spans="17:20" x14ac:dyDescent="0.25">
      <c r="Q2544" s="11"/>
      <c r="R2544" s="11"/>
      <c r="S2544" s="16"/>
      <c r="T2544" s="16"/>
    </row>
    <row r="2545" spans="17:20" x14ac:dyDescent="0.25">
      <c r="Q2545" s="11"/>
      <c r="R2545" s="11"/>
      <c r="S2545" s="16"/>
      <c r="T2545" s="16"/>
    </row>
    <row r="2546" spans="17:20" x14ac:dyDescent="0.25">
      <c r="Q2546" s="11"/>
      <c r="R2546" s="11"/>
      <c r="S2546" s="16"/>
      <c r="T2546" s="16"/>
    </row>
    <row r="2547" spans="17:20" x14ac:dyDescent="0.25">
      <c r="Q2547" s="11"/>
      <c r="R2547" s="11"/>
      <c r="S2547" s="16"/>
      <c r="T2547" s="16"/>
    </row>
    <row r="2548" spans="17:20" x14ac:dyDescent="0.25">
      <c r="Q2548" s="11"/>
      <c r="R2548" s="11"/>
      <c r="S2548" s="16"/>
      <c r="T2548" s="16"/>
    </row>
    <row r="2549" spans="17:20" x14ac:dyDescent="0.25">
      <c r="Q2549" s="11"/>
      <c r="R2549" s="11"/>
      <c r="S2549" s="16"/>
      <c r="T2549" s="16"/>
    </row>
    <row r="2550" spans="17:20" x14ac:dyDescent="0.25">
      <c r="Q2550" s="11"/>
      <c r="R2550" s="11"/>
      <c r="S2550" s="16"/>
      <c r="T2550" s="16"/>
    </row>
    <row r="2551" spans="17:20" x14ac:dyDescent="0.25">
      <c r="Q2551" s="11"/>
      <c r="R2551" s="11"/>
      <c r="S2551" s="16"/>
      <c r="T2551" s="16"/>
    </row>
    <row r="2552" spans="17:20" x14ac:dyDescent="0.25">
      <c r="Q2552" s="11"/>
      <c r="R2552" s="11"/>
      <c r="S2552" s="16"/>
      <c r="T2552" s="16"/>
    </row>
    <row r="2553" spans="17:20" x14ac:dyDescent="0.25">
      <c r="Q2553" s="11"/>
      <c r="R2553" s="11"/>
      <c r="S2553" s="16"/>
      <c r="T2553" s="16"/>
    </row>
    <row r="2554" spans="17:20" x14ac:dyDescent="0.25">
      <c r="Q2554" s="11"/>
      <c r="R2554" s="11"/>
      <c r="S2554" s="16"/>
      <c r="T2554" s="16"/>
    </row>
    <row r="2555" spans="17:20" x14ac:dyDescent="0.25">
      <c r="Q2555" s="11"/>
      <c r="R2555" s="11"/>
      <c r="S2555" s="16"/>
      <c r="T2555" s="16"/>
    </row>
    <row r="2556" spans="17:20" x14ac:dyDescent="0.25">
      <c r="Q2556" s="11"/>
      <c r="R2556" s="11"/>
      <c r="S2556" s="16"/>
      <c r="T2556" s="16"/>
    </row>
    <row r="2557" spans="17:20" x14ac:dyDescent="0.25">
      <c r="Q2557" s="11"/>
      <c r="R2557" s="11"/>
      <c r="S2557" s="16"/>
      <c r="T2557" s="16"/>
    </row>
    <row r="2558" spans="17:20" x14ac:dyDescent="0.25">
      <c r="Q2558" s="11"/>
      <c r="R2558" s="11"/>
      <c r="S2558" s="16"/>
      <c r="T2558" s="16"/>
    </row>
    <row r="2559" spans="17:20" x14ac:dyDescent="0.25">
      <c r="Q2559" s="11"/>
      <c r="R2559" s="11"/>
      <c r="S2559" s="16"/>
      <c r="T2559" s="16"/>
    </row>
    <row r="2560" spans="17:20" x14ac:dyDescent="0.25">
      <c r="Q2560" s="11"/>
      <c r="R2560" s="11"/>
      <c r="S2560" s="16"/>
      <c r="T2560" s="16"/>
    </row>
    <row r="2561" spans="17:20" x14ac:dyDescent="0.25">
      <c r="Q2561" s="11"/>
      <c r="R2561" s="11"/>
      <c r="S2561" s="16"/>
      <c r="T2561" s="16"/>
    </row>
    <row r="2562" spans="17:20" x14ac:dyDescent="0.25">
      <c r="Q2562" s="11"/>
      <c r="R2562" s="11"/>
      <c r="S2562" s="16"/>
      <c r="T2562" s="16"/>
    </row>
    <row r="2563" spans="17:20" x14ac:dyDescent="0.25">
      <c r="Q2563" s="11"/>
      <c r="R2563" s="11"/>
      <c r="S2563" s="16"/>
      <c r="T2563" s="16"/>
    </row>
    <row r="2564" spans="17:20" x14ac:dyDescent="0.25">
      <c r="Q2564" s="11"/>
      <c r="R2564" s="11"/>
      <c r="S2564" s="16"/>
      <c r="T2564" s="16"/>
    </row>
    <row r="2565" spans="17:20" x14ac:dyDescent="0.25">
      <c r="Q2565" s="11"/>
      <c r="R2565" s="11"/>
      <c r="S2565" s="16"/>
      <c r="T2565" s="16"/>
    </row>
    <row r="2566" spans="17:20" x14ac:dyDescent="0.25">
      <c r="Q2566" s="11"/>
      <c r="R2566" s="11"/>
      <c r="S2566" s="16"/>
      <c r="T2566" s="16"/>
    </row>
    <row r="2567" spans="17:20" x14ac:dyDescent="0.25">
      <c r="Q2567" s="11"/>
      <c r="R2567" s="11"/>
      <c r="S2567" s="16"/>
      <c r="T2567" s="16"/>
    </row>
    <row r="2568" spans="17:20" x14ac:dyDescent="0.25">
      <c r="Q2568" s="11"/>
      <c r="R2568" s="11"/>
      <c r="S2568" s="16"/>
      <c r="T2568" s="16"/>
    </row>
    <row r="2569" spans="17:20" x14ac:dyDescent="0.25">
      <c r="Q2569" s="11"/>
      <c r="R2569" s="11"/>
      <c r="S2569" s="16"/>
      <c r="T2569" s="16"/>
    </row>
    <row r="2570" spans="17:20" x14ac:dyDescent="0.25">
      <c r="Q2570" s="11"/>
      <c r="R2570" s="11"/>
      <c r="S2570" s="16"/>
      <c r="T2570" s="16"/>
    </row>
    <row r="2571" spans="17:20" x14ac:dyDescent="0.25">
      <c r="Q2571" s="11"/>
      <c r="R2571" s="11"/>
      <c r="S2571" s="16"/>
      <c r="T2571" s="16"/>
    </row>
    <row r="2572" spans="17:20" x14ac:dyDescent="0.25">
      <c r="Q2572" s="11"/>
      <c r="R2572" s="11"/>
      <c r="S2572" s="16"/>
      <c r="T2572" s="16"/>
    </row>
    <row r="2573" spans="17:20" x14ac:dyDescent="0.25">
      <c r="Q2573" s="11"/>
      <c r="R2573" s="11"/>
      <c r="S2573" s="16"/>
      <c r="T2573" s="16"/>
    </row>
    <row r="2574" spans="17:20" x14ac:dyDescent="0.25">
      <c r="Q2574" s="11"/>
      <c r="R2574" s="11"/>
      <c r="S2574" s="16"/>
      <c r="T2574" s="16"/>
    </row>
    <row r="2575" spans="17:20" x14ac:dyDescent="0.25">
      <c r="Q2575" s="11"/>
      <c r="R2575" s="11"/>
      <c r="S2575" s="16"/>
      <c r="T2575" s="16"/>
    </row>
    <row r="2576" spans="17:20" x14ac:dyDescent="0.25">
      <c r="Q2576" s="11"/>
      <c r="R2576" s="11"/>
      <c r="S2576" s="16"/>
      <c r="T2576" s="16"/>
    </row>
    <row r="2577" spans="17:20" x14ac:dyDescent="0.25">
      <c r="Q2577" s="11"/>
      <c r="R2577" s="11"/>
      <c r="S2577" s="16"/>
      <c r="T2577" s="16"/>
    </row>
    <row r="2578" spans="17:20" x14ac:dyDescent="0.25">
      <c r="Q2578" s="11"/>
      <c r="R2578" s="11"/>
      <c r="S2578" s="16"/>
      <c r="T2578" s="16"/>
    </row>
    <row r="2579" spans="17:20" x14ac:dyDescent="0.25">
      <c r="Q2579" s="11"/>
      <c r="R2579" s="11"/>
      <c r="S2579" s="16"/>
      <c r="T2579" s="16"/>
    </row>
    <row r="2580" spans="17:20" x14ac:dyDescent="0.25">
      <c r="Q2580" s="11"/>
      <c r="R2580" s="11"/>
      <c r="S2580" s="16"/>
      <c r="T2580" s="16"/>
    </row>
    <row r="2581" spans="17:20" x14ac:dyDescent="0.25">
      <c r="Q2581" s="11"/>
      <c r="R2581" s="11"/>
      <c r="S2581" s="16"/>
      <c r="T2581" s="16"/>
    </row>
    <row r="2582" spans="17:20" x14ac:dyDescent="0.25">
      <c r="Q2582" s="11"/>
      <c r="R2582" s="11"/>
      <c r="S2582" s="16"/>
      <c r="T2582" s="16"/>
    </row>
    <row r="2583" spans="17:20" x14ac:dyDescent="0.25">
      <c r="Q2583" s="11"/>
      <c r="R2583" s="11"/>
      <c r="S2583" s="16"/>
      <c r="T2583" s="16"/>
    </row>
    <row r="2584" spans="17:20" x14ac:dyDescent="0.25">
      <c r="Q2584" s="11"/>
      <c r="R2584" s="11"/>
      <c r="S2584" s="16"/>
      <c r="T2584" s="16"/>
    </row>
    <row r="2585" spans="17:20" x14ac:dyDescent="0.25">
      <c r="Q2585" s="11"/>
      <c r="R2585" s="11"/>
      <c r="S2585" s="16"/>
      <c r="T2585" s="16"/>
    </row>
    <row r="2586" spans="17:20" x14ac:dyDescent="0.25">
      <c r="Q2586" s="11"/>
      <c r="R2586" s="11"/>
      <c r="S2586" s="16"/>
      <c r="T2586" s="16"/>
    </row>
    <row r="2587" spans="17:20" x14ac:dyDescent="0.25">
      <c r="Q2587" s="11"/>
      <c r="R2587" s="11"/>
      <c r="S2587" s="16"/>
      <c r="T2587" s="16"/>
    </row>
    <row r="2588" spans="17:20" x14ac:dyDescent="0.25">
      <c r="Q2588" s="11"/>
      <c r="R2588" s="11"/>
      <c r="S2588" s="16"/>
      <c r="T2588" s="16"/>
    </row>
    <row r="2589" spans="17:20" x14ac:dyDescent="0.25">
      <c r="Q2589" s="11"/>
      <c r="R2589" s="11"/>
      <c r="S2589" s="16"/>
      <c r="T2589" s="16"/>
    </row>
    <row r="2590" spans="17:20" x14ac:dyDescent="0.25">
      <c r="Q2590" s="11"/>
      <c r="R2590" s="11"/>
      <c r="S2590" s="16"/>
      <c r="T2590" s="16"/>
    </row>
    <row r="2591" spans="17:20" x14ac:dyDescent="0.25">
      <c r="Q2591" s="11"/>
      <c r="R2591" s="11"/>
      <c r="S2591" s="16"/>
      <c r="T2591" s="16"/>
    </row>
    <row r="2592" spans="17:20" x14ac:dyDescent="0.25">
      <c r="Q2592" s="11"/>
      <c r="R2592" s="11"/>
      <c r="S2592" s="16"/>
      <c r="T2592" s="16"/>
    </row>
    <row r="2593" spans="17:20" x14ac:dyDescent="0.25">
      <c r="Q2593" s="11"/>
      <c r="R2593" s="11"/>
      <c r="S2593" s="16"/>
      <c r="T2593" s="16"/>
    </row>
    <row r="2594" spans="17:20" x14ac:dyDescent="0.25">
      <c r="Q2594" s="11"/>
      <c r="R2594" s="11"/>
      <c r="S2594" s="16"/>
      <c r="T2594" s="16"/>
    </row>
    <row r="2595" spans="17:20" x14ac:dyDescent="0.25">
      <c r="Q2595" s="11"/>
      <c r="R2595" s="11"/>
      <c r="S2595" s="16"/>
      <c r="T2595" s="16"/>
    </row>
    <row r="2596" spans="17:20" x14ac:dyDescent="0.25">
      <c r="Q2596" s="11"/>
      <c r="R2596" s="11"/>
      <c r="S2596" s="16"/>
      <c r="T2596" s="16"/>
    </row>
    <row r="2597" spans="17:20" x14ac:dyDescent="0.25">
      <c r="Q2597" s="11"/>
      <c r="R2597" s="11"/>
      <c r="S2597" s="16"/>
      <c r="T2597" s="16"/>
    </row>
    <row r="2598" spans="17:20" x14ac:dyDescent="0.25">
      <c r="Q2598" s="11"/>
      <c r="R2598" s="11"/>
      <c r="S2598" s="16"/>
      <c r="T2598" s="16"/>
    </row>
    <row r="2599" spans="17:20" x14ac:dyDescent="0.25">
      <c r="Q2599" s="11"/>
      <c r="R2599" s="11"/>
      <c r="S2599" s="16"/>
      <c r="T2599" s="16"/>
    </row>
    <row r="2600" spans="17:20" x14ac:dyDescent="0.25">
      <c r="Q2600" s="11"/>
      <c r="R2600" s="11"/>
      <c r="S2600" s="16"/>
      <c r="T2600" s="16"/>
    </row>
    <row r="2601" spans="17:20" x14ac:dyDescent="0.25">
      <c r="Q2601" s="11"/>
      <c r="R2601" s="11"/>
      <c r="S2601" s="16"/>
      <c r="T2601" s="16"/>
    </row>
    <row r="2602" spans="17:20" x14ac:dyDescent="0.25">
      <c r="Q2602" s="11"/>
      <c r="R2602" s="11"/>
      <c r="S2602" s="16"/>
      <c r="T2602" s="16"/>
    </row>
    <row r="2603" spans="17:20" x14ac:dyDescent="0.25">
      <c r="Q2603" s="11"/>
      <c r="R2603" s="11"/>
      <c r="S2603" s="16"/>
      <c r="T2603" s="16"/>
    </row>
    <row r="2604" spans="17:20" x14ac:dyDescent="0.25">
      <c r="Q2604" s="11"/>
      <c r="R2604" s="11"/>
      <c r="S2604" s="16"/>
      <c r="T2604" s="16"/>
    </row>
    <row r="2605" spans="17:20" x14ac:dyDescent="0.25">
      <c r="Q2605" s="11"/>
      <c r="R2605" s="11"/>
      <c r="S2605" s="16"/>
      <c r="T2605" s="16"/>
    </row>
    <row r="2606" spans="17:20" x14ac:dyDescent="0.25">
      <c r="Q2606" s="11"/>
      <c r="R2606" s="11"/>
      <c r="S2606" s="16"/>
      <c r="T2606" s="16"/>
    </row>
    <row r="2607" spans="17:20" x14ac:dyDescent="0.25">
      <c r="Q2607" s="11"/>
      <c r="R2607" s="11"/>
      <c r="S2607" s="16"/>
      <c r="T2607" s="16"/>
    </row>
    <row r="2608" spans="17:20" x14ac:dyDescent="0.25">
      <c r="Q2608" s="11"/>
      <c r="R2608" s="11"/>
      <c r="S2608" s="16"/>
      <c r="T2608" s="16"/>
    </row>
    <row r="2609" spans="17:20" x14ac:dyDescent="0.25">
      <c r="Q2609" s="11"/>
      <c r="R2609" s="11"/>
      <c r="S2609" s="16"/>
      <c r="T2609" s="16"/>
    </row>
    <row r="2610" spans="17:20" x14ac:dyDescent="0.25">
      <c r="Q2610" s="11"/>
      <c r="R2610" s="11"/>
      <c r="S2610" s="16"/>
      <c r="T2610" s="16"/>
    </row>
    <row r="2611" spans="17:20" x14ac:dyDescent="0.25">
      <c r="Q2611" s="11"/>
      <c r="R2611" s="11"/>
      <c r="S2611" s="16"/>
      <c r="T2611" s="16"/>
    </row>
    <row r="2612" spans="17:20" x14ac:dyDescent="0.25">
      <c r="Q2612" s="11"/>
      <c r="R2612" s="11"/>
      <c r="S2612" s="16"/>
      <c r="T2612" s="16"/>
    </row>
    <row r="2613" spans="17:20" x14ac:dyDescent="0.25">
      <c r="Q2613" s="11"/>
      <c r="R2613" s="11"/>
      <c r="S2613" s="16"/>
      <c r="T2613" s="16"/>
    </row>
    <row r="2614" spans="17:20" x14ac:dyDescent="0.25">
      <c r="Q2614" s="11"/>
      <c r="R2614" s="11"/>
      <c r="S2614" s="16"/>
      <c r="T2614" s="16"/>
    </row>
    <row r="2615" spans="17:20" x14ac:dyDescent="0.25">
      <c r="Q2615" s="11"/>
      <c r="R2615" s="11"/>
      <c r="S2615" s="16"/>
      <c r="T2615" s="16"/>
    </row>
    <row r="2616" spans="17:20" x14ac:dyDescent="0.25">
      <c r="Q2616" s="11"/>
      <c r="R2616" s="11"/>
      <c r="S2616" s="16"/>
      <c r="T2616" s="16"/>
    </row>
    <row r="2617" spans="17:20" x14ac:dyDescent="0.25">
      <c r="Q2617" s="11"/>
      <c r="R2617" s="11"/>
      <c r="S2617" s="16"/>
      <c r="T2617" s="16"/>
    </row>
    <row r="2618" spans="17:20" x14ac:dyDescent="0.25">
      <c r="Q2618" s="11"/>
      <c r="R2618" s="11"/>
      <c r="S2618" s="16"/>
      <c r="T2618" s="16"/>
    </row>
    <row r="2619" spans="17:20" x14ac:dyDescent="0.25">
      <c r="Q2619" s="11"/>
      <c r="R2619" s="11"/>
      <c r="S2619" s="16"/>
      <c r="T2619" s="16"/>
    </row>
    <row r="2620" spans="17:20" x14ac:dyDescent="0.25">
      <c r="Q2620" s="11"/>
      <c r="R2620" s="11"/>
      <c r="S2620" s="16"/>
      <c r="T2620" s="16"/>
    </row>
    <row r="2621" spans="17:20" x14ac:dyDescent="0.25">
      <c r="Q2621" s="11"/>
      <c r="R2621" s="11"/>
      <c r="S2621" s="16"/>
      <c r="T2621" s="16"/>
    </row>
    <row r="2622" spans="17:20" x14ac:dyDescent="0.25">
      <c r="Q2622" s="11"/>
      <c r="R2622" s="11"/>
      <c r="S2622" s="16"/>
      <c r="T2622" s="16"/>
    </row>
    <row r="2623" spans="17:20" x14ac:dyDescent="0.25">
      <c r="Q2623" s="11"/>
      <c r="R2623" s="11"/>
      <c r="S2623" s="16"/>
      <c r="T2623" s="16"/>
    </row>
    <row r="2624" spans="17:20" x14ac:dyDescent="0.25">
      <c r="Q2624" s="11"/>
      <c r="R2624" s="11"/>
      <c r="S2624" s="16"/>
      <c r="T2624" s="16"/>
    </row>
    <row r="2625" spans="17:20" x14ac:dyDescent="0.25">
      <c r="Q2625" s="11"/>
      <c r="R2625" s="11"/>
      <c r="S2625" s="16"/>
      <c r="T2625" s="16"/>
    </row>
    <row r="2626" spans="17:20" x14ac:dyDescent="0.25">
      <c r="Q2626" s="11"/>
      <c r="R2626" s="11"/>
      <c r="S2626" s="16"/>
      <c r="T2626" s="16"/>
    </row>
    <row r="2627" spans="17:20" x14ac:dyDescent="0.25">
      <c r="Q2627" s="11"/>
      <c r="R2627" s="11"/>
      <c r="S2627" s="16"/>
      <c r="T2627" s="16"/>
    </row>
    <row r="2628" spans="17:20" x14ac:dyDescent="0.25">
      <c r="Q2628" s="11"/>
      <c r="R2628" s="11"/>
      <c r="S2628" s="16"/>
      <c r="T2628" s="16"/>
    </row>
    <row r="2629" spans="17:20" x14ac:dyDescent="0.25">
      <c r="Q2629" s="11"/>
      <c r="R2629" s="11"/>
      <c r="S2629" s="16"/>
      <c r="T2629" s="16"/>
    </row>
    <row r="2630" spans="17:20" x14ac:dyDescent="0.25">
      <c r="Q2630" s="11"/>
      <c r="R2630" s="11"/>
      <c r="S2630" s="16"/>
      <c r="T2630" s="16"/>
    </row>
    <row r="2631" spans="17:20" x14ac:dyDescent="0.25">
      <c r="Q2631" s="11"/>
      <c r="R2631" s="11"/>
      <c r="S2631" s="16"/>
      <c r="T2631" s="16"/>
    </row>
    <row r="2632" spans="17:20" x14ac:dyDescent="0.25">
      <c r="Q2632" s="11"/>
      <c r="R2632" s="11"/>
      <c r="S2632" s="16"/>
      <c r="T2632" s="16"/>
    </row>
    <row r="2633" spans="17:20" x14ac:dyDescent="0.25">
      <c r="Q2633" s="11"/>
      <c r="R2633" s="11"/>
      <c r="S2633" s="16"/>
      <c r="T2633" s="16"/>
    </row>
    <row r="2634" spans="17:20" x14ac:dyDescent="0.25">
      <c r="Q2634" s="11"/>
      <c r="R2634" s="11"/>
      <c r="S2634" s="16"/>
      <c r="T2634" s="16"/>
    </row>
    <row r="2635" spans="17:20" x14ac:dyDescent="0.25">
      <c r="Q2635" s="11"/>
      <c r="R2635" s="11"/>
      <c r="S2635" s="16"/>
      <c r="T2635" s="16"/>
    </row>
    <row r="2636" spans="17:20" x14ac:dyDescent="0.25">
      <c r="Q2636" s="11"/>
      <c r="R2636" s="11"/>
      <c r="S2636" s="16"/>
      <c r="T2636" s="16"/>
    </row>
    <row r="2637" spans="17:20" x14ac:dyDescent="0.25">
      <c r="Q2637" s="11"/>
      <c r="R2637" s="11"/>
      <c r="S2637" s="16"/>
      <c r="T2637" s="16"/>
    </row>
    <row r="2638" spans="17:20" x14ac:dyDescent="0.25">
      <c r="Q2638" s="11"/>
      <c r="R2638" s="11"/>
      <c r="S2638" s="16"/>
      <c r="T2638" s="16"/>
    </row>
    <row r="2639" spans="17:20" x14ac:dyDescent="0.25">
      <c r="Q2639" s="11"/>
      <c r="R2639" s="11"/>
      <c r="S2639" s="16"/>
      <c r="T2639" s="16"/>
    </row>
    <row r="2640" spans="17:20" x14ac:dyDescent="0.25">
      <c r="Q2640" s="11"/>
      <c r="R2640" s="11"/>
      <c r="S2640" s="16"/>
      <c r="T2640" s="16"/>
    </row>
    <row r="2641" spans="17:20" x14ac:dyDescent="0.25">
      <c r="Q2641" s="11"/>
      <c r="R2641" s="11"/>
      <c r="S2641" s="16"/>
      <c r="T2641" s="16"/>
    </row>
    <row r="2642" spans="17:20" x14ac:dyDescent="0.25">
      <c r="Q2642" s="11"/>
      <c r="R2642" s="11"/>
      <c r="S2642" s="16"/>
      <c r="T2642" s="16"/>
    </row>
    <row r="2643" spans="17:20" x14ac:dyDescent="0.25">
      <c r="Q2643" s="11"/>
      <c r="R2643" s="11"/>
      <c r="S2643" s="16"/>
      <c r="T2643" s="16"/>
    </row>
    <row r="2644" spans="17:20" x14ac:dyDescent="0.25">
      <c r="Q2644" s="11"/>
      <c r="R2644" s="11"/>
      <c r="S2644" s="16"/>
      <c r="T2644" s="16"/>
    </row>
    <row r="2645" spans="17:20" x14ac:dyDescent="0.25">
      <c r="Q2645" s="11"/>
      <c r="R2645" s="11"/>
      <c r="S2645" s="16"/>
      <c r="T2645" s="16"/>
    </row>
    <row r="2646" spans="17:20" x14ac:dyDescent="0.25">
      <c r="Q2646" s="11"/>
      <c r="R2646" s="11"/>
      <c r="S2646" s="16"/>
      <c r="T2646" s="16"/>
    </row>
    <row r="2647" spans="17:20" x14ac:dyDescent="0.25">
      <c r="Q2647" s="11"/>
      <c r="R2647" s="11"/>
      <c r="S2647" s="16"/>
      <c r="T2647" s="16"/>
    </row>
    <row r="2648" spans="17:20" x14ac:dyDescent="0.25">
      <c r="Q2648" s="11"/>
      <c r="R2648" s="11"/>
      <c r="S2648" s="16"/>
      <c r="T2648" s="16"/>
    </row>
    <row r="2649" spans="17:20" x14ac:dyDescent="0.25">
      <c r="Q2649" s="11"/>
      <c r="R2649" s="11"/>
      <c r="S2649" s="16"/>
      <c r="T2649" s="16"/>
    </row>
    <row r="2650" spans="17:20" x14ac:dyDescent="0.25">
      <c r="Q2650" s="11"/>
      <c r="R2650" s="11"/>
      <c r="S2650" s="16"/>
      <c r="T2650" s="16"/>
    </row>
    <row r="2651" spans="17:20" x14ac:dyDescent="0.25">
      <c r="Q2651" s="11"/>
      <c r="R2651" s="11"/>
      <c r="S2651" s="16"/>
      <c r="T2651" s="16"/>
    </row>
    <row r="2652" spans="17:20" x14ac:dyDescent="0.25">
      <c r="Q2652" s="11"/>
      <c r="R2652" s="11"/>
      <c r="S2652" s="16"/>
      <c r="T2652" s="16"/>
    </row>
    <row r="2653" spans="17:20" x14ac:dyDescent="0.25">
      <c r="Q2653" s="11"/>
      <c r="R2653" s="11"/>
      <c r="S2653" s="16"/>
      <c r="T2653" s="16"/>
    </row>
    <row r="2654" spans="17:20" x14ac:dyDescent="0.25">
      <c r="Q2654" s="11"/>
      <c r="R2654" s="11"/>
      <c r="S2654" s="16"/>
      <c r="T2654" s="16"/>
    </row>
    <row r="2655" spans="17:20" x14ac:dyDescent="0.25">
      <c r="Q2655" s="11"/>
      <c r="R2655" s="11"/>
      <c r="S2655" s="16"/>
      <c r="T2655" s="16"/>
    </row>
    <row r="2656" spans="17:20" x14ac:dyDescent="0.25">
      <c r="Q2656" s="11"/>
      <c r="R2656" s="11"/>
      <c r="S2656" s="16"/>
      <c r="T2656" s="16"/>
    </row>
    <row r="2657" spans="17:20" x14ac:dyDescent="0.25">
      <c r="Q2657" s="11"/>
      <c r="R2657" s="11"/>
      <c r="S2657" s="16"/>
      <c r="T2657" s="16"/>
    </row>
    <row r="2658" spans="17:20" x14ac:dyDescent="0.25">
      <c r="Q2658" s="11"/>
      <c r="R2658" s="11"/>
      <c r="S2658" s="16"/>
      <c r="T2658" s="16"/>
    </row>
    <row r="2659" spans="17:20" x14ac:dyDescent="0.25">
      <c r="Q2659" s="11"/>
      <c r="R2659" s="11"/>
      <c r="S2659" s="16"/>
      <c r="T2659" s="16"/>
    </row>
    <row r="2660" spans="17:20" x14ac:dyDescent="0.25">
      <c r="Q2660" s="11"/>
      <c r="R2660" s="11"/>
      <c r="S2660" s="16"/>
      <c r="T2660" s="16"/>
    </row>
    <row r="2661" spans="17:20" x14ac:dyDescent="0.25">
      <c r="Q2661" s="11"/>
      <c r="R2661" s="11"/>
      <c r="S2661" s="16"/>
      <c r="T2661" s="16"/>
    </row>
    <row r="2662" spans="17:20" x14ac:dyDescent="0.25">
      <c r="Q2662" s="11"/>
      <c r="R2662" s="11"/>
      <c r="S2662" s="16"/>
      <c r="T2662" s="16"/>
    </row>
    <row r="2663" spans="17:20" x14ac:dyDescent="0.25">
      <c r="Q2663" s="11"/>
      <c r="R2663" s="11"/>
      <c r="S2663" s="16"/>
      <c r="T2663" s="16"/>
    </row>
    <row r="2664" spans="17:20" x14ac:dyDescent="0.25">
      <c r="Q2664" s="11"/>
      <c r="R2664" s="11"/>
      <c r="S2664" s="16"/>
      <c r="T2664" s="16"/>
    </row>
    <row r="2665" spans="17:20" x14ac:dyDescent="0.25">
      <c r="Q2665" s="11"/>
      <c r="R2665" s="11"/>
      <c r="S2665" s="16"/>
      <c r="T2665" s="16"/>
    </row>
    <row r="2666" spans="17:20" x14ac:dyDescent="0.25">
      <c r="Q2666" s="11"/>
      <c r="R2666" s="11"/>
      <c r="S2666" s="16"/>
      <c r="T2666" s="16"/>
    </row>
    <row r="2667" spans="17:20" x14ac:dyDescent="0.25">
      <c r="Q2667" s="11"/>
      <c r="R2667" s="11"/>
      <c r="S2667" s="16"/>
      <c r="T2667" s="16"/>
    </row>
    <row r="2668" spans="17:20" x14ac:dyDescent="0.25">
      <c r="Q2668" s="11"/>
      <c r="R2668" s="11"/>
      <c r="S2668" s="16"/>
      <c r="T2668" s="16"/>
    </row>
    <row r="2669" spans="17:20" x14ac:dyDescent="0.25">
      <c r="Q2669" s="11"/>
      <c r="R2669" s="11"/>
      <c r="S2669" s="16"/>
      <c r="T2669" s="16"/>
    </row>
    <row r="2670" spans="17:20" x14ac:dyDescent="0.25">
      <c r="Q2670" s="11"/>
      <c r="R2670" s="11"/>
      <c r="S2670" s="16"/>
      <c r="T2670" s="16"/>
    </row>
    <row r="2671" spans="17:20" x14ac:dyDescent="0.25">
      <c r="Q2671" s="11"/>
      <c r="R2671" s="11"/>
      <c r="S2671" s="16"/>
      <c r="T2671" s="16"/>
    </row>
    <row r="2672" spans="17:20" x14ac:dyDescent="0.25">
      <c r="Q2672" s="11"/>
      <c r="R2672" s="11"/>
      <c r="S2672" s="16"/>
      <c r="T2672" s="16"/>
    </row>
    <row r="2673" spans="17:20" x14ac:dyDescent="0.25">
      <c r="Q2673" s="11"/>
      <c r="R2673" s="11"/>
      <c r="S2673" s="16"/>
      <c r="T2673" s="16"/>
    </row>
    <row r="2674" spans="17:20" x14ac:dyDescent="0.25">
      <c r="Q2674" s="11"/>
      <c r="R2674" s="11"/>
      <c r="S2674" s="16"/>
      <c r="T2674" s="16"/>
    </row>
    <row r="2675" spans="17:20" x14ac:dyDescent="0.25">
      <c r="Q2675" s="11"/>
      <c r="R2675" s="11"/>
      <c r="S2675" s="16"/>
      <c r="T2675" s="16"/>
    </row>
    <row r="2676" spans="17:20" x14ac:dyDescent="0.25">
      <c r="Q2676" s="11"/>
      <c r="R2676" s="11"/>
      <c r="S2676" s="16"/>
      <c r="T2676" s="16"/>
    </row>
    <row r="2677" spans="17:20" x14ac:dyDescent="0.25">
      <c r="Q2677" s="11"/>
      <c r="R2677" s="11"/>
      <c r="S2677" s="16"/>
      <c r="T2677" s="16"/>
    </row>
    <row r="2678" spans="17:20" x14ac:dyDescent="0.25">
      <c r="Q2678" s="11"/>
      <c r="R2678" s="11"/>
      <c r="S2678" s="16"/>
      <c r="T2678" s="16"/>
    </row>
    <row r="2679" spans="17:20" x14ac:dyDescent="0.25">
      <c r="Q2679" s="11"/>
      <c r="R2679" s="11"/>
      <c r="S2679" s="16"/>
      <c r="T2679" s="16"/>
    </row>
    <row r="2680" spans="17:20" x14ac:dyDescent="0.25">
      <c r="Q2680" s="11"/>
      <c r="R2680" s="11"/>
      <c r="S2680" s="16"/>
      <c r="T2680" s="16"/>
    </row>
    <row r="2681" spans="17:20" x14ac:dyDescent="0.25">
      <c r="Q2681" s="11"/>
      <c r="R2681" s="11"/>
      <c r="S2681" s="16"/>
      <c r="T2681" s="16"/>
    </row>
    <row r="2682" spans="17:20" x14ac:dyDescent="0.25">
      <c r="Q2682" s="11"/>
      <c r="R2682" s="11"/>
      <c r="S2682" s="16"/>
      <c r="T2682" s="16"/>
    </row>
    <row r="2683" spans="17:20" x14ac:dyDescent="0.25">
      <c r="Q2683" s="11"/>
      <c r="R2683" s="11"/>
      <c r="S2683" s="16"/>
      <c r="T2683" s="16"/>
    </row>
    <row r="2684" spans="17:20" x14ac:dyDescent="0.25">
      <c r="Q2684" s="11"/>
      <c r="R2684" s="11"/>
      <c r="S2684" s="16"/>
      <c r="T2684" s="16"/>
    </row>
    <row r="2685" spans="17:20" x14ac:dyDescent="0.25">
      <c r="Q2685" s="11"/>
      <c r="R2685" s="11"/>
      <c r="S2685" s="16"/>
      <c r="T2685" s="16"/>
    </row>
    <row r="2686" spans="17:20" x14ac:dyDescent="0.25">
      <c r="Q2686" s="11"/>
      <c r="R2686" s="11"/>
      <c r="S2686" s="16"/>
      <c r="T2686" s="16"/>
    </row>
    <row r="2687" spans="17:20" x14ac:dyDescent="0.25">
      <c r="Q2687" s="11"/>
      <c r="R2687" s="11"/>
      <c r="S2687" s="16"/>
      <c r="T2687" s="16"/>
    </row>
    <row r="2688" spans="17:20" x14ac:dyDescent="0.25">
      <c r="Q2688" s="11"/>
      <c r="R2688" s="11"/>
      <c r="S2688" s="16"/>
      <c r="T2688" s="16"/>
    </row>
    <row r="2689" spans="17:20" x14ac:dyDescent="0.25">
      <c r="Q2689" s="11"/>
      <c r="R2689" s="11"/>
      <c r="S2689" s="16"/>
      <c r="T2689" s="16"/>
    </row>
    <row r="2690" spans="17:20" x14ac:dyDescent="0.25">
      <c r="Q2690" s="11"/>
      <c r="R2690" s="11"/>
      <c r="S2690" s="16"/>
      <c r="T2690" s="16"/>
    </row>
    <row r="2691" spans="17:20" x14ac:dyDescent="0.25">
      <c r="Q2691" s="11"/>
      <c r="R2691" s="11"/>
      <c r="S2691" s="16"/>
      <c r="T2691" s="16"/>
    </row>
    <row r="2692" spans="17:20" x14ac:dyDescent="0.25">
      <c r="Q2692" s="11"/>
      <c r="R2692" s="11"/>
      <c r="S2692" s="16"/>
      <c r="T2692" s="16"/>
    </row>
    <row r="2693" spans="17:20" x14ac:dyDescent="0.25">
      <c r="Q2693" s="11"/>
      <c r="R2693" s="11"/>
      <c r="S2693" s="16"/>
      <c r="T2693" s="16"/>
    </row>
    <row r="2694" spans="17:20" x14ac:dyDescent="0.25">
      <c r="Q2694" s="11"/>
      <c r="R2694" s="11"/>
      <c r="S2694" s="16"/>
      <c r="T2694" s="16"/>
    </row>
    <row r="2695" spans="17:20" x14ac:dyDescent="0.25">
      <c r="Q2695" s="11"/>
      <c r="R2695" s="11"/>
      <c r="S2695" s="16"/>
      <c r="T2695" s="16"/>
    </row>
    <row r="2696" spans="17:20" x14ac:dyDescent="0.25">
      <c r="Q2696" s="11"/>
      <c r="R2696" s="11"/>
      <c r="S2696" s="16"/>
      <c r="T2696" s="16"/>
    </row>
    <row r="2697" spans="17:20" x14ac:dyDescent="0.25">
      <c r="Q2697" s="11"/>
      <c r="R2697" s="11"/>
      <c r="S2697" s="16"/>
      <c r="T2697" s="16"/>
    </row>
    <row r="2698" spans="17:20" x14ac:dyDescent="0.25">
      <c r="Q2698" s="11"/>
      <c r="R2698" s="11"/>
      <c r="S2698" s="16"/>
      <c r="T2698" s="16"/>
    </row>
    <row r="2699" spans="17:20" x14ac:dyDescent="0.25">
      <c r="Q2699" s="11"/>
      <c r="R2699" s="11"/>
      <c r="S2699" s="16"/>
      <c r="T2699" s="16"/>
    </row>
    <row r="2700" spans="17:20" x14ac:dyDescent="0.25">
      <c r="Q2700" s="11"/>
      <c r="R2700" s="11"/>
      <c r="S2700" s="16"/>
      <c r="T2700" s="16"/>
    </row>
    <row r="2701" spans="17:20" x14ac:dyDescent="0.25">
      <c r="Q2701" s="11"/>
      <c r="R2701" s="11"/>
      <c r="S2701" s="16"/>
      <c r="T2701" s="16"/>
    </row>
    <row r="2702" spans="17:20" x14ac:dyDescent="0.25">
      <c r="Q2702" s="11"/>
      <c r="R2702" s="11"/>
      <c r="S2702" s="16"/>
      <c r="T2702" s="16"/>
    </row>
    <row r="2703" spans="17:20" x14ac:dyDescent="0.25">
      <c r="Q2703" s="11"/>
      <c r="R2703" s="11"/>
      <c r="S2703" s="16"/>
      <c r="T2703" s="16"/>
    </row>
    <row r="2704" spans="17:20" x14ac:dyDescent="0.25">
      <c r="Q2704" s="11"/>
      <c r="R2704" s="11"/>
      <c r="S2704" s="16"/>
      <c r="T2704" s="16"/>
    </row>
    <row r="2705" spans="17:20" x14ac:dyDescent="0.25">
      <c r="Q2705" s="11"/>
      <c r="R2705" s="11"/>
      <c r="S2705" s="16"/>
      <c r="T2705" s="16"/>
    </row>
    <row r="2706" spans="17:20" x14ac:dyDescent="0.25">
      <c r="Q2706" s="11"/>
      <c r="R2706" s="11"/>
      <c r="S2706" s="16"/>
      <c r="T2706" s="16"/>
    </row>
    <row r="2707" spans="17:20" x14ac:dyDescent="0.25">
      <c r="Q2707" s="11"/>
      <c r="R2707" s="11"/>
      <c r="S2707" s="16"/>
      <c r="T2707" s="16"/>
    </row>
    <row r="2708" spans="17:20" x14ac:dyDescent="0.25">
      <c r="Q2708" s="11"/>
      <c r="R2708" s="11"/>
      <c r="S2708" s="16"/>
      <c r="T2708" s="16"/>
    </row>
    <row r="2709" spans="17:20" x14ac:dyDescent="0.25">
      <c r="Q2709" s="11"/>
      <c r="R2709" s="11"/>
      <c r="S2709" s="16"/>
      <c r="T2709" s="16"/>
    </row>
    <row r="2710" spans="17:20" x14ac:dyDescent="0.25">
      <c r="Q2710" s="11"/>
      <c r="R2710" s="11"/>
      <c r="S2710" s="16"/>
      <c r="T2710" s="16"/>
    </row>
    <row r="2711" spans="17:20" x14ac:dyDescent="0.25">
      <c r="Q2711" s="11"/>
      <c r="R2711" s="11"/>
      <c r="S2711" s="16"/>
      <c r="T2711" s="16"/>
    </row>
    <row r="2712" spans="17:20" x14ac:dyDescent="0.25">
      <c r="Q2712" s="11"/>
      <c r="R2712" s="11"/>
      <c r="S2712" s="16"/>
      <c r="T2712" s="16"/>
    </row>
    <row r="2713" spans="17:20" x14ac:dyDescent="0.25">
      <c r="Q2713" s="11"/>
      <c r="R2713" s="11"/>
      <c r="S2713" s="16"/>
      <c r="T2713" s="16"/>
    </row>
    <row r="2714" spans="17:20" x14ac:dyDescent="0.25">
      <c r="Q2714" s="11"/>
      <c r="R2714" s="11"/>
      <c r="S2714" s="16"/>
      <c r="T2714" s="16"/>
    </row>
    <row r="2715" spans="17:20" x14ac:dyDescent="0.25">
      <c r="Q2715" s="11"/>
      <c r="R2715" s="11"/>
      <c r="S2715" s="16"/>
      <c r="T2715" s="16"/>
    </row>
    <row r="2716" spans="17:20" x14ac:dyDescent="0.25">
      <c r="Q2716" s="11"/>
      <c r="R2716" s="11"/>
      <c r="S2716" s="16"/>
      <c r="T2716" s="16"/>
    </row>
    <row r="2717" spans="17:20" x14ac:dyDescent="0.25">
      <c r="Q2717" s="11"/>
      <c r="R2717" s="11"/>
      <c r="S2717" s="16"/>
      <c r="T2717" s="16"/>
    </row>
    <row r="2718" spans="17:20" x14ac:dyDescent="0.25">
      <c r="Q2718" s="11"/>
      <c r="R2718" s="11"/>
      <c r="S2718" s="16"/>
      <c r="T2718" s="16"/>
    </row>
    <row r="2719" spans="17:20" x14ac:dyDescent="0.25">
      <c r="Q2719" s="11"/>
      <c r="R2719" s="11"/>
      <c r="S2719" s="16"/>
      <c r="T2719" s="16"/>
    </row>
    <row r="2720" spans="17:20" x14ac:dyDescent="0.25">
      <c r="Q2720" s="11"/>
      <c r="R2720" s="11"/>
      <c r="S2720" s="16"/>
      <c r="T2720" s="16"/>
    </row>
    <row r="2721" spans="17:20" x14ac:dyDescent="0.25">
      <c r="Q2721" s="11"/>
      <c r="R2721" s="11"/>
      <c r="S2721" s="16"/>
      <c r="T2721" s="16"/>
    </row>
    <row r="2722" spans="17:20" x14ac:dyDescent="0.25">
      <c r="Q2722" s="11"/>
      <c r="R2722" s="11"/>
      <c r="S2722" s="16"/>
      <c r="T2722" s="16"/>
    </row>
    <row r="2723" spans="17:20" x14ac:dyDescent="0.25">
      <c r="Q2723" s="11"/>
      <c r="R2723" s="11"/>
      <c r="S2723" s="16"/>
      <c r="T2723" s="16"/>
    </row>
    <row r="2724" spans="17:20" x14ac:dyDescent="0.25">
      <c r="Q2724" s="11"/>
      <c r="R2724" s="11"/>
      <c r="S2724" s="16"/>
      <c r="T2724" s="16"/>
    </row>
    <row r="2725" spans="17:20" x14ac:dyDescent="0.25">
      <c r="Q2725" s="11"/>
      <c r="R2725" s="11"/>
      <c r="S2725" s="16"/>
      <c r="T2725" s="16"/>
    </row>
    <row r="2726" spans="17:20" x14ac:dyDescent="0.25">
      <c r="Q2726" s="11"/>
      <c r="R2726" s="11"/>
      <c r="S2726" s="16"/>
      <c r="T2726" s="16"/>
    </row>
    <row r="2727" spans="17:20" x14ac:dyDescent="0.25">
      <c r="Q2727" s="11"/>
      <c r="R2727" s="11"/>
      <c r="S2727" s="16"/>
      <c r="T2727" s="16"/>
    </row>
    <row r="2728" spans="17:20" x14ac:dyDescent="0.25">
      <c r="Q2728" s="11"/>
      <c r="R2728" s="11"/>
      <c r="S2728" s="16"/>
      <c r="T2728" s="16"/>
    </row>
    <row r="2729" spans="17:20" x14ac:dyDescent="0.25">
      <c r="Q2729" s="11"/>
      <c r="R2729" s="11"/>
      <c r="S2729" s="16"/>
      <c r="T2729" s="16"/>
    </row>
    <row r="2730" spans="17:20" x14ac:dyDescent="0.25">
      <c r="Q2730" s="11"/>
      <c r="R2730" s="11"/>
      <c r="S2730" s="16"/>
      <c r="T2730" s="16"/>
    </row>
    <row r="2731" spans="17:20" x14ac:dyDescent="0.25">
      <c r="Q2731" s="11"/>
      <c r="R2731" s="11"/>
      <c r="S2731" s="16"/>
      <c r="T2731" s="16"/>
    </row>
    <row r="2732" spans="17:20" x14ac:dyDescent="0.25">
      <c r="Q2732" s="11"/>
      <c r="R2732" s="11"/>
      <c r="S2732" s="16"/>
      <c r="T2732" s="16"/>
    </row>
    <row r="2733" spans="17:20" x14ac:dyDescent="0.25">
      <c r="Q2733" s="11"/>
      <c r="R2733" s="11"/>
      <c r="S2733" s="16"/>
      <c r="T2733" s="16"/>
    </row>
    <row r="2734" spans="17:20" x14ac:dyDescent="0.25">
      <c r="Q2734" s="11"/>
      <c r="R2734" s="11"/>
      <c r="S2734" s="16"/>
      <c r="T2734" s="16"/>
    </row>
    <row r="2735" spans="17:20" x14ac:dyDescent="0.25">
      <c r="Q2735" s="11"/>
      <c r="R2735" s="11"/>
      <c r="S2735" s="16"/>
      <c r="T2735" s="16"/>
    </row>
    <row r="2736" spans="17:20" x14ac:dyDescent="0.25">
      <c r="Q2736" s="11"/>
      <c r="R2736" s="11"/>
      <c r="S2736" s="16"/>
      <c r="T2736" s="16"/>
    </row>
    <row r="2737" spans="17:20" x14ac:dyDescent="0.25">
      <c r="Q2737" s="11"/>
      <c r="R2737" s="11"/>
      <c r="S2737" s="16"/>
      <c r="T2737" s="16"/>
    </row>
    <row r="2738" spans="17:20" x14ac:dyDescent="0.25">
      <c r="Q2738" s="11"/>
      <c r="R2738" s="11"/>
      <c r="S2738" s="16"/>
      <c r="T2738" s="16"/>
    </row>
    <row r="2739" spans="17:20" x14ac:dyDescent="0.25">
      <c r="Q2739" s="11"/>
      <c r="R2739" s="11"/>
      <c r="S2739" s="16"/>
      <c r="T2739" s="16"/>
    </row>
    <row r="2740" spans="17:20" x14ac:dyDescent="0.25">
      <c r="Q2740" s="11"/>
      <c r="R2740" s="11"/>
      <c r="S2740" s="16"/>
      <c r="T2740" s="16"/>
    </row>
    <row r="2741" spans="17:20" x14ac:dyDescent="0.25">
      <c r="Q2741" s="11"/>
      <c r="R2741" s="11"/>
      <c r="S2741" s="16"/>
      <c r="T2741" s="16"/>
    </row>
    <row r="2742" spans="17:20" x14ac:dyDescent="0.25">
      <c r="Q2742" s="11"/>
      <c r="R2742" s="11"/>
      <c r="S2742" s="16"/>
      <c r="T2742" s="16"/>
    </row>
    <row r="2743" spans="17:20" x14ac:dyDescent="0.25">
      <c r="Q2743" s="11"/>
      <c r="R2743" s="11"/>
      <c r="S2743" s="16"/>
      <c r="T2743" s="16"/>
    </row>
    <row r="2744" spans="17:20" x14ac:dyDescent="0.25">
      <c r="Q2744" s="11"/>
      <c r="R2744" s="11"/>
      <c r="S2744" s="16"/>
      <c r="T2744" s="16"/>
    </row>
    <row r="2745" spans="17:20" x14ac:dyDescent="0.25">
      <c r="Q2745" s="11"/>
      <c r="R2745" s="11"/>
      <c r="S2745" s="16"/>
      <c r="T2745" s="16"/>
    </row>
    <row r="2746" spans="17:20" x14ac:dyDescent="0.25">
      <c r="Q2746" s="11"/>
      <c r="R2746" s="11"/>
      <c r="S2746" s="16"/>
      <c r="T2746" s="16"/>
    </row>
    <row r="2747" spans="17:20" x14ac:dyDescent="0.25">
      <c r="Q2747" s="11"/>
      <c r="R2747" s="11"/>
      <c r="S2747" s="16"/>
      <c r="T2747" s="16"/>
    </row>
    <row r="2748" spans="17:20" x14ac:dyDescent="0.25">
      <c r="Q2748" s="11"/>
      <c r="R2748" s="11"/>
      <c r="S2748" s="16"/>
      <c r="T2748" s="16"/>
    </row>
    <row r="2749" spans="17:20" x14ac:dyDescent="0.25">
      <c r="Q2749" s="11"/>
      <c r="R2749" s="11"/>
      <c r="S2749" s="16"/>
      <c r="T2749" s="16"/>
    </row>
    <row r="2750" spans="17:20" x14ac:dyDescent="0.25">
      <c r="Q2750" s="11"/>
      <c r="R2750" s="11"/>
      <c r="S2750" s="16"/>
      <c r="T2750" s="16"/>
    </row>
    <row r="2751" spans="17:20" x14ac:dyDescent="0.25">
      <c r="Q2751" s="11"/>
      <c r="R2751" s="11"/>
      <c r="S2751" s="16"/>
      <c r="T2751" s="16"/>
    </row>
    <row r="2752" spans="17:20" x14ac:dyDescent="0.25">
      <c r="Q2752" s="11"/>
      <c r="R2752" s="11"/>
      <c r="S2752" s="16"/>
      <c r="T2752" s="16"/>
    </row>
    <row r="2753" spans="17:20" x14ac:dyDescent="0.25">
      <c r="Q2753" s="11"/>
      <c r="R2753" s="11"/>
      <c r="S2753" s="16"/>
      <c r="T2753" s="16"/>
    </row>
    <row r="2754" spans="17:20" x14ac:dyDescent="0.25">
      <c r="Q2754" s="11"/>
      <c r="R2754" s="11"/>
      <c r="S2754" s="16"/>
      <c r="T2754" s="16"/>
    </row>
    <row r="2755" spans="17:20" x14ac:dyDescent="0.25">
      <c r="Q2755" s="11"/>
      <c r="R2755" s="11"/>
      <c r="S2755" s="16"/>
      <c r="T2755" s="16"/>
    </row>
    <row r="2756" spans="17:20" x14ac:dyDescent="0.25">
      <c r="Q2756" s="11"/>
      <c r="R2756" s="11"/>
      <c r="S2756" s="16"/>
      <c r="T2756" s="16"/>
    </row>
    <row r="2757" spans="17:20" x14ac:dyDescent="0.25">
      <c r="Q2757" s="11"/>
      <c r="R2757" s="11"/>
      <c r="S2757" s="16"/>
      <c r="T2757" s="16"/>
    </row>
    <row r="2758" spans="17:20" x14ac:dyDescent="0.25">
      <c r="Q2758" s="11"/>
      <c r="R2758" s="11"/>
      <c r="S2758" s="16"/>
      <c r="T2758" s="16"/>
    </row>
    <row r="2759" spans="17:20" x14ac:dyDescent="0.25">
      <c r="Q2759" s="11"/>
      <c r="R2759" s="11"/>
      <c r="S2759" s="16"/>
      <c r="T2759" s="16"/>
    </row>
    <row r="2760" spans="17:20" x14ac:dyDescent="0.25">
      <c r="Q2760" s="11"/>
      <c r="R2760" s="11"/>
      <c r="S2760" s="16"/>
      <c r="T2760" s="16"/>
    </row>
    <row r="2761" spans="17:20" x14ac:dyDescent="0.25">
      <c r="Q2761" s="11"/>
      <c r="R2761" s="11"/>
      <c r="S2761" s="16"/>
      <c r="T2761" s="16"/>
    </row>
    <row r="2762" spans="17:20" x14ac:dyDescent="0.25">
      <c r="Q2762" s="11"/>
      <c r="R2762" s="11"/>
      <c r="S2762" s="16"/>
      <c r="T2762" s="16"/>
    </row>
    <row r="2763" spans="17:20" x14ac:dyDescent="0.25">
      <c r="Q2763" s="11"/>
      <c r="R2763" s="11"/>
      <c r="S2763" s="16"/>
      <c r="T2763" s="16"/>
    </row>
    <row r="2764" spans="17:20" x14ac:dyDescent="0.25">
      <c r="Q2764" s="11"/>
      <c r="R2764" s="11"/>
      <c r="S2764" s="16"/>
      <c r="T2764" s="16"/>
    </row>
    <row r="2765" spans="17:20" x14ac:dyDescent="0.25">
      <c r="Q2765" s="11"/>
      <c r="R2765" s="11"/>
      <c r="S2765" s="16"/>
      <c r="T2765" s="16"/>
    </row>
    <row r="2766" spans="17:20" x14ac:dyDescent="0.25">
      <c r="Q2766" s="11"/>
      <c r="R2766" s="11"/>
      <c r="S2766" s="16"/>
      <c r="T2766" s="16"/>
    </row>
    <row r="2767" spans="17:20" x14ac:dyDescent="0.25">
      <c r="Q2767" s="11"/>
      <c r="R2767" s="11"/>
      <c r="S2767" s="16"/>
      <c r="T2767" s="16"/>
    </row>
    <row r="2768" spans="17:20" x14ac:dyDescent="0.25">
      <c r="Q2768" s="11"/>
      <c r="R2768" s="11"/>
      <c r="S2768" s="16"/>
      <c r="T2768" s="16"/>
    </row>
    <row r="2769" spans="17:20" x14ac:dyDescent="0.25">
      <c r="Q2769" s="11"/>
      <c r="R2769" s="11"/>
      <c r="S2769" s="16"/>
      <c r="T2769" s="16"/>
    </row>
    <row r="2770" spans="17:20" x14ac:dyDescent="0.25">
      <c r="Q2770" s="11"/>
      <c r="R2770" s="11"/>
      <c r="S2770" s="16"/>
      <c r="T2770" s="16"/>
    </row>
    <row r="2771" spans="17:20" x14ac:dyDescent="0.25">
      <c r="Q2771" s="11"/>
      <c r="R2771" s="11"/>
      <c r="S2771" s="16"/>
      <c r="T2771" s="16"/>
    </row>
    <row r="2772" spans="17:20" x14ac:dyDescent="0.25">
      <c r="Q2772" s="11"/>
      <c r="R2772" s="11"/>
      <c r="S2772" s="16"/>
      <c r="T2772" s="16"/>
    </row>
    <row r="2773" spans="17:20" x14ac:dyDescent="0.25">
      <c r="Q2773" s="11"/>
      <c r="R2773" s="11"/>
      <c r="S2773" s="16"/>
      <c r="T2773" s="16"/>
    </row>
    <row r="2774" spans="17:20" x14ac:dyDescent="0.25">
      <c r="Q2774" s="11"/>
      <c r="R2774" s="11"/>
      <c r="S2774" s="16"/>
      <c r="T2774" s="16"/>
    </row>
    <row r="2775" spans="17:20" x14ac:dyDescent="0.25">
      <c r="Q2775" s="11"/>
      <c r="R2775" s="11"/>
      <c r="S2775" s="16"/>
      <c r="T2775" s="16"/>
    </row>
    <row r="2776" spans="17:20" x14ac:dyDescent="0.25">
      <c r="Q2776" s="11"/>
      <c r="R2776" s="11"/>
      <c r="S2776" s="16"/>
      <c r="T2776" s="16"/>
    </row>
    <row r="2777" spans="17:20" x14ac:dyDescent="0.25">
      <c r="Q2777" s="11"/>
      <c r="R2777" s="11"/>
      <c r="S2777" s="16"/>
      <c r="T2777" s="16"/>
    </row>
    <row r="2778" spans="17:20" x14ac:dyDescent="0.25">
      <c r="Q2778" s="11"/>
      <c r="R2778" s="11"/>
      <c r="S2778" s="16"/>
      <c r="T2778" s="16"/>
    </row>
    <row r="2779" spans="17:20" x14ac:dyDescent="0.25">
      <c r="Q2779" s="11"/>
      <c r="R2779" s="11"/>
      <c r="S2779" s="16"/>
      <c r="T2779" s="16"/>
    </row>
    <row r="2780" spans="17:20" x14ac:dyDescent="0.25">
      <c r="Q2780" s="11"/>
      <c r="R2780" s="11"/>
      <c r="S2780" s="16"/>
      <c r="T2780" s="16"/>
    </row>
    <row r="2781" spans="17:20" x14ac:dyDescent="0.25">
      <c r="Q2781" s="11"/>
      <c r="R2781" s="11"/>
      <c r="S2781" s="16"/>
      <c r="T2781" s="16"/>
    </row>
    <row r="2782" spans="17:20" x14ac:dyDescent="0.25">
      <c r="Q2782" s="11"/>
      <c r="R2782" s="11"/>
      <c r="S2782" s="16"/>
      <c r="T2782" s="16"/>
    </row>
    <row r="2783" spans="17:20" x14ac:dyDescent="0.25">
      <c r="Q2783" s="11"/>
      <c r="R2783" s="11"/>
      <c r="S2783" s="16"/>
      <c r="T2783" s="16"/>
    </row>
    <row r="2784" spans="17:20" x14ac:dyDescent="0.25">
      <c r="Q2784" s="11"/>
      <c r="R2784" s="11"/>
      <c r="S2784" s="16"/>
      <c r="T2784" s="16"/>
    </row>
    <row r="2785" spans="17:20" x14ac:dyDescent="0.25">
      <c r="Q2785" s="11"/>
      <c r="R2785" s="11"/>
      <c r="S2785" s="16"/>
      <c r="T2785" s="16"/>
    </row>
    <row r="2786" spans="17:20" x14ac:dyDescent="0.25">
      <c r="Q2786" s="11"/>
      <c r="R2786" s="11"/>
      <c r="S2786" s="16"/>
      <c r="T2786" s="16"/>
    </row>
    <row r="2787" spans="17:20" x14ac:dyDescent="0.25">
      <c r="Q2787" s="11"/>
      <c r="R2787" s="11"/>
      <c r="S2787" s="16"/>
      <c r="T2787" s="16"/>
    </row>
    <row r="2788" spans="17:20" x14ac:dyDescent="0.25">
      <c r="Q2788" s="11"/>
      <c r="R2788" s="11"/>
      <c r="S2788" s="16"/>
      <c r="T2788" s="16"/>
    </row>
    <row r="2789" spans="17:20" x14ac:dyDescent="0.25">
      <c r="Q2789" s="11"/>
      <c r="R2789" s="11"/>
      <c r="S2789" s="16"/>
      <c r="T2789" s="16"/>
    </row>
    <row r="2790" spans="17:20" x14ac:dyDescent="0.25">
      <c r="Q2790" s="11"/>
      <c r="R2790" s="11"/>
      <c r="S2790" s="16"/>
      <c r="T2790" s="16"/>
    </row>
    <row r="2791" spans="17:20" x14ac:dyDescent="0.25">
      <c r="Q2791" s="11"/>
      <c r="R2791" s="11"/>
      <c r="S2791" s="16"/>
      <c r="T2791" s="16"/>
    </row>
    <row r="2792" spans="17:20" x14ac:dyDescent="0.25">
      <c r="Q2792" s="11"/>
      <c r="R2792" s="11"/>
      <c r="S2792" s="16"/>
      <c r="T2792" s="16"/>
    </row>
    <row r="2793" spans="17:20" x14ac:dyDescent="0.25">
      <c r="Q2793" s="11"/>
      <c r="R2793" s="11"/>
      <c r="S2793" s="16"/>
      <c r="T2793" s="16"/>
    </row>
    <row r="2794" spans="17:20" x14ac:dyDescent="0.25">
      <c r="Q2794" s="11"/>
      <c r="R2794" s="11"/>
      <c r="S2794" s="16"/>
      <c r="T2794" s="16"/>
    </row>
    <row r="2795" spans="17:20" x14ac:dyDescent="0.25">
      <c r="Q2795" s="11"/>
      <c r="R2795" s="11"/>
      <c r="S2795" s="16"/>
      <c r="T2795" s="16"/>
    </row>
    <row r="2796" spans="17:20" x14ac:dyDescent="0.25">
      <c r="Q2796" s="11"/>
      <c r="R2796" s="11"/>
      <c r="S2796" s="16"/>
      <c r="T2796" s="16"/>
    </row>
    <row r="2797" spans="17:20" x14ac:dyDescent="0.25">
      <c r="Q2797" s="11"/>
      <c r="R2797" s="11"/>
      <c r="S2797" s="16"/>
      <c r="T2797" s="16"/>
    </row>
    <row r="2798" spans="17:20" x14ac:dyDescent="0.25">
      <c r="Q2798" s="11"/>
      <c r="R2798" s="11"/>
      <c r="S2798" s="16"/>
      <c r="T2798" s="16"/>
    </row>
    <row r="2799" spans="17:20" x14ac:dyDescent="0.25">
      <c r="Q2799" s="11"/>
      <c r="R2799" s="11"/>
      <c r="S2799" s="16"/>
      <c r="T2799" s="16"/>
    </row>
    <row r="2800" spans="17:20" x14ac:dyDescent="0.25">
      <c r="Q2800" s="11"/>
      <c r="R2800" s="11"/>
      <c r="S2800" s="16"/>
      <c r="T2800" s="16"/>
    </row>
    <row r="2801" spans="17:20" x14ac:dyDescent="0.25">
      <c r="Q2801" s="11"/>
      <c r="R2801" s="11"/>
      <c r="S2801" s="16"/>
      <c r="T2801" s="16"/>
    </row>
    <row r="2802" spans="17:20" x14ac:dyDescent="0.25">
      <c r="Q2802" s="11"/>
      <c r="R2802" s="11"/>
      <c r="S2802" s="16"/>
      <c r="T2802" s="16"/>
    </row>
    <row r="2803" spans="17:20" x14ac:dyDescent="0.25">
      <c r="Q2803" s="11"/>
      <c r="R2803" s="11"/>
      <c r="S2803" s="16"/>
      <c r="T2803" s="16"/>
    </row>
    <row r="2804" spans="17:20" x14ac:dyDescent="0.25">
      <c r="Q2804" s="11"/>
      <c r="R2804" s="11"/>
      <c r="S2804" s="16"/>
      <c r="T2804" s="16"/>
    </row>
    <row r="2805" spans="17:20" x14ac:dyDescent="0.25">
      <c r="Q2805" s="11"/>
      <c r="R2805" s="11"/>
      <c r="S2805" s="16"/>
      <c r="T2805" s="16"/>
    </row>
    <row r="2806" spans="17:20" x14ac:dyDescent="0.25">
      <c r="Q2806" s="11"/>
      <c r="R2806" s="11"/>
      <c r="S2806" s="16"/>
      <c r="T2806" s="16"/>
    </row>
    <row r="2807" spans="17:20" x14ac:dyDescent="0.25">
      <c r="Q2807" s="11"/>
      <c r="R2807" s="11"/>
      <c r="S2807" s="16"/>
      <c r="T2807" s="16"/>
    </row>
    <row r="2808" spans="17:20" x14ac:dyDescent="0.25">
      <c r="Q2808" s="11"/>
      <c r="R2808" s="11"/>
      <c r="S2808" s="16"/>
      <c r="T2808" s="16"/>
    </row>
    <row r="2809" spans="17:20" x14ac:dyDescent="0.25">
      <c r="Q2809" s="11"/>
      <c r="R2809" s="11"/>
      <c r="S2809" s="16"/>
      <c r="T2809" s="16"/>
    </row>
    <row r="2810" spans="17:20" x14ac:dyDescent="0.25">
      <c r="Q2810" s="11"/>
      <c r="R2810" s="11"/>
      <c r="S2810" s="16"/>
      <c r="T2810" s="16"/>
    </row>
    <row r="2811" spans="17:20" x14ac:dyDescent="0.25">
      <c r="Q2811" s="11"/>
      <c r="R2811" s="11"/>
      <c r="S2811" s="16"/>
      <c r="T2811" s="16"/>
    </row>
    <row r="2812" spans="17:20" x14ac:dyDescent="0.25">
      <c r="Q2812" s="11"/>
      <c r="R2812" s="11"/>
      <c r="S2812" s="16"/>
      <c r="T2812" s="16"/>
    </row>
    <row r="2813" spans="17:20" x14ac:dyDescent="0.25">
      <c r="Q2813" s="11"/>
      <c r="R2813" s="11"/>
      <c r="S2813" s="16"/>
      <c r="T2813" s="16"/>
    </row>
    <row r="2814" spans="17:20" x14ac:dyDescent="0.25">
      <c r="Q2814" s="11"/>
      <c r="R2814" s="11"/>
      <c r="S2814" s="16"/>
      <c r="T2814" s="16"/>
    </row>
    <row r="2815" spans="17:20" x14ac:dyDescent="0.25">
      <c r="Q2815" s="11"/>
      <c r="R2815" s="11"/>
      <c r="S2815" s="16"/>
      <c r="T2815" s="16"/>
    </row>
    <row r="2816" spans="17:20" x14ac:dyDescent="0.25">
      <c r="Q2816" s="11"/>
      <c r="R2816" s="11"/>
      <c r="S2816" s="16"/>
      <c r="T2816" s="16"/>
    </row>
    <row r="2817" spans="17:20" x14ac:dyDescent="0.25">
      <c r="Q2817" s="11"/>
      <c r="R2817" s="11"/>
      <c r="S2817" s="16"/>
      <c r="T2817" s="16"/>
    </row>
    <row r="2818" spans="17:20" x14ac:dyDescent="0.25">
      <c r="Q2818" s="11"/>
      <c r="R2818" s="11"/>
      <c r="S2818" s="16"/>
      <c r="T2818" s="16"/>
    </row>
    <row r="2819" spans="17:20" x14ac:dyDescent="0.25">
      <c r="Q2819" s="11"/>
      <c r="R2819" s="11"/>
      <c r="S2819" s="16"/>
      <c r="T2819" s="16"/>
    </row>
    <row r="2820" spans="17:20" x14ac:dyDescent="0.25">
      <c r="Q2820" s="11"/>
      <c r="R2820" s="11"/>
      <c r="S2820" s="16"/>
      <c r="T2820" s="16"/>
    </row>
    <row r="2821" spans="17:20" x14ac:dyDescent="0.25">
      <c r="Q2821" s="11"/>
      <c r="R2821" s="11"/>
      <c r="S2821" s="16"/>
      <c r="T2821" s="16"/>
    </row>
    <row r="2822" spans="17:20" x14ac:dyDescent="0.25">
      <c r="Q2822" s="11"/>
      <c r="R2822" s="11"/>
      <c r="S2822" s="16"/>
      <c r="T2822" s="16"/>
    </row>
    <row r="2823" spans="17:20" x14ac:dyDescent="0.25">
      <c r="Q2823" s="11"/>
      <c r="R2823" s="11"/>
      <c r="S2823" s="16"/>
      <c r="T2823" s="16"/>
    </row>
    <row r="2824" spans="17:20" x14ac:dyDescent="0.25">
      <c r="Q2824" s="11"/>
      <c r="R2824" s="11"/>
      <c r="S2824" s="16"/>
      <c r="T2824" s="16"/>
    </row>
    <row r="2825" spans="17:20" x14ac:dyDescent="0.25">
      <c r="Q2825" s="11"/>
      <c r="R2825" s="11"/>
      <c r="S2825" s="16"/>
      <c r="T2825" s="16"/>
    </row>
    <row r="2826" spans="17:20" x14ac:dyDescent="0.25">
      <c r="Q2826" s="11"/>
      <c r="R2826" s="11"/>
      <c r="S2826" s="16"/>
      <c r="T2826" s="16"/>
    </row>
    <row r="2827" spans="17:20" x14ac:dyDescent="0.25">
      <c r="Q2827" s="11"/>
      <c r="R2827" s="11"/>
      <c r="S2827" s="16"/>
      <c r="T2827" s="16"/>
    </row>
    <row r="2828" spans="17:20" x14ac:dyDescent="0.25">
      <c r="Q2828" s="11"/>
      <c r="R2828" s="11"/>
      <c r="S2828" s="16"/>
      <c r="T2828" s="16"/>
    </row>
    <row r="2829" spans="17:20" x14ac:dyDescent="0.25">
      <c r="Q2829" s="11"/>
      <c r="R2829" s="11"/>
      <c r="S2829" s="16"/>
      <c r="T2829" s="16"/>
    </row>
    <row r="2830" spans="17:20" x14ac:dyDescent="0.25">
      <c r="Q2830" s="11"/>
      <c r="R2830" s="11"/>
      <c r="S2830" s="16"/>
      <c r="T2830" s="16"/>
    </row>
    <row r="2831" spans="17:20" x14ac:dyDescent="0.25">
      <c r="Q2831" s="11"/>
      <c r="R2831" s="11"/>
      <c r="S2831" s="16"/>
      <c r="T2831" s="16"/>
    </row>
    <row r="2832" spans="17:20" x14ac:dyDescent="0.25">
      <c r="Q2832" s="11"/>
      <c r="R2832" s="11"/>
      <c r="S2832" s="16"/>
      <c r="T2832" s="16"/>
    </row>
    <row r="2833" spans="17:20" x14ac:dyDescent="0.25">
      <c r="Q2833" s="11"/>
      <c r="R2833" s="11"/>
      <c r="S2833" s="16"/>
      <c r="T2833" s="16"/>
    </row>
    <row r="2834" spans="17:20" x14ac:dyDescent="0.25">
      <c r="Q2834" s="11"/>
      <c r="R2834" s="11"/>
      <c r="S2834" s="16"/>
      <c r="T2834" s="16"/>
    </row>
    <row r="2835" spans="17:20" x14ac:dyDescent="0.25">
      <c r="Q2835" s="11"/>
      <c r="R2835" s="11"/>
      <c r="S2835" s="16"/>
      <c r="T2835" s="16"/>
    </row>
    <row r="2836" spans="17:20" x14ac:dyDescent="0.25">
      <c r="Q2836" s="11"/>
      <c r="R2836" s="11"/>
      <c r="S2836" s="16"/>
      <c r="T2836" s="16"/>
    </row>
    <row r="2837" spans="17:20" x14ac:dyDescent="0.25">
      <c r="Q2837" s="11"/>
      <c r="R2837" s="11"/>
      <c r="S2837" s="16"/>
      <c r="T2837" s="16"/>
    </row>
    <row r="2838" spans="17:20" x14ac:dyDescent="0.25">
      <c r="Q2838" s="11"/>
      <c r="R2838" s="11"/>
      <c r="S2838" s="16"/>
      <c r="T2838" s="16"/>
    </row>
    <row r="2839" spans="17:20" x14ac:dyDescent="0.25">
      <c r="Q2839" s="11"/>
      <c r="R2839" s="11"/>
      <c r="S2839" s="16"/>
      <c r="T2839" s="16"/>
    </row>
    <row r="2840" spans="17:20" x14ac:dyDescent="0.25">
      <c r="Q2840" s="11"/>
      <c r="R2840" s="11"/>
      <c r="S2840" s="16"/>
      <c r="T2840" s="16"/>
    </row>
    <row r="2841" spans="17:20" x14ac:dyDescent="0.25">
      <c r="Q2841" s="11"/>
      <c r="R2841" s="11"/>
      <c r="S2841" s="16"/>
      <c r="T2841" s="16"/>
    </row>
    <row r="2842" spans="17:20" x14ac:dyDescent="0.25">
      <c r="Q2842" s="11"/>
      <c r="R2842" s="11"/>
      <c r="S2842" s="16"/>
      <c r="T2842" s="16"/>
    </row>
    <row r="2843" spans="17:20" x14ac:dyDescent="0.25">
      <c r="Q2843" s="11"/>
      <c r="R2843" s="11"/>
      <c r="S2843" s="16"/>
      <c r="T2843" s="16"/>
    </row>
    <row r="2844" spans="17:20" x14ac:dyDescent="0.25">
      <c r="Q2844" s="11"/>
      <c r="R2844" s="11"/>
      <c r="S2844" s="16"/>
      <c r="T2844" s="16"/>
    </row>
    <row r="2845" spans="17:20" x14ac:dyDescent="0.25">
      <c r="Q2845" s="11"/>
      <c r="R2845" s="11"/>
      <c r="S2845" s="16"/>
      <c r="T2845" s="16"/>
    </row>
    <row r="2846" spans="17:20" x14ac:dyDescent="0.25">
      <c r="Q2846" s="11"/>
      <c r="R2846" s="11"/>
      <c r="S2846" s="16"/>
      <c r="T2846" s="16"/>
    </row>
    <row r="2847" spans="17:20" x14ac:dyDescent="0.25">
      <c r="Q2847" s="11"/>
      <c r="R2847" s="11"/>
      <c r="S2847" s="16"/>
      <c r="T2847" s="16"/>
    </row>
    <row r="2848" spans="17:20" x14ac:dyDescent="0.25">
      <c r="Q2848" s="11"/>
      <c r="R2848" s="11"/>
      <c r="S2848" s="16"/>
      <c r="T2848" s="16"/>
    </row>
    <row r="2849" spans="17:20" x14ac:dyDescent="0.25">
      <c r="Q2849" s="11"/>
      <c r="R2849" s="11"/>
      <c r="S2849" s="16"/>
      <c r="T2849" s="16"/>
    </row>
    <row r="2850" spans="17:20" x14ac:dyDescent="0.25">
      <c r="Q2850" s="11"/>
      <c r="R2850" s="11"/>
      <c r="S2850" s="16"/>
      <c r="T2850" s="16"/>
    </row>
    <row r="2851" spans="17:20" x14ac:dyDescent="0.25">
      <c r="Q2851" s="11"/>
      <c r="R2851" s="11"/>
      <c r="S2851" s="16"/>
      <c r="T2851" s="16"/>
    </row>
    <row r="2852" spans="17:20" x14ac:dyDescent="0.25">
      <c r="Q2852" s="11"/>
      <c r="R2852" s="11"/>
      <c r="S2852" s="16"/>
      <c r="T2852" s="16"/>
    </row>
    <row r="2853" spans="17:20" x14ac:dyDescent="0.25">
      <c r="Q2853" s="11"/>
      <c r="R2853" s="11"/>
      <c r="S2853" s="16"/>
      <c r="T2853" s="16"/>
    </row>
    <row r="2854" spans="17:20" x14ac:dyDescent="0.25">
      <c r="Q2854" s="11"/>
      <c r="R2854" s="11"/>
      <c r="S2854" s="16"/>
      <c r="T2854" s="16"/>
    </row>
    <row r="2855" spans="17:20" x14ac:dyDescent="0.25">
      <c r="Q2855" s="11"/>
      <c r="R2855" s="11"/>
      <c r="S2855" s="16"/>
      <c r="T2855" s="16"/>
    </row>
    <row r="2856" spans="17:20" x14ac:dyDescent="0.25">
      <c r="Q2856" s="11"/>
      <c r="R2856" s="11"/>
      <c r="S2856" s="16"/>
      <c r="T2856" s="16"/>
    </row>
    <row r="2857" spans="17:20" x14ac:dyDescent="0.25">
      <c r="Q2857" s="11"/>
      <c r="R2857" s="11"/>
      <c r="S2857" s="16"/>
      <c r="T2857" s="16"/>
    </row>
    <row r="2858" spans="17:20" x14ac:dyDescent="0.25">
      <c r="Q2858" s="11"/>
      <c r="R2858" s="11"/>
      <c r="S2858" s="16"/>
      <c r="T2858" s="16"/>
    </row>
    <row r="2859" spans="17:20" x14ac:dyDescent="0.25">
      <c r="Q2859" s="11"/>
      <c r="R2859" s="11"/>
      <c r="S2859" s="16"/>
      <c r="T2859" s="16"/>
    </row>
    <row r="2860" spans="17:20" x14ac:dyDescent="0.25">
      <c r="Q2860" s="11"/>
      <c r="R2860" s="11"/>
      <c r="S2860" s="16"/>
      <c r="T2860" s="16"/>
    </row>
    <row r="2861" spans="17:20" x14ac:dyDescent="0.25">
      <c r="Q2861" s="11"/>
      <c r="R2861" s="11"/>
      <c r="S2861" s="16"/>
      <c r="T2861" s="16"/>
    </row>
    <row r="2862" spans="17:20" x14ac:dyDescent="0.25">
      <c r="Q2862" s="11"/>
      <c r="R2862" s="11"/>
      <c r="S2862" s="16"/>
      <c r="T2862" s="16"/>
    </row>
    <row r="2863" spans="17:20" x14ac:dyDescent="0.25">
      <c r="Q2863" s="11"/>
      <c r="R2863" s="11"/>
      <c r="S2863" s="16"/>
      <c r="T2863" s="16"/>
    </row>
    <row r="2864" spans="17:20" x14ac:dyDescent="0.25">
      <c r="Q2864" s="11"/>
      <c r="R2864" s="11"/>
      <c r="S2864" s="16"/>
      <c r="T2864" s="16"/>
    </row>
    <row r="2865" spans="17:20" x14ac:dyDescent="0.25">
      <c r="Q2865" s="11"/>
      <c r="R2865" s="11"/>
      <c r="S2865" s="16"/>
      <c r="T2865" s="16"/>
    </row>
    <row r="2866" spans="17:20" x14ac:dyDescent="0.25">
      <c r="Q2866" s="11"/>
      <c r="R2866" s="11"/>
      <c r="S2866" s="16"/>
      <c r="T2866" s="16"/>
    </row>
    <row r="2867" spans="17:20" x14ac:dyDescent="0.25">
      <c r="Q2867" s="11"/>
      <c r="R2867" s="11"/>
      <c r="S2867" s="16"/>
      <c r="T2867" s="16"/>
    </row>
    <row r="2868" spans="17:20" x14ac:dyDescent="0.25">
      <c r="Q2868" s="11"/>
      <c r="R2868" s="11"/>
      <c r="S2868" s="16"/>
      <c r="T2868" s="16"/>
    </row>
    <row r="2869" spans="17:20" x14ac:dyDescent="0.25">
      <c r="Q2869" s="11"/>
      <c r="R2869" s="11"/>
      <c r="S2869" s="16"/>
      <c r="T2869" s="16"/>
    </row>
    <row r="2870" spans="17:20" x14ac:dyDescent="0.25">
      <c r="Q2870" s="11"/>
      <c r="R2870" s="11"/>
      <c r="S2870" s="16"/>
      <c r="T2870" s="16"/>
    </row>
    <row r="2871" spans="17:20" x14ac:dyDescent="0.25">
      <c r="Q2871" s="11"/>
      <c r="R2871" s="11"/>
      <c r="S2871" s="16"/>
      <c r="T2871" s="16"/>
    </row>
    <row r="2872" spans="17:20" x14ac:dyDescent="0.25">
      <c r="Q2872" s="11"/>
      <c r="R2872" s="11"/>
      <c r="S2872" s="16"/>
      <c r="T2872" s="16"/>
    </row>
    <row r="2873" spans="17:20" x14ac:dyDescent="0.25">
      <c r="Q2873" s="11"/>
      <c r="R2873" s="11"/>
      <c r="S2873" s="16"/>
      <c r="T2873" s="16"/>
    </row>
    <row r="2874" spans="17:20" x14ac:dyDescent="0.25">
      <c r="Q2874" s="11"/>
      <c r="R2874" s="11"/>
      <c r="S2874" s="16"/>
      <c r="T2874" s="16"/>
    </row>
    <row r="2875" spans="17:20" x14ac:dyDescent="0.25">
      <c r="Q2875" s="11"/>
      <c r="R2875" s="11"/>
      <c r="S2875" s="16"/>
      <c r="T2875" s="16"/>
    </row>
    <row r="2876" spans="17:20" x14ac:dyDescent="0.25">
      <c r="Q2876" s="11"/>
      <c r="R2876" s="11"/>
      <c r="S2876" s="16"/>
      <c r="T2876" s="16"/>
    </row>
    <row r="2877" spans="17:20" x14ac:dyDescent="0.25">
      <c r="Q2877" s="11"/>
      <c r="R2877" s="11"/>
      <c r="S2877" s="16"/>
      <c r="T2877" s="16"/>
    </row>
    <row r="2878" spans="17:20" x14ac:dyDescent="0.25">
      <c r="Q2878" s="11"/>
      <c r="R2878" s="11"/>
      <c r="S2878" s="16"/>
      <c r="T2878" s="16"/>
    </row>
    <row r="2879" spans="17:20" x14ac:dyDescent="0.25">
      <c r="Q2879" s="11"/>
      <c r="R2879" s="11"/>
      <c r="S2879" s="16"/>
      <c r="T2879" s="16"/>
    </row>
    <row r="2880" spans="17:20" x14ac:dyDescent="0.25">
      <c r="Q2880" s="11"/>
      <c r="R2880" s="11"/>
      <c r="S2880" s="16"/>
      <c r="T2880" s="16"/>
    </row>
    <row r="2881" spans="17:20" x14ac:dyDescent="0.25">
      <c r="Q2881" s="11"/>
      <c r="R2881" s="11"/>
      <c r="S2881" s="16"/>
      <c r="T2881" s="16"/>
    </row>
    <row r="2882" spans="17:20" x14ac:dyDescent="0.25">
      <c r="Q2882" s="11"/>
      <c r="R2882" s="11"/>
      <c r="S2882" s="16"/>
      <c r="T2882" s="16"/>
    </row>
    <row r="2883" spans="17:20" x14ac:dyDescent="0.25">
      <c r="Q2883" s="11"/>
      <c r="R2883" s="11"/>
      <c r="S2883" s="16"/>
      <c r="T2883" s="16"/>
    </row>
    <row r="2884" spans="17:20" x14ac:dyDescent="0.25">
      <c r="Q2884" s="11"/>
      <c r="R2884" s="11"/>
      <c r="S2884" s="16"/>
      <c r="T2884" s="16"/>
    </row>
    <row r="2885" spans="17:20" x14ac:dyDescent="0.25">
      <c r="Q2885" s="11"/>
      <c r="R2885" s="11"/>
      <c r="S2885" s="16"/>
      <c r="T2885" s="16"/>
    </row>
    <row r="2886" spans="17:20" x14ac:dyDescent="0.25">
      <c r="Q2886" s="11"/>
      <c r="R2886" s="11"/>
      <c r="S2886" s="16"/>
      <c r="T2886" s="16"/>
    </row>
    <row r="2887" spans="17:20" x14ac:dyDescent="0.25">
      <c r="Q2887" s="11"/>
      <c r="R2887" s="11"/>
      <c r="S2887" s="16"/>
      <c r="T2887" s="16"/>
    </row>
    <row r="2888" spans="17:20" x14ac:dyDescent="0.25">
      <c r="Q2888" s="11"/>
      <c r="R2888" s="11"/>
      <c r="S2888" s="16"/>
      <c r="T2888" s="16"/>
    </row>
    <row r="2889" spans="17:20" x14ac:dyDescent="0.25">
      <c r="Q2889" s="11"/>
      <c r="R2889" s="11"/>
      <c r="S2889" s="16"/>
      <c r="T2889" s="16"/>
    </row>
    <row r="2890" spans="17:20" x14ac:dyDescent="0.25">
      <c r="Q2890" s="11"/>
      <c r="R2890" s="11"/>
      <c r="S2890" s="16"/>
      <c r="T2890" s="16"/>
    </row>
    <row r="2891" spans="17:20" x14ac:dyDescent="0.25">
      <c r="Q2891" s="11"/>
      <c r="R2891" s="11"/>
      <c r="S2891" s="16"/>
      <c r="T2891" s="16"/>
    </row>
    <row r="2892" spans="17:20" x14ac:dyDescent="0.25">
      <c r="Q2892" s="11"/>
      <c r="R2892" s="11"/>
      <c r="S2892" s="16"/>
      <c r="T2892" s="16"/>
    </row>
    <row r="2893" spans="17:20" x14ac:dyDescent="0.25">
      <c r="Q2893" s="11"/>
      <c r="R2893" s="11"/>
      <c r="S2893" s="16"/>
      <c r="T2893" s="16"/>
    </row>
    <row r="2894" spans="17:20" x14ac:dyDescent="0.25">
      <c r="Q2894" s="11"/>
      <c r="R2894" s="11"/>
      <c r="S2894" s="16"/>
      <c r="T2894" s="16"/>
    </row>
    <row r="2895" spans="17:20" x14ac:dyDescent="0.25">
      <c r="Q2895" s="11"/>
      <c r="R2895" s="11"/>
      <c r="S2895" s="16"/>
      <c r="T2895" s="16"/>
    </row>
    <row r="2896" spans="17:20" x14ac:dyDescent="0.25">
      <c r="Q2896" s="11"/>
      <c r="R2896" s="11"/>
      <c r="S2896" s="16"/>
      <c r="T2896" s="16"/>
    </row>
    <row r="2897" spans="17:20" x14ac:dyDescent="0.25">
      <c r="Q2897" s="11"/>
      <c r="R2897" s="11"/>
      <c r="S2897" s="16"/>
      <c r="T2897" s="16"/>
    </row>
    <row r="2898" spans="17:20" x14ac:dyDescent="0.25">
      <c r="Q2898" s="11"/>
      <c r="R2898" s="11"/>
      <c r="S2898" s="16"/>
      <c r="T2898" s="16"/>
    </row>
    <row r="2899" spans="17:20" x14ac:dyDescent="0.25">
      <c r="Q2899" s="11"/>
      <c r="R2899" s="11"/>
      <c r="S2899" s="16"/>
      <c r="T2899" s="16"/>
    </row>
    <row r="2900" spans="17:20" x14ac:dyDescent="0.25">
      <c r="Q2900" s="11"/>
      <c r="R2900" s="11"/>
      <c r="S2900" s="16"/>
      <c r="T2900" s="16"/>
    </row>
    <row r="2901" spans="17:20" x14ac:dyDescent="0.25">
      <c r="Q2901" s="11"/>
      <c r="R2901" s="11"/>
      <c r="S2901" s="16"/>
      <c r="T2901" s="16"/>
    </row>
    <row r="2902" spans="17:20" x14ac:dyDescent="0.25">
      <c r="Q2902" s="11"/>
      <c r="R2902" s="11"/>
      <c r="S2902" s="16"/>
      <c r="T2902" s="16"/>
    </row>
    <row r="2903" spans="17:20" x14ac:dyDescent="0.25">
      <c r="Q2903" s="11"/>
      <c r="R2903" s="11"/>
      <c r="S2903" s="16"/>
      <c r="T2903" s="16"/>
    </row>
    <row r="2904" spans="17:20" x14ac:dyDescent="0.25">
      <c r="Q2904" s="11"/>
      <c r="R2904" s="11"/>
      <c r="S2904" s="16"/>
      <c r="T2904" s="16"/>
    </row>
    <row r="2905" spans="17:20" x14ac:dyDescent="0.25">
      <c r="Q2905" s="11"/>
      <c r="R2905" s="11"/>
      <c r="S2905" s="16"/>
      <c r="T2905" s="16"/>
    </row>
    <row r="2906" spans="17:20" x14ac:dyDescent="0.25">
      <c r="Q2906" s="11"/>
      <c r="R2906" s="11"/>
      <c r="S2906" s="16"/>
      <c r="T2906" s="16"/>
    </row>
    <row r="2907" spans="17:20" x14ac:dyDescent="0.25">
      <c r="Q2907" s="11"/>
      <c r="R2907" s="11"/>
      <c r="S2907" s="16"/>
      <c r="T2907" s="16"/>
    </row>
    <row r="2908" spans="17:20" x14ac:dyDescent="0.25">
      <c r="Q2908" s="11"/>
      <c r="R2908" s="11"/>
      <c r="S2908" s="16"/>
      <c r="T2908" s="16"/>
    </row>
    <row r="2909" spans="17:20" x14ac:dyDescent="0.25">
      <c r="Q2909" s="11"/>
      <c r="R2909" s="11"/>
      <c r="S2909" s="16"/>
      <c r="T2909" s="16"/>
    </row>
    <row r="2910" spans="17:20" x14ac:dyDescent="0.25">
      <c r="Q2910" s="11"/>
      <c r="R2910" s="11"/>
      <c r="S2910" s="16"/>
      <c r="T2910" s="16"/>
    </row>
    <row r="2911" spans="17:20" x14ac:dyDescent="0.25">
      <c r="Q2911" s="11"/>
      <c r="R2911" s="11"/>
      <c r="S2911" s="16"/>
      <c r="T2911" s="16"/>
    </row>
    <row r="2912" spans="17:20" x14ac:dyDescent="0.25">
      <c r="Q2912" s="11"/>
      <c r="R2912" s="11"/>
      <c r="S2912" s="16"/>
      <c r="T2912" s="16"/>
    </row>
    <row r="2913" spans="17:20" x14ac:dyDescent="0.25">
      <c r="Q2913" s="11"/>
      <c r="R2913" s="11"/>
      <c r="S2913" s="16"/>
      <c r="T2913" s="16"/>
    </row>
    <row r="2914" spans="17:20" x14ac:dyDescent="0.25">
      <c r="Q2914" s="11"/>
      <c r="R2914" s="11"/>
      <c r="S2914" s="16"/>
      <c r="T2914" s="16"/>
    </row>
    <row r="2915" spans="17:20" x14ac:dyDescent="0.25">
      <c r="Q2915" s="11"/>
      <c r="R2915" s="11"/>
      <c r="S2915" s="16"/>
      <c r="T2915" s="16"/>
    </row>
    <row r="2916" spans="17:20" x14ac:dyDescent="0.25">
      <c r="Q2916" s="11"/>
      <c r="R2916" s="11"/>
      <c r="S2916" s="16"/>
      <c r="T2916" s="16"/>
    </row>
    <row r="2917" spans="17:20" x14ac:dyDescent="0.25">
      <c r="Q2917" s="11"/>
      <c r="R2917" s="11"/>
      <c r="S2917" s="16"/>
      <c r="T2917" s="16"/>
    </row>
    <row r="2918" spans="17:20" x14ac:dyDescent="0.25">
      <c r="Q2918" s="11"/>
      <c r="R2918" s="11"/>
      <c r="S2918" s="16"/>
      <c r="T2918" s="16"/>
    </row>
    <row r="2919" spans="17:20" x14ac:dyDescent="0.25">
      <c r="Q2919" s="11"/>
      <c r="R2919" s="11"/>
      <c r="S2919" s="16"/>
      <c r="T2919" s="16"/>
    </row>
    <row r="2920" spans="17:20" x14ac:dyDescent="0.25">
      <c r="Q2920" s="11"/>
      <c r="R2920" s="11"/>
      <c r="S2920" s="16"/>
      <c r="T2920" s="16"/>
    </row>
    <row r="2921" spans="17:20" x14ac:dyDescent="0.25">
      <c r="Q2921" s="11"/>
      <c r="R2921" s="11"/>
      <c r="S2921" s="16"/>
      <c r="T2921" s="16"/>
    </row>
    <row r="2922" spans="17:20" x14ac:dyDescent="0.25">
      <c r="Q2922" s="11"/>
      <c r="R2922" s="11"/>
      <c r="S2922" s="16"/>
      <c r="T2922" s="16"/>
    </row>
    <row r="2923" spans="17:20" x14ac:dyDescent="0.25">
      <c r="Q2923" s="11"/>
      <c r="R2923" s="11"/>
      <c r="S2923" s="16"/>
      <c r="T2923" s="16"/>
    </row>
    <row r="2924" spans="17:20" x14ac:dyDescent="0.25">
      <c r="Q2924" s="11"/>
      <c r="R2924" s="11"/>
      <c r="S2924" s="16"/>
      <c r="T2924" s="16"/>
    </row>
    <row r="2925" spans="17:20" x14ac:dyDescent="0.25">
      <c r="Q2925" s="11"/>
      <c r="R2925" s="11"/>
      <c r="S2925" s="16"/>
      <c r="T2925" s="16"/>
    </row>
    <row r="2926" spans="17:20" x14ac:dyDescent="0.25">
      <c r="Q2926" s="11"/>
      <c r="R2926" s="11"/>
      <c r="S2926" s="16"/>
      <c r="T2926" s="16"/>
    </row>
    <row r="2927" spans="17:20" x14ac:dyDescent="0.25">
      <c r="Q2927" s="11"/>
      <c r="R2927" s="11"/>
      <c r="S2927" s="16"/>
      <c r="T2927" s="16"/>
    </row>
    <row r="2928" spans="17:20" x14ac:dyDescent="0.25">
      <c r="Q2928" s="11"/>
      <c r="R2928" s="11"/>
      <c r="S2928" s="16"/>
      <c r="T2928" s="16"/>
    </row>
    <row r="2929" spans="17:20" x14ac:dyDescent="0.25">
      <c r="Q2929" s="11"/>
      <c r="R2929" s="11"/>
      <c r="S2929" s="16"/>
      <c r="T2929" s="16"/>
    </row>
    <row r="2930" spans="17:20" x14ac:dyDescent="0.25">
      <c r="Q2930" s="11"/>
      <c r="R2930" s="11"/>
      <c r="S2930" s="16"/>
      <c r="T2930" s="16"/>
    </row>
    <row r="2931" spans="17:20" x14ac:dyDescent="0.25">
      <c r="Q2931" s="11"/>
      <c r="R2931" s="11"/>
      <c r="S2931" s="16"/>
      <c r="T2931" s="16"/>
    </row>
    <row r="2932" spans="17:20" x14ac:dyDescent="0.25">
      <c r="Q2932" s="11"/>
      <c r="R2932" s="11"/>
      <c r="S2932" s="16"/>
      <c r="T2932" s="16"/>
    </row>
    <row r="2933" spans="17:20" x14ac:dyDescent="0.25">
      <c r="Q2933" s="11"/>
      <c r="R2933" s="11"/>
      <c r="S2933" s="16"/>
      <c r="T2933" s="16"/>
    </row>
    <row r="2934" spans="17:20" x14ac:dyDescent="0.25">
      <c r="Q2934" s="11"/>
      <c r="R2934" s="11"/>
      <c r="S2934" s="16"/>
      <c r="T2934" s="16"/>
    </row>
    <row r="2935" spans="17:20" x14ac:dyDescent="0.25">
      <c r="Q2935" s="11"/>
      <c r="R2935" s="11"/>
      <c r="S2935" s="16"/>
      <c r="T2935" s="16"/>
    </row>
    <row r="2936" spans="17:20" x14ac:dyDescent="0.25">
      <c r="Q2936" s="11"/>
      <c r="R2936" s="11"/>
      <c r="S2936" s="16"/>
      <c r="T2936" s="16"/>
    </row>
    <row r="2937" spans="17:20" x14ac:dyDescent="0.25">
      <c r="Q2937" s="11"/>
      <c r="R2937" s="11"/>
      <c r="S2937" s="16"/>
      <c r="T2937" s="16"/>
    </row>
    <row r="2938" spans="17:20" x14ac:dyDescent="0.25">
      <c r="Q2938" s="11"/>
      <c r="R2938" s="11"/>
      <c r="S2938" s="16"/>
      <c r="T2938" s="16"/>
    </row>
    <row r="2939" spans="17:20" x14ac:dyDescent="0.25">
      <c r="Q2939" s="11"/>
      <c r="R2939" s="11"/>
      <c r="S2939" s="16"/>
      <c r="T2939" s="16"/>
    </row>
    <row r="2940" spans="17:20" x14ac:dyDescent="0.25">
      <c r="Q2940" s="11"/>
      <c r="R2940" s="11"/>
      <c r="S2940" s="16"/>
      <c r="T2940" s="16"/>
    </row>
    <row r="2941" spans="17:20" x14ac:dyDescent="0.25">
      <c r="Q2941" s="11"/>
      <c r="R2941" s="11"/>
      <c r="S2941" s="16"/>
      <c r="T2941" s="16"/>
    </row>
    <row r="2942" spans="17:20" x14ac:dyDescent="0.25">
      <c r="Q2942" s="11"/>
      <c r="R2942" s="11"/>
      <c r="S2942" s="16"/>
      <c r="T2942" s="16"/>
    </row>
    <row r="2943" spans="17:20" x14ac:dyDescent="0.25">
      <c r="Q2943" s="11"/>
      <c r="R2943" s="11"/>
      <c r="S2943" s="16"/>
      <c r="T2943" s="16"/>
    </row>
    <row r="2944" spans="17:20" x14ac:dyDescent="0.25">
      <c r="Q2944" s="11"/>
      <c r="R2944" s="11"/>
      <c r="S2944" s="16"/>
      <c r="T2944" s="16"/>
    </row>
    <row r="2945" spans="17:20" x14ac:dyDescent="0.25">
      <c r="Q2945" s="11"/>
      <c r="R2945" s="11"/>
      <c r="S2945" s="16"/>
      <c r="T2945" s="16"/>
    </row>
    <row r="2946" spans="17:20" x14ac:dyDescent="0.25">
      <c r="Q2946" s="11"/>
      <c r="R2946" s="11"/>
      <c r="S2946" s="16"/>
      <c r="T2946" s="16"/>
    </row>
    <row r="2947" spans="17:20" x14ac:dyDescent="0.25">
      <c r="Q2947" s="11"/>
      <c r="R2947" s="11"/>
      <c r="S2947" s="16"/>
      <c r="T2947" s="16"/>
    </row>
    <row r="2948" spans="17:20" x14ac:dyDescent="0.25">
      <c r="Q2948" s="11"/>
      <c r="R2948" s="11"/>
      <c r="S2948" s="16"/>
      <c r="T2948" s="16"/>
    </row>
    <row r="2949" spans="17:20" x14ac:dyDescent="0.25">
      <c r="Q2949" s="11"/>
      <c r="R2949" s="11"/>
      <c r="S2949" s="16"/>
      <c r="T2949" s="16"/>
    </row>
    <row r="2950" spans="17:20" x14ac:dyDescent="0.25">
      <c r="Q2950" s="11"/>
      <c r="R2950" s="11"/>
      <c r="S2950" s="16"/>
      <c r="T2950" s="16"/>
    </row>
    <row r="2951" spans="17:20" x14ac:dyDescent="0.25">
      <c r="Q2951" s="11"/>
      <c r="R2951" s="11"/>
      <c r="S2951" s="16"/>
      <c r="T2951" s="16"/>
    </row>
    <row r="2952" spans="17:20" x14ac:dyDescent="0.25">
      <c r="Q2952" s="11"/>
      <c r="R2952" s="11"/>
      <c r="S2952" s="16"/>
      <c r="T2952" s="16"/>
    </row>
    <row r="2953" spans="17:20" x14ac:dyDescent="0.25">
      <c r="Q2953" s="11"/>
      <c r="R2953" s="11"/>
      <c r="S2953" s="16"/>
      <c r="T2953" s="16"/>
    </row>
    <row r="2954" spans="17:20" x14ac:dyDescent="0.25">
      <c r="Q2954" s="11"/>
      <c r="R2954" s="11"/>
      <c r="S2954" s="16"/>
      <c r="T2954" s="16"/>
    </row>
    <row r="2955" spans="17:20" x14ac:dyDescent="0.25">
      <c r="Q2955" s="11"/>
      <c r="R2955" s="11"/>
      <c r="S2955" s="16"/>
      <c r="T2955" s="16"/>
    </row>
    <row r="2956" spans="17:20" x14ac:dyDescent="0.25">
      <c r="Q2956" s="11"/>
      <c r="R2956" s="11"/>
      <c r="S2956" s="16"/>
      <c r="T2956" s="16"/>
    </row>
    <row r="2957" spans="17:20" x14ac:dyDescent="0.25">
      <c r="Q2957" s="11"/>
      <c r="R2957" s="11"/>
      <c r="S2957" s="16"/>
      <c r="T2957" s="16"/>
    </row>
    <row r="2958" spans="17:20" x14ac:dyDescent="0.25">
      <c r="Q2958" s="11"/>
      <c r="R2958" s="11"/>
      <c r="S2958" s="16"/>
      <c r="T2958" s="16"/>
    </row>
    <row r="2959" spans="17:20" x14ac:dyDescent="0.25">
      <c r="Q2959" s="11"/>
      <c r="R2959" s="11"/>
      <c r="S2959" s="16"/>
      <c r="T2959" s="16"/>
    </row>
    <row r="2960" spans="17:20" x14ac:dyDescent="0.25">
      <c r="Q2960" s="11"/>
      <c r="R2960" s="11"/>
      <c r="S2960" s="16"/>
      <c r="T2960" s="16"/>
    </row>
    <row r="2961" spans="17:20" x14ac:dyDescent="0.25">
      <c r="Q2961" s="11"/>
      <c r="R2961" s="11"/>
      <c r="S2961" s="16"/>
      <c r="T2961" s="16"/>
    </row>
    <row r="2962" spans="17:20" x14ac:dyDescent="0.25">
      <c r="Q2962" s="11"/>
      <c r="R2962" s="11"/>
      <c r="S2962" s="16"/>
      <c r="T2962" s="16"/>
    </row>
    <row r="2963" spans="17:20" x14ac:dyDescent="0.25">
      <c r="Q2963" s="11"/>
      <c r="R2963" s="11"/>
      <c r="S2963" s="16"/>
      <c r="T2963" s="16"/>
    </row>
    <row r="2964" spans="17:20" x14ac:dyDescent="0.25">
      <c r="Q2964" s="11"/>
      <c r="R2964" s="11"/>
      <c r="S2964" s="16"/>
      <c r="T2964" s="16"/>
    </row>
    <row r="2965" spans="17:20" x14ac:dyDescent="0.25">
      <c r="Q2965" s="11"/>
      <c r="R2965" s="11"/>
      <c r="S2965" s="16"/>
      <c r="T2965" s="16"/>
    </row>
    <row r="2966" spans="17:20" x14ac:dyDescent="0.25">
      <c r="Q2966" s="11"/>
      <c r="R2966" s="11"/>
      <c r="S2966" s="16"/>
      <c r="T2966" s="16"/>
    </row>
    <row r="2967" spans="17:20" x14ac:dyDescent="0.25">
      <c r="Q2967" s="11"/>
      <c r="R2967" s="11"/>
      <c r="S2967" s="16"/>
      <c r="T2967" s="16"/>
    </row>
    <row r="2968" spans="17:20" x14ac:dyDescent="0.25">
      <c r="Q2968" s="11"/>
      <c r="R2968" s="11"/>
      <c r="S2968" s="16"/>
      <c r="T2968" s="16"/>
    </row>
    <row r="2969" spans="17:20" x14ac:dyDescent="0.25">
      <c r="Q2969" s="11"/>
      <c r="R2969" s="11"/>
      <c r="S2969" s="16"/>
      <c r="T2969" s="16"/>
    </row>
    <row r="2970" spans="17:20" x14ac:dyDescent="0.25">
      <c r="Q2970" s="11"/>
      <c r="R2970" s="11"/>
      <c r="S2970" s="16"/>
      <c r="T2970" s="16"/>
    </row>
    <row r="2971" spans="17:20" x14ac:dyDescent="0.25">
      <c r="Q2971" s="11"/>
      <c r="R2971" s="11"/>
      <c r="S2971" s="16"/>
      <c r="T2971" s="16"/>
    </row>
    <row r="2972" spans="17:20" x14ac:dyDescent="0.25">
      <c r="Q2972" s="11"/>
      <c r="R2972" s="11"/>
      <c r="S2972" s="16"/>
      <c r="T2972" s="16"/>
    </row>
    <row r="2973" spans="17:20" x14ac:dyDescent="0.25">
      <c r="Q2973" s="11"/>
      <c r="R2973" s="11"/>
      <c r="S2973" s="16"/>
      <c r="T2973" s="16"/>
    </row>
    <row r="2974" spans="17:20" x14ac:dyDescent="0.25">
      <c r="Q2974" s="11"/>
      <c r="R2974" s="11"/>
      <c r="S2974" s="16"/>
      <c r="T2974" s="16"/>
    </row>
    <row r="2975" spans="17:20" x14ac:dyDescent="0.25">
      <c r="Q2975" s="11"/>
      <c r="R2975" s="11"/>
      <c r="S2975" s="16"/>
      <c r="T2975" s="16"/>
    </row>
    <row r="2976" spans="17:20" x14ac:dyDescent="0.25">
      <c r="Q2976" s="11"/>
      <c r="R2976" s="11"/>
      <c r="S2976" s="16"/>
      <c r="T2976" s="16"/>
    </row>
    <row r="2977" spans="17:20" x14ac:dyDescent="0.25">
      <c r="Q2977" s="11"/>
      <c r="R2977" s="11"/>
      <c r="S2977" s="16"/>
      <c r="T2977" s="16"/>
    </row>
    <row r="2978" spans="17:20" x14ac:dyDescent="0.25">
      <c r="Q2978" s="11"/>
      <c r="R2978" s="11"/>
      <c r="S2978" s="16"/>
      <c r="T2978" s="16"/>
    </row>
    <row r="2979" spans="17:20" x14ac:dyDescent="0.25">
      <c r="Q2979" s="11"/>
      <c r="R2979" s="11"/>
      <c r="S2979" s="16"/>
      <c r="T2979" s="16"/>
    </row>
    <row r="2980" spans="17:20" x14ac:dyDescent="0.25">
      <c r="Q2980" s="11"/>
      <c r="R2980" s="11"/>
      <c r="S2980" s="16"/>
      <c r="T2980" s="16"/>
    </row>
    <row r="2981" spans="17:20" x14ac:dyDescent="0.25">
      <c r="Q2981" s="11"/>
      <c r="R2981" s="11"/>
      <c r="S2981" s="16"/>
      <c r="T2981" s="16"/>
    </row>
    <row r="2982" spans="17:20" x14ac:dyDescent="0.25">
      <c r="Q2982" s="11"/>
      <c r="R2982" s="11"/>
      <c r="S2982" s="16"/>
      <c r="T2982" s="16"/>
    </row>
    <row r="2983" spans="17:20" x14ac:dyDescent="0.25">
      <c r="Q2983" s="11"/>
      <c r="R2983" s="11"/>
      <c r="S2983" s="16"/>
      <c r="T2983" s="16"/>
    </row>
    <row r="2984" spans="17:20" x14ac:dyDescent="0.25">
      <c r="Q2984" s="11"/>
      <c r="R2984" s="11"/>
      <c r="S2984" s="16"/>
      <c r="T2984" s="16"/>
    </row>
    <row r="2985" spans="17:20" x14ac:dyDescent="0.25">
      <c r="Q2985" s="11"/>
      <c r="R2985" s="11"/>
      <c r="S2985" s="16"/>
      <c r="T2985" s="16"/>
    </row>
    <row r="2986" spans="17:20" x14ac:dyDescent="0.25">
      <c r="Q2986" s="11"/>
      <c r="R2986" s="11"/>
      <c r="S2986" s="16"/>
      <c r="T2986" s="16"/>
    </row>
    <row r="2987" spans="17:20" x14ac:dyDescent="0.25">
      <c r="Q2987" s="11"/>
      <c r="R2987" s="11"/>
      <c r="S2987" s="16"/>
      <c r="T2987" s="16"/>
    </row>
    <row r="2988" spans="17:20" x14ac:dyDescent="0.25">
      <c r="Q2988" s="11"/>
      <c r="R2988" s="11"/>
      <c r="S2988" s="16"/>
      <c r="T2988" s="16"/>
    </row>
    <row r="2989" spans="17:20" x14ac:dyDescent="0.25">
      <c r="Q2989" s="11"/>
      <c r="R2989" s="11"/>
      <c r="S2989" s="16"/>
      <c r="T2989" s="16"/>
    </row>
    <row r="2990" spans="17:20" x14ac:dyDescent="0.25">
      <c r="Q2990" s="11"/>
      <c r="R2990" s="11"/>
      <c r="S2990" s="16"/>
      <c r="T2990" s="16"/>
    </row>
    <row r="2991" spans="17:20" x14ac:dyDescent="0.25">
      <c r="Q2991" s="11"/>
      <c r="R2991" s="11"/>
      <c r="S2991" s="16"/>
      <c r="T2991" s="16"/>
    </row>
    <row r="2992" spans="17:20" x14ac:dyDescent="0.25">
      <c r="Q2992" s="11"/>
      <c r="R2992" s="11"/>
      <c r="S2992" s="16"/>
      <c r="T2992" s="16"/>
    </row>
    <row r="2993" spans="17:20" x14ac:dyDescent="0.25">
      <c r="Q2993" s="11"/>
      <c r="R2993" s="11"/>
      <c r="S2993" s="16"/>
      <c r="T2993" s="16"/>
    </row>
    <row r="2994" spans="17:20" x14ac:dyDescent="0.25">
      <c r="Q2994" s="11"/>
      <c r="R2994" s="11"/>
      <c r="S2994" s="16"/>
      <c r="T2994" s="16"/>
    </row>
    <row r="2995" spans="17:20" x14ac:dyDescent="0.25">
      <c r="Q2995" s="11"/>
      <c r="R2995" s="11"/>
      <c r="S2995" s="16"/>
      <c r="T2995" s="16"/>
    </row>
    <row r="2996" spans="17:20" x14ac:dyDescent="0.25">
      <c r="Q2996" s="11"/>
      <c r="R2996" s="11"/>
      <c r="S2996" s="16"/>
      <c r="T2996" s="16"/>
    </row>
    <row r="2997" spans="17:20" x14ac:dyDescent="0.25">
      <c r="Q2997" s="11"/>
      <c r="R2997" s="11"/>
      <c r="S2997" s="16"/>
      <c r="T2997" s="16"/>
    </row>
    <row r="2998" spans="17:20" x14ac:dyDescent="0.25">
      <c r="Q2998" s="11"/>
      <c r="R2998" s="11"/>
      <c r="S2998" s="16"/>
      <c r="T2998" s="16"/>
    </row>
    <row r="2999" spans="17:20" x14ac:dyDescent="0.25">
      <c r="Q2999" s="11"/>
      <c r="R2999" s="11"/>
      <c r="S2999" s="16"/>
      <c r="T2999" s="16"/>
    </row>
    <row r="3000" spans="17:20" x14ac:dyDescent="0.25">
      <c r="Q3000" s="11"/>
      <c r="R3000" s="11"/>
      <c r="S3000" s="16"/>
      <c r="T3000" s="16"/>
    </row>
    <row r="3001" spans="17:20" x14ac:dyDescent="0.25">
      <c r="Q3001" s="11"/>
      <c r="R3001" s="11"/>
      <c r="S3001" s="16"/>
      <c r="T3001" s="16"/>
    </row>
    <row r="3002" spans="17:20" x14ac:dyDescent="0.25">
      <c r="Q3002" s="11"/>
      <c r="R3002" s="11"/>
      <c r="S3002" s="16"/>
      <c r="T3002" s="16"/>
    </row>
    <row r="3003" spans="17:20" x14ac:dyDescent="0.25">
      <c r="Q3003" s="11"/>
      <c r="R3003" s="11"/>
      <c r="S3003" s="16"/>
      <c r="T3003" s="16"/>
    </row>
    <row r="3004" spans="17:20" x14ac:dyDescent="0.25">
      <c r="Q3004" s="11"/>
      <c r="R3004" s="11"/>
      <c r="S3004" s="16"/>
      <c r="T3004" s="16"/>
    </row>
    <row r="3005" spans="17:20" x14ac:dyDescent="0.25">
      <c r="Q3005" s="11"/>
      <c r="R3005" s="11"/>
      <c r="S3005" s="16"/>
      <c r="T3005" s="16"/>
    </row>
    <row r="3006" spans="17:20" x14ac:dyDescent="0.25">
      <c r="Q3006" s="11"/>
      <c r="R3006" s="11"/>
      <c r="S3006" s="16"/>
      <c r="T3006" s="16"/>
    </row>
    <row r="3007" spans="17:20" x14ac:dyDescent="0.25">
      <c r="Q3007" s="11"/>
      <c r="R3007" s="11"/>
      <c r="S3007" s="16"/>
      <c r="T3007" s="16"/>
    </row>
    <row r="3008" spans="17:20" x14ac:dyDescent="0.25">
      <c r="Q3008" s="11"/>
      <c r="R3008" s="11"/>
      <c r="S3008" s="16"/>
      <c r="T3008" s="16"/>
    </row>
    <row r="3009" spans="17:20" x14ac:dyDescent="0.25">
      <c r="Q3009" s="11"/>
      <c r="R3009" s="11"/>
      <c r="S3009" s="16"/>
      <c r="T3009" s="16"/>
    </row>
    <row r="3010" spans="17:20" x14ac:dyDescent="0.25">
      <c r="Q3010" s="11"/>
      <c r="R3010" s="11"/>
      <c r="S3010" s="16"/>
      <c r="T3010" s="16"/>
    </row>
    <row r="3011" spans="17:20" x14ac:dyDescent="0.25">
      <c r="Q3011" s="11"/>
      <c r="R3011" s="11"/>
      <c r="S3011" s="16"/>
      <c r="T3011" s="16"/>
    </row>
    <row r="3012" spans="17:20" x14ac:dyDescent="0.25">
      <c r="Q3012" s="11"/>
      <c r="R3012" s="11"/>
      <c r="S3012" s="16"/>
      <c r="T3012" s="16"/>
    </row>
    <row r="3013" spans="17:20" x14ac:dyDescent="0.25">
      <c r="Q3013" s="11"/>
      <c r="R3013" s="11"/>
      <c r="S3013" s="16"/>
      <c r="T3013" s="16"/>
    </row>
    <row r="3014" spans="17:20" x14ac:dyDescent="0.25">
      <c r="Q3014" s="11"/>
      <c r="R3014" s="11"/>
      <c r="S3014" s="16"/>
      <c r="T3014" s="16"/>
    </row>
    <row r="3015" spans="17:20" x14ac:dyDescent="0.25">
      <c r="Q3015" s="11"/>
      <c r="R3015" s="11"/>
      <c r="S3015" s="16"/>
      <c r="T3015" s="16"/>
    </row>
    <row r="3016" spans="17:20" x14ac:dyDescent="0.25">
      <c r="Q3016" s="11"/>
      <c r="R3016" s="11"/>
      <c r="S3016" s="16"/>
      <c r="T3016" s="16"/>
    </row>
    <row r="3017" spans="17:20" x14ac:dyDescent="0.25">
      <c r="Q3017" s="11"/>
      <c r="R3017" s="11"/>
      <c r="S3017" s="16"/>
      <c r="T3017" s="16"/>
    </row>
    <row r="3018" spans="17:20" x14ac:dyDescent="0.25">
      <c r="Q3018" s="11"/>
      <c r="R3018" s="11"/>
      <c r="S3018" s="16"/>
      <c r="T3018" s="16"/>
    </row>
    <row r="3019" spans="17:20" x14ac:dyDescent="0.25">
      <c r="Q3019" s="11"/>
      <c r="R3019" s="11"/>
      <c r="S3019" s="16"/>
      <c r="T3019" s="16"/>
    </row>
    <row r="3020" spans="17:20" x14ac:dyDescent="0.25">
      <c r="Q3020" s="11"/>
      <c r="R3020" s="11"/>
      <c r="S3020" s="16"/>
      <c r="T3020" s="16"/>
    </row>
    <row r="3021" spans="17:20" x14ac:dyDescent="0.25">
      <c r="Q3021" s="11"/>
      <c r="R3021" s="11"/>
      <c r="S3021" s="16"/>
      <c r="T3021" s="16"/>
    </row>
    <row r="3022" spans="17:20" x14ac:dyDescent="0.25">
      <c r="Q3022" s="11"/>
      <c r="R3022" s="11"/>
      <c r="S3022" s="16"/>
      <c r="T3022" s="16"/>
    </row>
    <row r="3023" spans="17:20" x14ac:dyDescent="0.25">
      <c r="Q3023" s="11"/>
      <c r="R3023" s="11"/>
      <c r="S3023" s="16"/>
      <c r="T3023" s="16"/>
    </row>
    <row r="3024" spans="17:20" x14ac:dyDescent="0.25">
      <c r="Q3024" s="11"/>
      <c r="R3024" s="11"/>
      <c r="S3024" s="16"/>
      <c r="T3024" s="16"/>
    </row>
    <row r="3025" spans="17:20" x14ac:dyDescent="0.25">
      <c r="Q3025" s="11"/>
      <c r="R3025" s="11"/>
      <c r="S3025" s="16"/>
      <c r="T3025" s="16"/>
    </row>
    <row r="3026" spans="17:20" x14ac:dyDescent="0.25">
      <c r="Q3026" s="11"/>
      <c r="R3026" s="11"/>
      <c r="S3026" s="16"/>
      <c r="T3026" s="16"/>
    </row>
    <row r="3027" spans="17:20" x14ac:dyDescent="0.25">
      <c r="Q3027" s="11"/>
      <c r="R3027" s="11"/>
      <c r="S3027" s="16"/>
      <c r="T3027" s="16"/>
    </row>
    <row r="3028" spans="17:20" x14ac:dyDescent="0.25">
      <c r="Q3028" s="11"/>
      <c r="R3028" s="11"/>
      <c r="S3028" s="16"/>
      <c r="T3028" s="16"/>
    </row>
    <row r="3029" spans="17:20" x14ac:dyDescent="0.25">
      <c r="Q3029" s="11"/>
      <c r="R3029" s="11"/>
      <c r="S3029" s="16"/>
      <c r="T3029" s="16"/>
    </row>
    <row r="3030" spans="17:20" x14ac:dyDescent="0.25">
      <c r="Q3030" s="11"/>
      <c r="R3030" s="11"/>
      <c r="S3030" s="16"/>
      <c r="T3030" s="16"/>
    </row>
    <row r="3031" spans="17:20" x14ac:dyDescent="0.25">
      <c r="Q3031" s="11"/>
      <c r="R3031" s="11"/>
      <c r="S3031" s="16"/>
      <c r="T3031" s="16"/>
    </row>
    <row r="3032" spans="17:20" x14ac:dyDescent="0.25">
      <c r="Q3032" s="11"/>
      <c r="R3032" s="11"/>
      <c r="S3032" s="16"/>
      <c r="T3032" s="16"/>
    </row>
    <row r="3033" spans="17:20" x14ac:dyDescent="0.25">
      <c r="Q3033" s="11"/>
      <c r="R3033" s="11"/>
      <c r="S3033" s="16"/>
      <c r="T3033" s="16"/>
    </row>
    <row r="3034" spans="17:20" x14ac:dyDescent="0.25">
      <c r="Q3034" s="11"/>
      <c r="R3034" s="11"/>
      <c r="S3034" s="16"/>
      <c r="T3034" s="16"/>
    </row>
    <row r="3035" spans="17:20" x14ac:dyDescent="0.25">
      <c r="Q3035" s="11"/>
      <c r="R3035" s="11"/>
      <c r="S3035" s="16"/>
      <c r="T3035" s="16"/>
    </row>
    <row r="3036" spans="17:20" x14ac:dyDescent="0.25">
      <c r="Q3036" s="11"/>
      <c r="R3036" s="11"/>
      <c r="S3036" s="16"/>
      <c r="T3036" s="16"/>
    </row>
    <row r="3037" spans="17:20" x14ac:dyDescent="0.25">
      <c r="Q3037" s="11"/>
      <c r="R3037" s="11"/>
      <c r="S3037" s="16"/>
      <c r="T3037" s="16"/>
    </row>
    <row r="3038" spans="17:20" x14ac:dyDescent="0.25">
      <c r="Q3038" s="11"/>
      <c r="R3038" s="11"/>
      <c r="S3038" s="16"/>
      <c r="T3038" s="16"/>
    </row>
    <row r="3039" spans="17:20" x14ac:dyDescent="0.25">
      <c r="Q3039" s="11"/>
      <c r="R3039" s="11"/>
      <c r="S3039" s="16"/>
      <c r="T3039" s="16"/>
    </row>
    <row r="3040" spans="17:20" x14ac:dyDescent="0.25">
      <c r="Q3040" s="11"/>
      <c r="R3040" s="11"/>
      <c r="S3040" s="16"/>
      <c r="T3040" s="16"/>
    </row>
    <row r="3041" spans="17:20" x14ac:dyDescent="0.25">
      <c r="Q3041" s="11"/>
      <c r="R3041" s="11"/>
      <c r="S3041" s="16"/>
      <c r="T3041" s="16"/>
    </row>
    <row r="3042" spans="17:20" x14ac:dyDescent="0.25">
      <c r="Q3042" s="11"/>
      <c r="R3042" s="11"/>
      <c r="S3042" s="16"/>
      <c r="T3042" s="16"/>
    </row>
    <row r="3043" spans="17:20" x14ac:dyDescent="0.25">
      <c r="Q3043" s="11"/>
      <c r="R3043" s="11"/>
      <c r="S3043" s="16"/>
      <c r="T3043" s="16"/>
    </row>
    <row r="3044" spans="17:20" x14ac:dyDescent="0.25">
      <c r="Q3044" s="11"/>
      <c r="R3044" s="11"/>
      <c r="S3044" s="16"/>
      <c r="T3044" s="16"/>
    </row>
    <row r="3045" spans="17:20" x14ac:dyDescent="0.25">
      <c r="Q3045" s="11"/>
      <c r="R3045" s="11"/>
      <c r="S3045" s="16"/>
      <c r="T3045" s="16"/>
    </row>
    <row r="3046" spans="17:20" x14ac:dyDescent="0.25">
      <c r="Q3046" s="11"/>
      <c r="R3046" s="11"/>
      <c r="S3046" s="16"/>
      <c r="T3046" s="16"/>
    </row>
    <row r="3047" spans="17:20" x14ac:dyDescent="0.25">
      <c r="Q3047" s="11"/>
      <c r="R3047" s="11"/>
      <c r="S3047" s="16"/>
      <c r="T3047" s="16"/>
    </row>
    <row r="3048" spans="17:20" x14ac:dyDescent="0.25">
      <c r="Q3048" s="11"/>
      <c r="R3048" s="11"/>
      <c r="S3048" s="16"/>
      <c r="T3048" s="16"/>
    </row>
    <row r="3049" spans="17:20" x14ac:dyDescent="0.25">
      <c r="Q3049" s="11"/>
      <c r="R3049" s="11"/>
      <c r="S3049" s="16"/>
      <c r="T3049" s="16"/>
    </row>
    <row r="3050" spans="17:20" x14ac:dyDescent="0.25">
      <c r="Q3050" s="11"/>
      <c r="R3050" s="11"/>
      <c r="S3050" s="16"/>
      <c r="T3050" s="16"/>
    </row>
    <row r="3051" spans="17:20" x14ac:dyDescent="0.25">
      <c r="Q3051" s="11"/>
      <c r="R3051" s="11"/>
      <c r="S3051" s="16"/>
      <c r="T3051" s="16"/>
    </row>
    <row r="3052" spans="17:20" x14ac:dyDescent="0.25">
      <c r="Q3052" s="11"/>
      <c r="R3052" s="11"/>
      <c r="S3052" s="16"/>
      <c r="T3052" s="16"/>
    </row>
    <row r="3053" spans="17:20" x14ac:dyDescent="0.25">
      <c r="Q3053" s="11"/>
      <c r="R3053" s="11"/>
      <c r="S3053" s="16"/>
      <c r="T3053" s="16"/>
    </row>
    <row r="3054" spans="17:20" x14ac:dyDescent="0.25">
      <c r="Q3054" s="11"/>
      <c r="R3054" s="11"/>
      <c r="S3054" s="16"/>
      <c r="T3054" s="16"/>
    </row>
    <row r="3055" spans="17:20" x14ac:dyDescent="0.25">
      <c r="Q3055" s="11"/>
      <c r="R3055" s="11"/>
      <c r="S3055" s="16"/>
      <c r="T3055" s="16"/>
    </row>
    <row r="3056" spans="17:20" x14ac:dyDescent="0.25">
      <c r="Q3056" s="11"/>
      <c r="R3056" s="11"/>
      <c r="S3056" s="16"/>
      <c r="T3056" s="16"/>
    </row>
    <row r="3057" spans="17:20" x14ac:dyDescent="0.25">
      <c r="Q3057" s="11"/>
      <c r="R3057" s="11"/>
      <c r="S3057" s="16"/>
      <c r="T3057" s="16"/>
    </row>
    <row r="3058" spans="17:20" x14ac:dyDescent="0.25">
      <c r="Q3058" s="11"/>
      <c r="R3058" s="11"/>
      <c r="S3058" s="16"/>
      <c r="T3058" s="16"/>
    </row>
    <row r="3059" spans="17:20" x14ac:dyDescent="0.25">
      <c r="Q3059" s="11"/>
      <c r="R3059" s="11"/>
      <c r="S3059" s="16"/>
      <c r="T3059" s="16"/>
    </row>
    <row r="3060" spans="17:20" x14ac:dyDescent="0.25">
      <c r="Q3060" s="11"/>
      <c r="R3060" s="11"/>
      <c r="S3060" s="16"/>
      <c r="T3060" s="16"/>
    </row>
    <row r="3061" spans="17:20" x14ac:dyDescent="0.25">
      <c r="Q3061" s="11"/>
      <c r="R3061" s="11"/>
      <c r="S3061" s="16"/>
      <c r="T3061" s="16"/>
    </row>
    <row r="3062" spans="17:20" x14ac:dyDescent="0.25">
      <c r="Q3062" s="11"/>
      <c r="R3062" s="11"/>
      <c r="S3062" s="16"/>
      <c r="T3062" s="16"/>
    </row>
    <row r="3063" spans="17:20" x14ac:dyDescent="0.25">
      <c r="Q3063" s="11"/>
      <c r="R3063" s="11"/>
      <c r="S3063" s="16"/>
      <c r="T3063" s="16"/>
    </row>
    <row r="3064" spans="17:20" x14ac:dyDescent="0.25">
      <c r="Q3064" s="11"/>
      <c r="R3064" s="11"/>
      <c r="S3064" s="16"/>
      <c r="T3064" s="16"/>
    </row>
    <row r="3065" spans="17:20" x14ac:dyDescent="0.25">
      <c r="Q3065" s="11"/>
      <c r="R3065" s="11"/>
      <c r="S3065" s="16"/>
      <c r="T3065" s="16"/>
    </row>
    <row r="3066" spans="17:20" x14ac:dyDescent="0.25">
      <c r="Q3066" s="11"/>
      <c r="R3066" s="11"/>
      <c r="S3066" s="16"/>
      <c r="T3066" s="16"/>
    </row>
    <row r="3067" spans="17:20" x14ac:dyDescent="0.25">
      <c r="Q3067" s="11"/>
      <c r="R3067" s="11"/>
      <c r="S3067" s="16"/>
      <c r="T3067" s="16"/>
    </row>
    <row r="3068" spans="17:20" x14ac:dyDescent="0.25">
      <c r="Q3068" s="11"/>
      <c r="R3068" s="11"/>
      <c r="S3068" s="16"/>
      <c r="T3068" s="16"/>
    </row>
    <row r="3069" spans="17:20" x14ac:dyDescent="0.25">
      <c r="Q3069" s="11"/>
      <c r="R3069" s="11"/>
      <c r="S3069" s="16"/>
      <c r="T3069" s="16"/>
    </row>
    <row r="3070" spans="17:20" x14ac:dyDescent="0.25">
      <c r="Q3070" s="11"/>
      <c r="R3070" s="11"/>
      <c r="S3070" s="16"/>
      <c r="T3070" s="16"/>
    </row>
    <row r="3071" spans="17:20" x14ac:dyDescent="0.25">
      <c r="Q3071" s="11"/>
      <c r="R3071" s="11"/>
      <c r="S3071" s="16"/>
      <c r="T3071" s="16"/>
    </row>
    <row r="3072" spans="17:20" x14ac:dyDescent="0.25">
      <c r="Q3072" s="11"/>
      <c r="R3072" s="11"/>
      <c r="S3072" s="16"/>
      <c r="T3072" s="16"/>
    </row>
    <row r="3073" spans="17:20" x14ac:dyDescent="0.25">
      <c r="Q3073" s="11"/>
      <c r="R3073" s="11"/>
      <c r="S3073" s="16"/>
      <c r="T3073" s="16"/>
    </row>
    <row r="3074" spans="17:20" x14ac:dyDescent="0.25">
      <c r="Q3074" s="11"/>
      <c r="R3074" s="11"/>
      <c r="S3074" s="16"/>
      <c r="T3074" s="16"/>
    </row>
    <row r="3075" spans="17:20" x14ac:dyDescent="0.25">
      <c r="Q3075" s="11"/>
      <c r="R3075" s="11"/>
      <c r="S3075" s="16"/>
      <c r="T3075" s="16"/>
    </row>
    <row r="3076" spans="17:20" x14ac:dyDescent="0.25">
      <c r="Q3076" s="11"/>
      <c r="R3076" s="11"/>
      <c r="S3076" s="16"/>
      <c r="T3076" s="16"/>
    </row>
    <row r="3077" spans="17:20" x14ac:dyDescent="0.25">
      <c r="Q3077" s="11"/>
      <c r="R3077" s="11"/>
      <c r="S3077" s="16"/>
      <c r="T3077" s="16"/>
    </row>
    <row r="3078" spans="17:20" x14ac:dyDescent="0.25">
      <c r="Q3078" s="11"/>
      <c r="R3078" s="11"/>
      <c r="S3078" s="16"/>
      <c r="T3078" s="16"/>
    </row>
    <row r="3079" spans="17:20" x14ac:dyDescent="0.25">
      <c r="Q3079" s="11"/>
      <c r="R3079" s="11"/>
      <c r="S3079" s="16"/>
      <c r="T3079" s="16"/>
    </row>
    <row r="3080" spans="17:20" x14ac:dyDescent="0.25">
      <c r="Q3080" s="11"/>
      <c r="R3080" s="11"/>
      <c r="S3080" s="16"/>
      <c r="T3080" s="16"/>
    </row>
    <row r="3081" spans="17:20" x14ac:dyDescent="0.25">
      <c r="Q3081" s="11"/>
      <c r="R3081" s="11"/>
      <c r="S3081" s="16"/>
      <c r="T3081" s="16"/>
    </row>
    <row r="3082" spans="17:20" x14ac:dyDescent="0.25">
      <c r="Q3082" s="11"/>
      <c r="R3082" s="11"/>
      <c r="S3082" s="16"/>
      <c r="T3082" s="16"/>
    </row>
    <row r="3083" spans="17:20" x14ac:dyDescent="0.25">
      <c r="Q3083" s="11"/>
      <c r="R3083" s="11"/>
      <c r="S3083" s="16"/>
      <c r="T3083" s="16"/>
    </row>
    <row r="3084" spans="17:20" x14ac:dyDescent="0.25">
      <c r="Q3084" s="11"/>
      <c r="R3084" s="11"/>
      <c r="S3084" s="16"/>
      <c r="T3084" s="16"/>
    </row>
    <row r="3085" spans="17:20" x14ac:dyDescent="0.25">
      <c r="Q3085" s="11"/>
      <c r="R3085" s="11"/>
      <c r="S3085" s="16"/>
      <c r="T3085" s="16"/>
    </row>
    <row r="3086" spans="17:20" x14ac:dyDescent="0.25">
      <c r="Q3086" s="11"/>
      <c r="R3086" s="11"/>
      <c r="S3086" s="16"/>
      <c r="T3086" s="16"/>
    </row>
    <row r="3087" spans="17:20" x14ac:dyDescent="0.25">
      <c r="Q3087" s="11"/>
      <c r="R3087" s="11"/>
      <c r="S3087" s="16"/>
      <c r="T3087" s="16"/>
    </row>
    <row r="3088" spans="17:20" x14ac:dyDescent="0.25">
      <c r="Q3088" s="11"/>
      <c r="R3088" s="11"/>
      <c r="S3088" s="16"/>
      <c r="T3088" s="16"/>
    </row>
    <row r="3089" spans="17:20" x14ac:dyDescent="0.25">
      <c r="Q3089" s="11"/>
      <c r="R3089" s="11"/>
      <c r="S3089" s="16"/>
      <c r="T3089" s="16"/>
    </row>
    <row r="3090" spans="17:20" x14ac:dyDescent="0.25">
      <c r="Q3090" s="11"/>
      <c r="R3090" s="11"/>
      <c r="S3090" s="16"/>
      <c r="T3090" s="16"/>
    </row>
    <row r="3091" spans="17:20" x14ac:dyDescent="0.25">
      <c r="Q3091" s="11"/>
      <c r="R3091" s="11"/>
      <c r="S3091" s="16"/>
      <c r="T3091" s="16"/>
    </row>
    <row r="3092" spans="17:20" x14ac:dyDescent="0.25">
      <c r="Q3092" s="11"/>
      <c r="R3092" s="11"/>
      <c r="S3092" s="16"/>
      <c r="T3092" s="16"/>
    </row>
    <row r="3093" spans="17:20" x14ac:dyDescent="0.25">
      <c r="Q3093" s="11"/>
      <c r="R3093" s="11"/>
      <c r="S3093" s="16"/>
      <c r="T3093" s="16"/>
    </row>
    <row r="3094" spans="17:20" x14ac:dyDescent="0.25">
      <c r="Q3094" s="11"/>
      <c r="R3094" s="11"/>
      <c r="S3094" s="16"/>
      <c r="T3094" s="16"/>
    </row>
    <row r="3095" spans="17:20" x14ac:dyDescent="0.25">
      <c r="Q3095" s="11"/>
      <c r="R3095" s="11"/>
      <c r="S3095" s="16"/>
      <c r="T3095" s="16"/>
    </row>
    <row r="3096" spans="17:20" x14ac:dyDescent="0.25">
      <c r="Q3096" s="11"/>
      <c r="R3096" s="11"/>
      <c r="S3096" s="16"/>
      <c r="T3096" s="16"/>
    </row>
    <row r="3097" spans="17:20" x14ac:dyDescent="0.25">
      <c r="Q3097" s="11"/>
      <c r="R3097" s="11"/>
      <c r="S3097" s="16"/>
      <c r="T3097" s="16"/>
    </row>
    <row r="3098" spans="17:20" x14ac:dyDescent="0.25">
      <c r="Q3098" s="11"/>
      <c r="R3098" s="11"/>
      <c r="S3098" s="16"/>
      <c r="T3098" s="16"/>
    </row>
    <row r="3099" spans="17:20" x14ac:dyDescent="0.25">
      <c r="Q3099" s="11"/>
      <c r="R3099" s="11"/>
      <c r="S3099" s="16"/>
      <c r="T3099" s="16"/>
    </row>
    <row r="3100" spans="17:20" x14ac:dyDescent="0.25">
      <c r="Q3100" s="11"/>
      <c r="R3100" s="11"/>
      <c r="S3100" s="16"/>
      <c r="T3100" s="16"/>
    </row>
    <row r="3101" spans="17:20" x14ac:dyDescent="0.25">
      <c r="Q3101" s="11"/>
      <c r="R3101" s="11"/>
      <c r="S3101" s="16"/>
      <c r="T3101" s="16"/>
    </row>
    <row r="3102" spans="17:20" x14ac:dyDescent="0.25">
      <c r="Q3102" s="11"/>
      <c r="R3102" s="11"/>
      <c r="S3102" s="16"/>
      <c r="T3102" s="16"/>
    </row>
    <row r="3103" spans="17:20" x14ac:dyDescent="0.25">
      <c r="Q3103" s="11"/>
      <c r="R3103" s="11"/>
      <c r="S3103" s="16"/>
      <c r="T3103" s="16"/>
    </row>
    <row r="3104" spans="17:20" x14ac:dyDescent="0.25">
      <c r="Q3104" s="11"/>
      <c r="R3104" s="11"/>
      <c r="S3104" s="16"/>
      <c r="T3104" s="16"/>
    </row>
    <row r="3105" spans="17:20" x14ac:dyDescent="0.25">
      <c r="Q3105" s="11"/>
      <c r="R3105" s="11"/>
      <c r="S3105" s="16"/>
      <c r="T3105" s="16"/>
    </row>
    <row r="3106" spans="17:20" x14ac:dyDescent="0.25">
      <c r="Q3106" s="11"/>
      <c r="R3106" s="11"/>
      <c r="S3106" s="16"/>
      <c r="T3106" s="16"/>
    </row>
    <row r="3107" spans="17:20" x14ac:dyDescent="0.25">
      <c r="Q3107" s="11"/>
      <c r="R3107" s="11"/>
      <c r="S3107" s="16"/>
      <c r="T3107" s="16"/>
    </row>
    <row r="3108" spans="17:20" x14ac:dyDescent="0.25">
      <c r="Q3108" s="11"/>
      <c r="R3108" s="11"/>
      <c r="S3108" s="16"/>
      <c r="T3108" s="16"/>
    </row>
    <row r="3109" spans="17:20" x14ac:dyDescent="0.25">
      <c r="Q3109" s="11"/>
      <c r="R3109" s="11"/>
      <c r="S3109" s="16"/>
      <c r="T3109" s="16"/>
    </row>
    <row r="3110" spans="17:20" x14ac:dyDescent="0.25">
      <c r="Q3110" s="11"/>
      <c r="R3110" s="11"/>
      <c r="S3110" s="16"/>
      <c r="T3110" s="16"/>
    </row>
    <row r="3111" spans="17:20" x14ac:dyDescent="0.25">
      <c r="Q3111" s="11"/>
      <c r="R3111" s="11"/>
      <c r="S3111" s="16"/>
      <c r="T3111" s="16"/>
    </row>
    <row r="3112" spans="17:20" x14ac:dyDescent="0.25">
      <c r="Q3112" s="11"/>
      <c r="R3112" s="11"/>
      <c r="S3112" s="16"/>
      <c r="T3112" s="16"/>
    </row>
    <row r="3113" spans="17:20" x14ac:dyDescent="0.25">
      <c r="Q3113" s="11"/>
      <c r="R3113" s="11"/>
      <c r="S3113" s="16"/>
      <c r="T3113" s="16"/>
    </row>
    <row r="3114" spans="17:20" x14ac:dyDescent="0.25">
      <c r="Q3114" s="11"/>
      <c r="R3114" s="11"/>
      <c r="S3114" s="16"/>
      <c r="T3114" s="16"/>
    </row>
    <row r="3115" spans="17:20" x14ac:dyDescent="0.25">
      <c r="Q3115" s="11"/>
      <c r="R3115" s="11"/>
      <c r="S3115" s="16"/>
      <c r="T3115" s="16"/>
    </row>
    <row r="3116" spans="17:20" x14ac:dyDescent="0.25">
      <c r="Q3116" s="11"/>
      <c r="R3116" s="11"/>
      <c r="S3116" s="16"/>
      <c r="T3116" s="16"/>
    </row>
    <row r="3117" spans="17:20" x14ac:dyDescent="0.25">
      <c r="Q3117" s="11"/>
      <c r="R3117" s="11"/>
      <c r="S3117" s="16"/>
      <c r="T3117" s="16"/>
    </row>
    <row r="3118" spans="17:20" x14ac:dyDescent="0.25">
      <c r="Q3118" s="11"/>
      <c r="R3118" s="11"/>
      <c r="S3118" s="16"/>
      <c r="T3118" s="16"/>
    </row>
    <row r="3119" spans="17:20" x14ac:dyDescent="0.25">
      <c r="Q3119" s="11"/>
      <c r="R3119" s="11"/>
      <c r="S3119" s="16"/>
      <c r="T3119" s="16"/>
    </row>
    <row r="3120" spans="17:20" x14ac:dyDescent="0.25">
      <c r="Q3120" s="11"/>
      <c r="R3120" s="11"/>
      <c r="S3120" s="16"/>
      <c r="T3120" s="16"/>
    </row>
    <row r="3121" spans="17:20" x14ac:dyDescent="0.25">
      <c r="Q3121" s="11"/>
      <c r="R3121" s="11"/>
      <c r="S3121" s="16"/>
      <c r="T3121" s="16"/>
    </row>
    <row r="3122" spans="17:20" x14ac:dyDescent="0.25">
      <c r="Q3122" s="11"/>
      <c r="R3122" s="11"/>
      <c r="S3122" s="16"/>
      <c r="T3122" s="16"/>
    </row>
    <row r="3123" spans="17:20" x14ac:dyDescent="0.25">
      <c r="Q3123" s="11"/>
      <c r="R3123" s="11"/>
      <c r="S3123" s="16"/>
      <c r="T3123" s="16"/>
    </row>
    <row r="3124" spans="17:20" x14ac:dyDescent="0.25">
      <c r="Q3124" s="11"/>
      <c r="R3124" s="11"/>
      <c r="S3124" s="16"/>
      <c r="T3124" s="16"/>
    </row>
    <row r="3125" spans="17:20" x14ac:dyDescent="0.25">
      <c r="Q3125" s="11"/>
      <c r="R3125" s="11"/>
      <c r="S3125" s="16"/>
      <c r="T3125" s="16"/>
    </row>
    <row r="3126" spans="17:20" x14ac:dyDescent="0.25">
      <c r="Q3126" s="11"/>
      <c r="R3126" s="11"/>
      <c r="S3126" s="16"/>
      <c r="T3126" s="16"/>
    </row>
    <row r="3127" spans="17:20" x14ac:dyDescent="0.25">
      <c r="Q3127" s="11"/>
      <c r="R3127" s="11"/>
      <c r="S3127" s="16"/>
      <c r="T3127" s="16"/>
    </row>
    <row r="3128" spans="17:20" x14ac:dyDescent="0.25">
      <c r="Q3128" s="11"/>
      <c r="R3128" s="11"/>
      <c r="S3128" s="16"/>
      <c r="T3128" s="16"/>
    </row>
    <row r="3129" spans="17:20" x14ac:dyDescent="0.25">
      <c r="Q3129" s="11"/>
      <c r="R3129" s="11"/>
      <c r="S3129" s="16"/>
      <c r="T3129" s="16"/>
    </row>
    <row r="3130" spans="17:20" x14ac:dyDescent="0.25">
      <c r="Q3130" s="11"/>
      <c r="R3130" s="11"/>
      <c r="S3130" s="16"/>
      <c r="T3130" s="16"/>
    </row>
    <row r="3131" spans="17:20" x14ac:dyDescent="0.25">
      <c r="Q3131" s="11"/>
      <c r="R3131" s="11"/>
      <c r="S3131" s="16"/>
      <c r="T3131" s="16"/>
    </row>
    <row r="3132" spans="17:20" x14ac:dyDescent="0.25">
      <c r="Q3132" s="11"/>
      <c r="R3132" s="11"/>
      <c r="S3132" s="16"/>
      <c r="T3132" s="16"/>
    </row>
    <row r="3133" spans="17:20" x14ac:dyDescent="0.25">
      <c r="Q3133" s="11"/>
      <c r="R3133" s="11"/>
      <c r="S3133" s="16"/>
      <c r="T3133" s="16"/>
    </row>
    <row r="3134" spans="17:20" x14ac:dyDescent="0.25">
      <c r="Q3134" s="11"/>
      <c r="R3134" s="11"/>
      <c r="S3134" s="16"/>
      <c r="T3134" s="16"/>
    </row>
    <row r="3135" spans="17:20" x14ac:dyDescent="0.25">
      <c r="Q3135" s="11"/>
      <c r="R3135" s="11"/>
      <c r="S3135" s="16"/>
      <c r="T3135" s="16"/>
    </row>
    <row r="3136" spans="17:20" x14ac:dyDescent="0.25">
      <c r="Q3136" s="11"/>
      <c r="R3136" s="11"/>
      <c r="S3136" s="16"/>
      <c r="T3136" s="16"/>
    </row>
    <row r="3137" spans="17:20" x14ac:dyDescent="0.25">
      <c r="Q3137" s="11"/>
      <c r="R3137" s="11"/>
      <c r="S3137" s="16"/>
      <c r="T3137" s="16"/>
    </row>
    <row r="3138" spans="17:20" x14ac:dyDescent="0.25">
      <c r="Q3138" s="11"/>
      <c r="R3138" s="11"/>
      <c r="S3138" s="16"/>
      <c r="T3138" s="16"/>
    </row>
    <row r="3139" spans="17:20" x14ac:dyDescent="0.25">
      <c r="Q3139" s="11"/>
      <c r="R3139" s="11"/>
      <c r="S3139" s="16"/>
      <c r="T3139" s="16"/>
    </row>
    <row r="3140" spans="17:20" x14ac:dyDescent="0.25">
      <c r="Q3140" s="11"/>
      <c r="R3140" s="11"/>
      <c r="S3140" s="16"/>
      <c r="T3140" s="16"/>
    </row>
    <row r="3141" spans="17:20" x14ac:dyDescent="0.25">
      <c r="Q3141" s="11"/>
      <c r="R3141" s="11"/>
      <c r="S3141" s="16"/>
      <c r="T3141" s="16"/>
    </row>
    <row r="3142" spans="17:20" x14ac:dyDescent="0.25">
      <c r="Q3142" s="11"/>
      <c r="R3142" s="11"/>
      <c r="S3142" s="16"/>
      <c r="T3142" s="16"/>
    </row>
    <row r="3143" spans="17:20" x14ac:dyDescent="0.25">
      <c r="Q3143" s="11"/>
      <c r="R3143" s="11"/>
      <c r="S3143" s="16"/>
      <c r="T3143" s="16"/>
    </row>
    <row r="3144" spans="17:20" x14ac:dyDescent="0.25">
      <c r="Q3144" s="11"/>
      <c r="R3144" s="11"/>
      <c r="S3144" s="16"/>
      <c r="T3144" s="16"/>
    </row>
    <row r="3145" spans="17:20" x14ac:dyDescent="0.25">
      <c r="Q3145" s="11"/>
      <c r="R3145" s="11"/>
      <c r="S3145" s="16"/>
      <c r="T3145" s="16"/>
    </row>
    <row r="3146" spans="17:20" x14ac:dyDescent="0.25">
      <c r="Q3146" s="11"/>
      <c r="R3146" s="11"/>
      <c r="S3146" s="16"/>
      <c r="T3146" s="16"/>
    </row>
    <row r="3147" spans="17:20" x14ac:dyDescent="0.25">
      <c r="Q3147" s="11"/>
      <c r="R3147" s="11"/>
      <c r="S3147" s="16"/>
      <c r="T3147" s="16"/>
    </row>
    <row r="3148" spans="17:20" x14ac:dyDescent="0.25">
      <c r="Q3148" s="11"/>
      <c r="R3148" s="11"/>
      <c r="S3148" s="16"/>
      <c r="T3148" s="16"/>
    </row>
    <row r="3149" spans="17:20" x14ac:dyDescent="0.25">
      <c r="Q3149" s="11"/>
      <c r="R3149" s="11"/>
      <c r="S3149" s="16"/>
      <c r="T3149" s="16"/>
    </row>
    <row r="3150" spans="17:20" x14ac:dyDescent="0.25">
      <c r="Q3150" s="11"/>
      <c r="R3150" s="11"/>
      <c r="S3150" s="16"/>
      <c r="T3150" s="16"/>
    </row>
    <row r="3151" spans="17:20" x14ac:dyDescent="0.25">
      <c r="Q3151" s="11"/>
      <c r="R3151" s="11"/>
      <c r="S3151" s="16"/>
      <c r="T3151" s="16"/>
    </row>
    <row r="3152" spans="17:20" x14ac:dyDescent="0.25">
      <c r="Q3152" s="11"/>
      <c r="R3152" s="11"/>
      <c r="S3152" s="16"/>
      <c r="T3152" s="16"/>
    </row>
    <row r="3153" spans="17:20" x14ac:dyDescent="0.25">
      <c r="Q3153" s="11"/>
      <c r="R3153" s="11"/>
      <c r="S3153" s="16"/>
      <c r="T3153" s="16"/>
    </row>
    <row r="3154" spans="17:20" x14ac:dyDescent="0.25">
      <c r="Q3154" s="11"/>
      <c r="R3154" s="11"/>
      <c r="S3154" s="16"/>
      <c r="T3154" s="16"/>
    </row>
    <row r="3155" spans="17:20" x14ac:dyDescent="0.25">
      <c r="Q3155" s="11"/>
      <c r="R3155" s="11"/>
      <c r="S3155" s="16"/>
      <c r="T3155" s="16"/>
    </row>
    <row r="3156" spans="17:20" x14ac:dyDescent="0.25">
      <c r="Q3156" s="11"/>
      <c r="R3156" s="11"/>
      <c r="S3156" s="16"/>
      <c r="T3156" s="16"/>
    </row>
    <row r="3157" spans="17:20" x14ac:dyDescent="0.25">
      <c r="Q3157" s="11"/>
      <c r="R3157" s="11"/>
      <c r="S3157" s="16"/>
      <c r="T3157" s="16"/>
    </row>
    <row r="3158" spans="17:20" x14ac:dyDescent="0.25">
      <c r="Q3158" s="11"/>
      <c r="R3158" s="11"/>
      <c r="S3158" s="16"/>
      <c r="T3158" s="16"/>
    </row>
    <row r="3159" spans="17:20" x14ac:dyDescent="0.25">
      <c r="Q3159" s="11"/>
      <c r="R3159" s="11"/>
      <c r="S3159" s="16"/>
      <c r="T3159" s="16"/>
    </row>
    <row r="3160" spans="17:20" x14ac:dyDescent="0.25">
      <c r="Q3160" s="11"/>
      <c r="R3160" s="11"/>
      <c r="S3160" s="16"/>
      <c r="T3160" s="16"/>
    </row>
    <row r="3161" spans="17:20" x14ac:dyDescent="0.25">
      <c r="Q3161" s="11"/>
      <c r="R3161" s="11"/>
      <c r="S3161" s="16"/>
      <c r="T3161" s="16"/>
    </row>
    <row r="3162" spans="17:20" x14ac:dyDescent="0.25">
      <c r="Q3162" s="11"/>
      <c r="R3162" s="11"/>
      <c r="S3162" s="16"/>
      <c r="T3162" s="16"/>
    </row>
    <row r="3163" spans="17:20" x14ac:dyDescent="0.25">
      <c r="Q3163" s="11"/>
      <c r="R3163" s="11"/>
      <c r="S3163" s="16"/>
      <c r="T3163" s="16"/>
    </row>
    <row r="3164" spans="17:20" x14ac:dyDescent="0.25">
      <c r="Q3164" s="11"/>
      <c r="R3164" s="11"/>
      <c r="S3164" s="16"/>
      <c r="T3164" s="16"/>
    </row>
    <row r="3165" spans="17:20" x14ac:dyDescent="0.25">
      <c r="Q3165" s="11"/>
      <c r="R3165" s="11"/>
      <c r="S3165" s="16"/>
      <c r="T3165" s="16"/>
    </row>
    <row r="3166" spans="17:20" x14ac:dyDescent="0.25">
      <c r="Q3166" s="11"/>
      <c r="R3166" s="11"/>
      <c r="S3166" s="16"/>
      <c r="T3166" s="16"/>
    </row>
    <row r="3167" spans="17:20" x14ac:dyDescent="0.25">
      <c r="Q3167" s="11"/>
      <c r="R3167" s="11"/>
      <c r="S3167" s="16"/>
      <c r="T3167" s="16"/>
    </row>
    <row r="3168" spans="17:20" x14ac:dyDescent="0.25">
      <c r="Q3168" s="11"/>
      <c r="R3168" s="11"/>
      <c r="S3168" s="16"/>
      <c r="T3168" s="16"/>
    </row>
    <row r="3169" spans="17:20" x14ac:dyDescent="0.25">
      <c r="Q3169" s="11"/>
      <c r="R3169" s="11"/>
      <c r="S3169" s="16"/>
      <c r="T3169" s="16"/>
    </row>
    <row r="3170" spans="17:20" x14ac:dyDescent="0.25">
      <c r="Q3170" s="11"/>
      <c r="R3170" s="11"/>
      <c r="S3170" s="16"/>
      <c r="T3170" s="16"/>
    </row>
    <row r="3171" spans="17:20" x14ac:dyDescent="0.25">
      <c r="Q3171" s="11"/>
      <c r="R3171" s="11"/>
      <c r="S3171" s="16"/>
      <c r="T3171" s="16"/>
    </row>
    <row r="3172" spans="17:20" x14ac:dyDescent="0.25">
      <c r="Q3172" s="11"/>
      <c r="R3172" s="11"/>
      <c r="S3172" s="16"/>
      <c r="T3172" s="16"/>
    </row>
    <row r="3173" spans="17:20" x14ac:dyDescent="0.25">
      <c r="Q3173" s="11"/>
      <c r="R3173" s="11"/>
      <c r="S3173" s="16"/>
      <c r="T3173" s="16"/>
    </row>
    <row r="3174" spans="17:20" x14ac:dyDescent="0.25">
      <c r="Q3174" s="11"/>
      <c r="R3174" s="11"/>
      <c r="S3174" s="16"/>
      <c r="T3174" s="16"/>
    </row>
    <row r="3175" spans="17:20" x14ac:dyDescent="0.25">
      <c r="Q3175" s="11"/>
      <c r="R3175" s="11"/>
      <c r="S3175" s="16"/>
      <c r="T3175" s="16"/>
    </row>
    <row r="3176" spans="17:20" x14ac:dyDescent="0.25">
      <c r="Q3176" s="11"/>
      <c r="R3176" s="11"/>
      <c r="S3176" s="16"/>
      <c r="T3176" s="16"/>
    </row>
    <row r="3177" spans="17:20" x14ac:dyDescent="0.25">
      <c r="Q3177" s="11"/>
      <c r="R3177" s="11"/>
      <c r="S3177" s="16"/>
      <c r="T3177" s="16"/>
    </row>
    <row r="3178" spans="17:20" x14ac:dyDescent="0.25">
      <c r="Q3178" s="11"/>
      <c r="R3178" s="11"/>
      <c r="S3178" s="16"/>
      <c r="T3178" s="16"/>
    </row>
    <row r="3179" spans="17:20" x14ac:dyDescent="0.25">
      <c r="Q3179" s="11"/>
      <c r="R3179" s="11"/>
      <c r="S3179" s="16"/>
      <c r="T3179" s="16"/>
    </row>
    <row r="3180" spans="17:20" x14ac:dyDescent="0.25">
      <c r="Q3180" s="11"/>
      <c r="R3180" s="11"/>
      <c r="S3180" s="16"/>
      <c r="T3180" s="16"/>
    </row>
    <row r="3181" spans="17:20" x14ac:dyDescent="0.25">
      <c r="Q3181" s="11"/>
      <c r="R3181" s="11"/>
      <c r="S3181" s="16"/>
      <c r="T3181" s="16"/>
    </row>
    <row r="3182" spans="17:20" x14ac:dyDescent="0.25">
      <c r="Q3182" s="11"/>
      <c r="R3182" s="11"/>
      <c r="S3182" s="16"/>
      <c r="T3182" s="16"/>
    </row>
    <row r="3183" spans="17:20" x14ac:dyDescent="0.25">
      <c r="Q3183" s="11"/>
      <c r="R3183" s="11"/>
      <c r="S3183" s="16"/>
      <c r="T3183" s="16"/>
    </row>
    <row r="3184" spans="17:20" x14ac:dyDescent="0.25">
      <c r="Q3184" s="11"/>
      <c r="R3184" s="11"/>
      <c r="S3184" s="16"/>
      <c r="T3184" s="16"/>
    </row>
    <row r="3185" spans="17:20" x14ac:dyDescent="0.25">
      <c r="Q3185" s="11"/>
      <c r="R3185" s="11"/>
      <c r="S3185" s="16"/>
      <c r="T3185" s="16"/>
    </row>
    <row r="3186" spans="17:20" x14ac:dyDescent="0.25">
      <c r="Q3186" s="11"/>
      <c r="R3186" s="11"/>
      <c r="S3186" s="16"/>
      <c r="T3186" s="16"/>
    </row>
    <row r="3187" spans="17:20" x14ac:dyDescent="0.25">
      <c r="Q3187" s="11"/>
      <c r="R3187" s="11"/>
      <c r="S3187" s="16"/>
      <c r="T3187" s="16"/>
    </row>
    <row r="3188" spans="17:20" x14ac:dyDescent="0.25">
      <c r="Q3188" s="11"/>
      <c r="R3188" s="11"/>
      <c r="S3188" s="16"/>
      <c r="T3188" s="16"/>
    </row>
    <row r="3189" spans="17:20" x14ac:dyDescent="0.25">
      <c r="Q3189" s="11"/>
      <c r="R3189" s="11"/>
      <c r="S3189" s="16"/>
      <c r="T3189" s="16"/>
    </row>
    <row r="3190" spans="17:20" x14ac:dyDescent="0.25">
      <c r="Q3190" s="11"/>
      <c r="R3190" s="11"/>
      <c r="S3190" s="16"/>
      <c r="T3190" s="16"/>
    </row>
    <row r="3191" spans="17:20" x14ac:dyDescent="0.25">
      <c r="Q3191" s="11"/>
      <c r="R3191" s="11"/>
      <c r="S3191" s="16"/>
      <c r="T3191" s="16"/>
    </row>
    <row r="3192" spans="17:20" x14ac:dyDescent="0.25">
      <c r="Q3192" s="11"/>
      <c r="R3192" s="11"/>
      <c r="S3192" s="16"/>
      <c r="T3192" s="16"/>
    </row>
    <row r="3193" spans="17:20" x14ac:dyDescent="0.25">
      <c r="Q3193" s="11"/>
      <c r="R3193" s="11"/>
      <c r="S3193" s="16"/>
      <c r="T3193" s="16"/>
    </row>
    <row r="3194" spans="17:20" x14ac:dyDescent="0.25">
      <c r="Q3194" s="11"/>
      <c r="R3194" s="11"/>
      <c r="S3194" s="16"/>
      <c r="T3194" s="16"/>
    </row>
    <row r="3195" spans="17:20" x14ac:dyDescent="0.25">
      <c r="Q3195" s="11"/>
      <c r="R3195" s="11"/>
      <c r="S3195" s="16"/>
      <c r="T3195" s="16"/>
    </row>
    <row r="3196" spans="17:20" x14ac:dyDescent="0.25">
      <c r="Q3196" s="11"/>
      <c r="R3196" s="11"/>
      <c r="S3196" s="16"/>
      <c r="T3196" s="16"/>
    </row>
    <row r="3197" spans="17:20" x14ac:dyDescent="0.25">
      <c r="Q3197" s="11"/>
      <c r="R3197" s="11"/>
      <c r="S3197" s="16"/>
      <c r="T3197" s="16"/>
    </row>
    <row r="3198" spans="17:20" x14ac:dyDescent="0.25">
      <c r="Q3198" s="11"/>
      <c r="R3198" s="11"/>
      <c r="S3198" s="16"/>
      <c r="T3198" s="16"/>
    </row>
    <row r="3199" spans="17:20" x14ac:dyDescent="0.25">
      <c r="Q3199" s="11"/>
      <c r="R3199" s="11"/>
      <c r="S3199" s="16"/>
      <c r="T3199" s="16"/>
    </row>
    <row r="3200" spans="17:20" x14ac:dyDescent="0.25">
      <c r="Q3200" s="11"/>
      <c r="R3200" s="11"/>
      <c r="S3200" s="16"/>
      <c r="T3200" s="16"/>
    </row>
    <row r="3201" spans="17:20" x14ac:dyDescent="0.25">
      <c r="Q3201" s="11"/>
      <c r="R3201" s="11"/>
      <c r="S3201" s="16"/>
      <c r="T3201" s="16"/>
    </row>
    <row r="3202" spans="17:20" x14ac:dyDescent="0.25">
      <c r="Q3202" s="11"/>
      <c r="R3202" s="11"/>
      <c r="S3202" s="16"/>
      <c r="T3202" s="16"/>
    </row>
    <row r="3203" spans="17:20" x14ac:dyDescent="0.25">
      <c r="Q3203" s="11"/>
      <c r="R3203" s="11"/>
      <c r="S3203" s="16"/>
      <c r="T3203" s="16"/>
    </row>
    <row r="3204" spans="17:20" x14ac:dyDescent="0.25">
      <c r="Q3204" s="11"/>
      <c r="R3204" s="11"/>
      <c r="S3204" s="16"/>
      <c r="T3204" s="16"/>
    </row>
    <row r="3205" spans="17:20" x14ac:dyDescent="0.25">
      <c r="Q3205" s="11"/>
      <c r="R3205" s="11"/>
      <c r="S3205" s="16"/>
      <c r="T3205" s="16"/>
    </row>
    <row r="3206" spans="17:20" x14ac:dyDescent="0.25">
      <c r="Q3206" s="11"/>
      <c r="R3206" s="11"/>
      <c r="S3206" s="16"/>
      <c r="T3206" s="16"/>
    </row>
    <row r="3207" spans="17:20" x14ac:dyDescent="0.25">
      <c r="Q3207" s="11"/>
      <c r="R3207" s="11"/>
      <c r="S3207" s="16"/>
      <c r="T3207" s="16"/>
    </row>
    <row r="3208" spans="17:20" x14ac:dyDescent="0.25">
      <c r="Q3208" s="11"/>
      <c r="R3208" s="11"/>
      <c r="S3208" s="16"/>
      <c r="T3208" s="16"/>
    </row>
    <row r="3209" spans="17:20" x14ac:dyDescent="0.25">
      <c r="Q3209" s="11"/>
      <c r="R3209" s="11"/>
      <c r="S3209" s="16"/>
      <c r="T3209" s="16"/>
    </row>
    <row r="3210" spans="17:20" x14ac:dyDescent="0.25">
      <c r="Q3210" s="11"/>
      <c r="R3210" s="11"/>
      <c r="S3210" s="16"/>
      <c r="T3210" s="16"/>
    </row>
    <row r="3211" spans="17:20" x14ac:dyDescent="0.25">
      <c r="Q3211" s="11"/>
      <c r="R3211" s="11"/>
      <c r="S3211" s="16"/>
      <c r="T3211" s="16"/>
    </row>
    <row r="3212" spans="17:20" x14ac:dyDescent="0.25">
      <c r="Q3212" s="11"/>
      <c r="R3212" s="11"/>
      <c r="S3212" s="16"/>
      <c r="T3212" s="16"/>
    </row>
    <row r="3213" spans="17:20" x14ac:dyDescent="0.25">
      <c r="Q3213" s="11"/>
      <c r="R3213" s="11"/>
      <c r="S3213" s="16"/>
      <c r="T3213" s="16"/>
    </row>
    <row r="3214" spans="17:20" x14ac:dyDescent="0.25">
      <c r="Q3214" s="11"/>
      <c r="R3214" s="11"/>
      <c r="S3214" s="16"/>
      <c r="T3214" s="16"/>
    </row>
    <row r="3215" spans="17:20" x14ac:dyDescent="0.25">
      <c r="Q3215" s="11"/>
      <c r="R3215" s="11"/>
      <c r="S3215" s="16"/>
      <c r="T3215" s="16"/>
    </row>
    <row r="3216" spans="17:20" x14ac:dyDescent="0.25">
      <c r="Q3216" s="11"/>
      <c r="R3216" s="11"/>
      <c r="S3216" s="16"/>
      <c r="T3216" s="16"/>
    </row>
    <row r="3217" spans="17:20" x14ac:dyDescent="0.25">
      <c r="Q3217" s="11"/>
      <c r="R3217" s="11"/>
      <c r="S3217" s="16"/>
      <c r="T3217" s="16"/>
    </row>
    <row r="3218" spans="17:20" x14ac:dyDescent="0.25">
      <c r="Q3218" s="11"/>
      <c r="R3218" s="11"/>
      <c r="S3218" s="16"/>
      <c r="T3218" s="16"/>
    </row>
    <row r="3219" spans="17:20" x14ac:dyDescent="0.25">
      <c r="Q3219" s="11"/>
      <c r="R3219" s="11"/>
      <c r="S3219" s="16"/>
      <c r="T3219" s="16"/>
    </row>
    <row r="3220" spans="17:20" x14ac:dyDescent="0.25">
      <c r="Q3220" s="11"/>
      <c r="R3220" s="11"/>
      <c r="S3220" s="16"/>
      <c r="T3220" s="16"/>
    </row>
    <row r="3221" spans="17:20" x14ac:dyDescent="0.25">
      <c r="Q3221" s="11"/>
      <c r="R3221" s="11"/>
      <c r="S3221" s="16"/>
      <c r="T3221" s="16"/>
    </row>
    <row r="3222" spans="17:20" x14ac:dyDescent="0.25">
      <c r="Q3222" s="11"/>
      <c r="R3222" s="11"/>
      <c r="S3222" s="16"/>
      <c r="T3222" s="16"/>
    </row>
    <row r="3223" spans="17:20" x14ac:dyDescent="0.25">
      <c r="Q3223" s="11"/>
      <c r="R3223" s="11"/>
      <c r="S3223" s="16"/>
      <c r="T3223" s="16"/>
    </row>
    <row r="3224" spans="17:20" x14ac:dyDescent="0.25">
      <c r="Q3224" s="11"/>
      <c r="R3224" s="11"/>
      <c r="S3224" s="16"/>
      <c r="T3224" s="16"/>
    </row>
    <row r="3225" spans="17:20" x14ac:dyDescent="0.25">
      <c r="Q3225" s="11"/>
      <c r="R3225" s="11"/>
      <c r="S3225" s="16"/>
      <c r="T3225" s="16"/>
    </row>
    <row r="3226" spans="17:20" x14ac:dyDescent="0.25">
      <c r="Q3226" s="11"/>
      <c r="R3226" s="11"/>
      <c r="S3226" s="16"/>
      <c r="T3226" s="16"/>
    </row>
    <row r="3227" spans="17:20" x14ac:dyDescent="0.25">
      <c r="Q3227" s="11"/>
      <c r="R3227" s="11"/>
      <c r="S3227" s="16"/>
      <c r="T3227" s="16"/>
    </row>
    <row r="3228" spans="17:20" x14ac:dyDescent="0.25">
      <c r="Q3228" s="11"/>
      <c r="R3228" s="11"/>
      <c r="S3228" s="16"/>
      <c r="T3228" s="16"/>
    </row>
    <row r="3229" spans="17:20" x14ac:dyDescent="0.25">
      <c r="Q3229" s="11"/>
      <c r="R3229" s="11"/>
      <c r="S3229" s="16"/>
      <c r="T3229" s="16"/>
    </row>
    <row r="3230" spans="17:20" x14ac:dyDescent="0.25">
      <c r="Q3230" s="11"/>
      <c r="R3230" s="11"/>
      <c r="S3230" s="16"/>
      <c r="T3230" s="16"/>
    </row>
    <row r="3231" spans="17:20" x14ac:dyDescent="0.25">
      <c r="Q3231" s="11"/>
      <c r="R3231" s="11"/>
      <c r="S3231" s="16"/>
      <c r="T3231" s="16"/>
    </row>
    <row r="3232" spans="17:20" x14ac:dyDescent="0.25">
      <c r="Q3232" s="11"/>
      <c r="R3232" s="11"/>
      <c r="S3232" s="16"/>
      <c r="T3232" s="16"/>
    </row>
    <row r="3233" spans="17:20" x14ac:dyDescent="0.25">
      <c r="Q3233" s="11"/>
      <c r="R3233" s="11"/>
      <c r="S3233" s="16"/>
      <c r="T3233" s="16"/>
    </row>
    <row r="3234" spans="17:20" x14ac:dyDescent="0.25">
      <c r="Q3234" s="11"/>
      <c r="R3234" s="11"/>
      <c r="S3234" s="16"/>
      <c r="T3234" s="16"/>
    </row>
    <row r="3235" spans="17:20" x14ac:dyDescent="0.25">
      <c r="Q3235" s="11"/>
      <c r="R3235" s="11"/>
      <c r="S3235" s="16"/>
      <c r="T3235" s="16"/>
    </row>
    <row r="3236" spans="17:20" x14ac:dyDescent="0.25">
      <c r="Q3236" s="11"/>
      <c r="R3236" s="11"/>
      <c r="S3236" s="16"/>
      <c r="T3236" s="16"/>
    </row>
    <row r="3237" spans="17:20" x14ac:dyDescent="0.25">
      <c r="Q3237" s="11"/>
      <c r="R3237" s="11"/>
      <c r="S3237" s="16"/>
      <c r="T3237" s="16"/>
    </row>
    <row r="3238" spans="17:20" x14ac:dyDescent="0.25">
      <c r="Q3238" s="11"/>
      <c r="R3238" s="11"/>
      <c r="S3238" s="16"/>
      <c r="T3238" s="16"/>
    </row>
    <row r="3239" spans="17:20" x14ac:dyDescent="0.25">
      <c r="Q3239" s="11"/>
      <c r="R3239" s="11"/>
      <c r="S3239" s="16"/>
      <c r="T3239" s="16"/>
    </row>
    <row r="3240" spans="17:20" x14ac:dyDescent="0.25">
      <c r="Q3240" s="11"/>
      <c r="R3240" s="11"/>
      <c r="S3240" s="16"/>
      <c r="T3240" s="16"/>
    </row>
    <row r="3241" spans="17:20" x14ac:dyDescent="0.25">
      <c r="Q3241" s="11"/>
      <c r="R3241" s="11"/>
      <c r="S3241" s="16"/>
      <c r="T3241" s="16"/>
    </row>
    <row r="3242" spans="17:20" x14ac:dyDescent="0.25">
      <c r="Q3242" s="11"/>
      <c r="R3242" s="11"/>
      <c r="S3242" s="16"/>
      <c r="T3242" s="16"/>
    </row>
    <row r="3243" spans="17:20" x14ac:dyDescent="0.25">
      <c r="Q3243" s="11"/>
      <c r="R3243" s="11"/>
      <c r="S3243" s="16"/>
      <c r="T3243" s="16"/>
    </row>
    <row r="3244" spans="17:20" x14ac:dyDescent="0.25">
      <c r="Q3244" s="11"/>
      <c r="R3244" s="11"/>
      <c r="S3244" s="16"/>
      <c r="T3244" s="16"/>
    </row>
    <row r="3245" spans="17:20" x14ac:dyDescent="0.25">
      <c r="Q3245" s="11"/>
      <c r="R3245" s="11"/>
      <c r="S3245" s="16"/>
      <c r="T3245" s="16"/>
    </row>
    <row r="3246" spans="17:20" x14ac:dyDescent="0.25">
      <c r="Q3246" s="11"/>
      <c r="R3246" s="11"/>
      <c r="S3246" s="16"/>
      <c r="T3246" s="16"/>
    </row>
    <row r="3247" spans="17:20" x14ac:dyDescent="0.25">
      <c r="Q3247" s="11"/>
      <c r="R3247" s="11"/>
      <c r="S3247" s="16"/>
      <c r="T3247" s="16"/>
    </row>
    <row r="3248" spans="17:20" x14ac:dyDescent="0.25">
      <c r="Q3248" s="11"/>
      <c r="R3248" s="11"/>
      <c r="S3248" s="16"/>
      <c r="T3248" s="16"/>
    </row>
    <row r="3249" spans="17:20" x14ac:dyDescent="0.25">
      <c r="Q3249" s="11"/>
      <c r="R3249" s="11"/>
      <c r="S3249" s="16"/>
      <c r="T3249" s="16"/>
    </row>
    <row r="3250" spans="17:20" x14ac:dyDescent="0.25">
      <c r="Q3250" s="11"/>
      <c r="R3250" s="11"/>
      <c r="S3250" s="16"/>
      <c r="T3250" s="16"/>
    </row>
    <row r="3251" spans="17:20" x14ac:dyDescent="0.25">
      <c r="Q3251" s="11"/>
      <c r="R3251" s="11"/>
      <c r="S3251" s="16"/>
      <c r="T3251" s="16"/>
    </row>
    <row r="3252" spans="17:20" x14ac:dyDescent="0.25">
      <c r="Q3252" s="11"/>
      <c r="R3252" s="11"/>
      <c r="S3252" s="16"/>
      <c r="T3252" s="16"/>
    </row>
    <row r="3253" spans="17:20" x14ac:dyDescent="0.25">
      <c r="Q3253" s="11"/>
      <c r="R3253" s="11"/>
      <c r="S3253" s="16"/>
      <c r="T3253" s="16"/>
    </row>
    <row r="3254" spans="17:20" x14ac:dyDescent="0.25">
      <c r="Q3254" s="11"/>
      <c r="R3254" s="11"/>
      <c r="S3254" s="16"/>
      <c r="T3254" s="16"/>
    </row>
    <row r="3255" spans="17:20" x14ac:dyDescent="0.25">
      <c r="Q3255" s="11"/>
      <c r="R3255" s="11"/>
      <c r="S3255" s="16"/>
      <c r="T3255" s="16"/>
    </row>
    <row r="3256" spans="17:20" x14ac:dyDescent="0.25">
      <c r="Q3256" s="11"/>
      <c r="R3256" s="11"/>
      <c r="S3256" s="16"/>
      <c r="T3256" s="16"/>
    </row>
    <row r="3257" spans="17:20" x14ac:dyDescent="0.25">
      <c r="Q3257" s="11"/>
      <c r="R3257" s="11"/>
      <c r="S3257" s="16"/>
      <c r="T3257" s="16"/>
    </row>
    <row r="3258" spans="17:20" x14ac:dyDescent="0.25">
      <c r="Q3258" s="11"/>
      <c r="R3258" s="11"/>
      <c r="S3258" s="16"/>
      <c r="T3258" s="16"/>
    </row>
    <row r="3259" spans="17:20" x14ac:dyDescent="0.25">
      <c r="Q3259" s="11"/>
      <c r="R3259" s="11"/>
      <c r="S3259" s="16"/>
      <c r="T3259" s="16"/>
    </row>
    <row r="3260" spans="17:20" x14ac:dyDescent="0.25">
      <c r="Q3260" s="11"/>
      <c r="R3260" s="11"/>
      <c r="S3260" s="16"/>
      <c r="T3260" s="16"/>
    </row>
    <row r="3261" spans="17:20" x14ac:dyDescent="0.25">
      <c r="Q3261" s="11"/>
      <c r="R3261" s="11"/>
      <c r="S3261" s="16"/>
      <c r="T3261" s="16"/>
    </row>
    <row r="3262" spans="17:20" x14ac:dyDescent="0.25">
      <c r="Q3262" s="11"/>
      <c r="R3262" s="11"/>
      <c r="S3262" s="16"/>
      <c r="T3262" s="16"/>
    </row>
    <row r="3263" spans="17:20" x14ac:dyDescent="0.25">
      <c r="Q3263" s="11"/>
      <c r="R3263" s="11"/>
      <c r="S3263" s="16"/>
      <c r="T3263" s="16"/>
    </row>
    <row r="3264" spans="17:20" x14ac:dyDescent="0.25">
      <c r="Q3264" s="11"/>
      <c r="R3264" s="11"/>
      <c r="S3264" s="16"/>
      <c r="T3264" s="16"/>
    </row>
    <row r="3265" spans="17:20" x14ac:dyDescent="0.25">
      <c r="Q3265" s="11"/>
      <c r="R3265" s="11"/>
      <c r="S3265" s="16"/>
      <c r="T3265" s="16"/>
    </row>
    <row r="3266" spans="17:20" x14ac:dyDescent="0.25">
      <c r="Q3266" s="11"/>
      <c r="R3266" s="11"/>
      <c r="S3266" s="16"/>
      <c r="T3266" s="16"/>
    </row>
    <row r="3267" spans="17:20" x14ac:dyDescent="0.25">
      <c r="Q3267" s="11"/>
      <c r="R3267" s="11"/>
      <c r="S3267" s="16"/>
      <c r="T3267" s="16"/>
    </row>
    <row r="3268" spans="17:20" x14ac:dyDescent="0.25">
      <c r="Q3268" s="11"/>
      <c r="R3268" s="11"/>
      <c r="S3268" s="16"/>
      <c r="T3268" s="16"/>
    </row>
    <row r="3269" spans="17:20" x14ac:dyDescent="0.25">
      <c r="Q3269" s="11"/>
      <c r="R3269" s="11"/>
      <c r="S3269" s="16"/>
      <c r="T3269" s="16"/>
    </row>
    <row r="3270" spans="17:20" x14ac:dyDescent="0.25">
      <c r="Q3270" s="11"/>
      <c r="R3270" s="11"/>
      <c r="S3270" s="16"/>
      <c r="T3270" s="16"/>
    </row>
    <row r="3271" spans="17:20" x14ac:dyDescent="0.25">
      <c r="Q3271" s="11"/>
      <c r="R3271" s="11"/>
      <c r="S3271" s="16"/>
      <c r="T3271" s="16"/>
    </row>
    <row r="3272" spans="17:20" x14ac:dyDescent="0.25">
      <c r="Q3272" s="11"/>
      <c r="R3272" s="11"/>
      <c r="S3272" s="16"/>
      <c r="T3272" s="16"/>
    </row>
    <row r="3273" spans="17:20" x14ac:dyDescent="0.25">
      <c r="Q3273" s="11"/>
      <c r="R3273" s="11"/>
      <c r="S3273" s="16"/>
      <c r="T3273" s="16"/>
    </row>
    <row r="3274" spans="17:20" x14ac:dyDescent="0.25">
      <c r="Q3274" s="11"/>
      <c r="R3274" s="11"/>
      <c r="S3274" s="16"/>
      <c r="T3274" s="16"/>
    </row>
    <row r="3275" spans="17:20" x14ac:dyDescent="0.25">
      <c r="Q3275" s="11"/>
      <c r="R3275" s="11"/>
      <c r="S3275" s="16"/>
      <c r="T3275" s="16"/>
    </row>
    <row r="3276" spans="17:20" x14ac:dyDescent="0.25">
      <c r="Q3276" s="11"/>
      <c r="R3276" s="11"/>
      <c r="S3276" s="16"/>
      <c r="T3276" s="16"/>
    </row>
    <row r="3277" spans="17:20" x14ac:dyDescent="0.25">
      <c r="Q3277" s="11"/>
      <c r="R3277" s="11"/>
      <c r="S3277" s="16"/>
      <c r="T3277" s="16"/>
    </row>
    <row r="3278" spans="17:20" x14ac:dyDescent="0.25">
      <c r="Q3278" s="11"/>
      <c r="R3278" s="11"/>
      <c r="S3278" s="16"/>
      <c r="T3278" s="16"/>
    </row>
    <row r="3279" spans="17:20" x14ac:dyDescent="0.25">
      <c r="Q3279" s="11"/>
      <c r="R3279" s="11"/>
      <c r="S3279" s="16"/>
      <c r="T3279" s="16"/>
    </row>
    <row r="3280" spans="17:20" x14ac:dyDescent="0.25">
      <c r="Q3280" s="11"/>
      <c r="R3280" s="11"/>
      <c r="S3280" s="16"/>
      <c r="T3280" s="16"/>
    </row>
    <row r="3281" spans="17:20" x14ac:dyDescent="0.25">
      <c r="Q3281" s="11"/>
      <c r="R3281" s="11"/>
      <c r="S3281" s="16"/>
      <c r="T3281" s="16"/>
    </row>
    <row r="3282" spans="17:20" x14ac:dyDescent="0.25">
      <c r="Q3282" s="11"/>
      <c r="R3282" s="11"/>
      <c r="S3282" s="16"/>
      <c r="T3282" s="16"/>
    </row>
    <row r="3283" spans="17:20" x14ac:dyDescent="0.25">
      <c r="Q3283" s="11"/>
      <c r="R3283" s="11"/>
      <c r="S3283" s="16"/>
      <c r="T3283" s="16"/>
    </row>
    <row r="3284" spans="17:20" x14ac:dyDescent="0.25">
      <c r="Q3284" s="11"/>
      <c r="R3284" s="11"/>
      <c r="S3284" s="16"/>
      <c r="T3284" s="16"/>
    </row>
    <row r="3285" spans="17:20" x14ac:dyDescent="0.25">
      <c r="Q3285" s="11"/>
      <c r="R3285" s="11"/>
      <c r="S3285" s="16"/>
      <c r="T3285" s="16"/>
    </row>
    <row r="3286" spans="17:20" x14ac:dyDescent="0.25">
      <c r="Q3286" s="11"/>
      <c r="R3286" s="11"/>
      <c r="S3286" s="16"/>
      <c r="T3286" s="16"/>
    </row>
    <row r="3287" spans="17:20" x14ac:dyDescent="0.25">
      <c r="Q3287" s="11"/>
      <c r="R3287" s="11"/>
      <c r="S3287" s="16"/>
      <c r="T3287" s="16"/>
    </row>
    <row r="3288" spans="17:20" x14ac:dyDescent="0.25">
      <c r="Q3288" s="11"/>
      <c r="R3288" s="11"/>
      <c r="S3288" s="16"/>
      <c r="T3288" s="16"/>
    </row>
    <row r="3289" spans="17:20" x14ac:dyDescent="0.25">
      <c r="Q3289" s="11"/>
      <c r="R3289" s="11"/>
      <c r="S3289" s="16"/>
      <c r="T3289" s="16"/>
    </row>
    <row r="3290" spans="17:20" x14ac:dyDescent="0.25">
      <c r="Q3290" s="11"/>
      <c r="R3290" s="11"/>
      <c r="S3290" s="16"/>
      <c r="T3290" s="16"/>
    </row>
    <row r="3291" spans="17:20" x14ac:dyDescent="0.25">
      <c r="Q3291" s="11"/>
      <c r="R3291" s="11"/>
      <c r="S3291" s="16"/>
      <c r="T3291" s="16"/>
    </row>
    <row r="3292" spans="17:20" x14ac:dyDescent="0.25">
      <c r="Q3292" s="11"/>
      <c r="R3292" s="11"/>
      <c r="S3292" s="16"/>
      <c r="T3292" s="16"/>
    </row>
    <row r="3293" spans="17:20" x14ac:dyDescent="0.25">
      <c r="Q3293" s="11"/>
      <c r="R3293" s="11"/>
      <c r="S3293" s="16"/>
      <c r="T3293" s="16"/>
    </row>
    <row r="3294" spans="17:20" x14ac:dyDescent="0.25">
      <c r="Q3294" s="11"/>
      <c r="R3294" s="11"/>
      <c r="S3294" s="16"/>
      <c r="T3294" s="16"/>
    </row>
    <row r="3295" spans="17:20" x14ac:dyDescent="0.25">
      <c r="Q3295" s="11"/>
      <c r="R3295" s="11"/>
      <c r="S3295" s="16"/>
      <c r="T3295" s="16"/>
    </row>
    <row r="3296" spans="17:20" x14ac:dyDescent="0.25">
      <c r="Q3296" s="11"/>
      <c r="R3296" s="11"/>
      <c r="S3296" s="16"/>
      <c r="T3296" s="16"/>
    </row>
    <row r="3297" spans="17:20" x14ac:dyDescent="0.25">
      <c r="Q3297" s="11"/>
      <c r="R3297" s="11"/>
      <c r="S3297" s="16"/>
      <c r="T3297" s="16"/>
    </row>
    <row r="3298" spans="17:20" x14ac:dyDescent="0.25">
      <c r="Q3298" s="11"/>
      <c r="R3298" s="11"/>
      <c r="S3298" s="16"/>
      <c r="T3298" s="16"/>
    </row>
    <row r="3299" spans="17:20" x14ac:dyDescent="0.25">
      <c r="Q3299" s="11"/>
      <c r="R3299" s="11"/>
      <c r="S3299" s="16"/>
      <c r="T3299" s="16"/>
    </row>
    <row r="3300" spans="17:20" x14ac:dyDescent="0.25">
      <c r="Q3300" s="11"/>
      <c r="R3300" s="11"/>
      <c r="S3300" s="16"/>
      <c r="T3300" s="16"/>
    </row>
    <row r="3301" spans="17:20" x14ac:dyDescent="0.25">
      <c r="Q3301" s="11"/>
      <c r="R3301" s="11"/>
      <c r="S3301" s="16"/>
      <c r="T3301" s="16"/>
    </row>
    <row r="3302" spans="17:20" x14ac:dyDescent="0.25">
      <c r="Q3302" s="11"/>
      <c r="R3302" s="11"/>
      <c r="S3302" s="16"/>
      <c r="T3302" s="16"/>
    </row>
    <row r="3303" spans="17:20" x14ac:dyDescent="0.25">
      <c r="Q3303" s="11"/>
      <c r="R3303" s="11"/>
      <c r="S3303" s="16"/>
      <c r="T3303" s="16"/>
    </row>
    <row r="3304" spans="17:20" x14ac:dyDescent="0.25">
      <c r="Q3304" s="11"/>
      <c r="R3304" s="11"/>
      <c r="S3304" s="16"/>
      <c r="T3304" s="16"/>
    </row>
    <row r="3305" spans="17:20" x14ac:dyDescent="0.25">
      <c r="Q3305" s="11"/>
      <c r="R3305" s="11"/>
      <c r="S3305" s="16"/>
      <c r="T3305" s="16"/>
    </row>
    <row r="3306" spans="17:20" x14ac:dyDescent="0.25">
      <c r="Q3306" s="11"/>
      <c r="R3306" s="11"/>
      <c r="S3306" s="16"/>
      <c r="T3306" s="16"/>
    </row>
    <row r="3307" spans="17:20" x14ac:dyDescent="0.25">
      <c r="Q3307" s="11"/>
      <c r="R3307" s="11"/>
      <c r="S3307" s="16"/>
      <c r="T3307" s="16"/>
    </row>
    <row r="3308" spans="17:20" x14ac:dyDescent="0.25">
      <c r="Q3308" s="11"/>
      <c r="R3308" s="11"/>
      <c r="S3308" s="16"/>
      <c r="T3308" s="16"/>
    </row>
    <row r="3309" spans="17:20" x14ac:dyDescent="0.25">
      <c r="Q3309" s="11"/>
      <c r="R3309" s="11"/>
      <c r="S3309" s="16"/>
      <c r="T3309" s="16"/>
    </row>
    <row r="3310" spans="17:20" x14ac:dyDescent="0.25">
      <c r="Q3310" s="11"/>
      <c r="R3310" s="11"/>
      <c r="S3310" s="16"/>
      <c r="T3310" s="16"/>
    </row>
    <row r="3311" spans="17:20" x14ac:dyDescent="0.25">
      <c r="Q3311" s="11"/>
      <c r="R3311" s="11"/>
      <c r="S3311" s="16"/>
      <c r="T3311" s="16"/>
    </row>
    <row r="3312" spans="17:20" x14ac:dyDescent="0.25">
      <c r="Q3312" s="11"/>
      <c r="R3312" s="11"/>
      <c r="S3312" s="16"/>
      <c r="T3312" s="16"/>
    </row>
    <row r="3313" spans="17:20" x14ac:dyDescent="0.25">
      <c r="Q3313" s="11"/>
      <c r="R3313" s="11"/>
      <c r="S3313" s="16"/>
      <c r="T3313" s="16"/>
    </row>
    <row r="3314" spans="17:20" x14ac:dyDescent="0.25">
      <c r="Q3314" s="11"/>
      <c r="R3314" s="11"/>
      <c r="S3314" s="16"/>
      <c r="T3314" s="16"/>
    </row>
    <row r="3315" spans="17:20" x14ac:dyDescent="0.25">
      <c r="Q3315" s="11"/>
      <c r="R3315" s="11"/>
      <c r="S3315" s="16"/>
      <c r="T3315" s="16"/>
    </row>
    <row r="3316" spans="17:20" x14ac:dyDescent="0.25">
      <c r="Q3316" s="11"/>
      <c r="R3316" s="11"/>
      <c r="S3316" s="16"/>
      <c r="T3316" s="16"/>
    </row>
    <row r="3317" spans="17:20" x14ac:dyDescent="0.25">
      <c r="Q3317" s="11"/>
      <c r="R3317" s="11"/>
      <c r="S3317" s="16"/>
      <c r="T3317" s="16"/>
    </row>
    <row r="3318" spans="17:20" x14ac:dyDescent="0.25">
      <c r="Q3318" s="11"/>
      <c r="R3318" s="11"/>
      <c r="S3318" s="16"/>
      <c r="T3318" s="16"/>
    </row>
    <row r="3319" spans="17:20" x14ac:dyDescent="0.25">
      <c r="Q3319" s="11"/>
      <c r="R3319" s="11"/>
      <c r="S3319" s="16"/>
      <c r="T3319" s="16"/>
    </row>
    <row r="3320" spans="17:20" x14ac:dyDescent="0.25">
      <c r="Q3320" s="11"/>
      <c r="R3320" s="11"/>
      <c r="S3320" s="16"/>
      <c r="T3320" s="16"/>
    </row>
    <row r="3321" spans="17:20" x14ac:dyDescent="0.25">
      <c r="Q3321" s="11"/>
      <c r="R3321" s="11"/>
      <c r="S3321" s="16"/>
      <c r="T3321" s="16"/>
    </row>
    <row r="3322" spans="17:20" x14ac:dyDescent="0.25">
      <c r="Q3322" s="11"/>
      <c r="R3322" s="11"/>
      <c r="S3322" s="16"/>
      <c r="T3322" s="16"/>
    </row>
    <row r="3323" spans="17:20" x14ac:dyDescent="0.25">
      <c r="Q3323" s="11"/>
      <c r="R3323" s="11"/>
      <c r="S3323" s="16"/>
      <c r="T3323" s="16"/>
    </row>
    <row r="3324" spans="17:20" x14ac:dyDescent="0.25">
      <c r="Q3324" s="11"/>
      <c r="R3324" s="11"/>
      <c r="S3324" s="16"/>
      <c r="T3324" s="16"/>
    </row>
    <row r="3325" spans="17:20" x14ac:dyDescent="0.25">
      <c r="Q3325" s="11"/>
      <c r="R3325" s="11"/>
      <c r="S3325" s="16"/>
      <c r="T3325" s="16"/>
    </row>
    <row r="3326" spans="17:20" x14ac:dyDescent="0.25">
      <c r="Q3326" s="11"/>
      <c r="R3326" s="11"/>
      <c r="S3326" s="16"/>
      <c r="T3326" s="16"/>
    </row>
    <row r="3327" spans="17:20" x14ac:dyDescent="0.25">
      <c r="Q3327" s="11"/>
      <c r="R3327" s="11"/>
      <c r="S3327" s="16"/>
      <c r="T3327" s="16"/>
    </row>
    <row r="3328" spans="17:20" x14ac:dyDescent="0.25">
      <c r="Q3328" s="11"/>
      <c r="R3328" s="11"/>
      <c r="S3328" s="16"/>
      <c r="T3328" s="16"/>
    </row>
    <row r="3329" spans="17:20" x14ac:dyDescent="0.25">
      <c r="Q3329" s="11"/>
      <c r="R3329" s="11"/>
      <c r="S3329" s="16"/>
      <c r="T3329" s="16"/>
    </row>
    <row r="3330" spans="17:20" x14ac:dyDescent="0.25">
      <c r="Q3330" s="11"/>
      <c r="R3330" s="11"/>
      <c r="S3330" s="16"/>
      <c r="T3330" s="16"/>
    </row>
    <row r="3331" spans="17:20" x14ac:dyDescent="0.25">
      <c r="Q3331" s="11"/>
      <c r="R3331" s="11"/>
      <c r="S3331" s="16"/>
      <c r="T3331" s="16"/>
    </row>
    <row r="3332" spans="17:20" x14ac:dyDescent="0.25">
      <c r="Q3332" s="11"/>
      <c r="R3332" s="11"/>
      <c r="S3332" s="16"/>
      <c r="T3332" s="16"/>
    </row>
    <row r="3333" spans="17:20" x14ac:dyDescent="0.25">
      <c r="Q3333" s="11"/>
      <c r="R3333" s="11"/>
      <c r="S3333" s="16"/>
      <c r="T3333" s="16"/>
    </row>
    <row r="3334" spans="17:20" x14ac:dyDescent="0.25">
      <c r="Q3334" s="11"/>
      <c r="R3334" s="11"/>
      <c r="S3334" s="16"/>
      <c r="T3334" s="16"/>
    </row>
    <row r="3335" spans="17:20" x14ac:dyDescent="0.25">
      <c r="Q3335" s="11"/>
      <c r="R3335" s="11"/>
      <c r="S3335" s="16"/>
      <c r="T3335" s="16"/>
    </row>
    <row r="3336" spans="17:20" x14ac:dyDescent="0.25">
      <c r="Q3336" s="11"/>
      <c r="R3336" s="11"/>
      <c r="S3336" s="16"/>
      <c r="T3336" s="16"/>
    </row>
    <row r="3337" spans="17:20" x14ac:dyDescent="0.25">
      <c r="Q3337" s="11"/>
      <c r="R3337" s="11"/>
      <c r="S3337" s="16"/>
      <c r="T3337" s="16"/>
    </row>
    <row r="3338" spans="17:20" x14ac:dyDescent="0.25">
      <c r="Q3338" s="11"/>
      <c r="R3338" s="11"/>
      <c r="S3338" s="16"/>
      <c r="T3338" s="16"/>
    </row>
    <row r="3339" spans="17:20" x14ac:dyDescent="0.25">
      <c r="Q3339" s="11"/>
      <c r="R3339" s="11"/>
      <c r="S3339" s="16"/>
      <c r="T3339" s="16"/>
    </row>
    <row r="3340" spans="17:20" x14ac:dyDescent="0.25">
      <c r="Q3340" s="11"/>
      <c r="R3340" s="11"/>
      <c r="S3340" s="16"/>
      <c r="T3340" s="16"/>
    </row>
    <row r="3341" spans="17:20" x14ac:dyDescent="0.25">
      <c r="Q3341" s="11"/>
      <c r="R3341" s="11"/>
      <c r="S3341" s="16"/>
      <c r="T3341" s="16"/>
    </row>
    <row r="3342" spans="17:20" x14ac:dyDescent="0.25">
      <c r="Q3342" s="11"/>
      <c r="R3342" s="11"/>
      <c r="S3342" s="16"/>
      <c r="T3342" s="16"/>
    </row>
    <row r="3343" spans="17:20" x14ac:dyDescent="0.25">
      <c r="Q3343" s="11"/>
      <c r="R3343" s="11"/>
      <c r="S3343" s="16"/>
      <c r="T3343" s="16"/>
    </row>
    <row r="3344" spans="17:20" x14ac:dyDescent="0.25">
      <c r="Q3344" s="11"/>
      <c r="R3344" s="11"/>
      <c r="S3344" s="16"/>
      <c r="T3344" s="16"/>
    </row>
    <row r="3345" spans="17:20" x14ac:dyDescent="0.25">
      <c r="Q3345" s="11"/>
      <c r="R3345" s="11"/>
      <c r="S3345" s="16"/>
      <c r="T3345" s="16"/>
    </row>
    <row r="3346" spans="17:20" x14ac:dyDescent="0.25">
      <c r="Q3346" s="11"/>
      <c r="R3346" s="11"/>
      <c r="S3346" s="16"/>
      <c r="T3346" s="16"/>
    </row>
    <row r="3347" spans="17:20" x14ac:dyDescent="0.25">
      <c r="Q3347" s="11"/>
      <c r="R3347" s="11"/>
      <c r="S3347" s="16"/>
      <c r="T3347" s="16"/>
    </row>
    <row r="3348" spans="17:20" x14ac:dyDescent="0.25">
      <c r="Q3348" s="11"/>
      <c r="R3348" s="11"/>
      <c r="S3348" s="16"/>
      <c r="T3348" s="16"/>
    </row>
    <row r="3349" spans="17:20" x14ac:dyDescent="0.25">
      <c r="Q3349" s="11"/>
      <c r="R3349" s="11"/>
      <c r="S3349" s="16"/>
      <c r="T3349" s="16"/>
    </row>
    <row r="3350" spans="17:20" x14ac:dyDescent="0.25">
      <c r="Q3350" s="11"/>
      <c r="R3350" s="11"/>
      <c r="S3350" s="16"/>
      <c r="T3350" s="16"/>
    </row>
    <row r="3351" spans="17:20" x14ac:dyDescent="0.25">
      <c r="Q3351" s="11"/>
      <c r="R3351" s="11"/>
      <c r="S3351" s="16"/>
      <c r="T3351" s="16"/>
    </row>
    <row r="3352" spans="17:20" x14ac:dyDescent="0.25">
      <c r="Q3352" s="11"/>
      <c r="R3352" s="11"/>
      <c r="S3352" s="16"/>
      <c r="T3352" s="16"/>
    </row>
    <row r="3353" spans="17:20" x14ac:dyDescent="0.25">
      <c r="Q3353" s="11"/>
      <c r="R3353" s="11"/>
      <c r="S3353" s="16"/>
      <c r="T3353" s="16"/>
    </row>
    <row r="3354" spans="17:20" x14ac:dyDescent="0.25">
      <c r="Q3354" s="11"/>
      <c r="R3354" s="11"/>
      <c r="S3354" s="16"/>
      <c r="T3354" s="16"/>
    </row>
    <row r="3355" spans="17:20" x14ac:dyDescent="0.25">
      <c r="Q3355" s="11"/>
      <c r="R3355" s="11"/>
      <c r="S3355" s="16"/>
      <c r="T3355" s="16"/>
    </row>
    <row r="3356" spans="17:20" x14ac:dyDescent="0.25">
      <c r="Q3356" s="11"/>
      <c r="R3356" s="11"/>
      <c r="S3356" s="16"/>
      <c r="T3356" s="16"/>
    </row>
    <row r="3357" spans="17:20" x14ac:dyDescent="0.25">
      <c r="Q3357" s="11"/>
      <c r="R3357" s="11"/>
      <c r="S3357" s="16"/>
      <c r="T3357" s="16"/>
    </row>
    <row r="3358" spans="17:20" x14ac:dyDescent="0.25">
      <c r="Q3358" s="11"/>
      <c r="R3358" s="11"/>
      <c r="S3358" s="16"/>
      <c r="T3358" s="16"/>
    </row>
    <row r="3359" spans="17:20" x14ac:dyDescent="0.25">
      <c r="Q3359" s="11"/>
      <c r="R3359" s="11"/>
      <c r="S3359" s="16"/>
      <c r="T3359" s="16"/>
    </row>
    <row r="3360" spans="17:20" x14ac:dyDescent="0.25">
      <c r="Q3360" s="11"/>
      <c r="R3360" s="11"/>
      <c r="S3360" s="16"/>
      <c r="T3360" s="16"/>
    </row>
    <row r="3361" spans="17:20" x14ac:dyDescent="0.25">
      <c r="Q3361" s="11"/>
      <c r="R3361" s="11"/>
      <c r="S3361" s="16"/>
      <c r="T3361" s="16"/>
    </row>
    <row r="3362" spans="17:20" x14ac:dyDescent="0.25">
      <c r="Q3362" s="11"/>
      <c r="R3362" s="11"/>
      <c r="S3362" s="16"/>
      <c r="T3362" s="16"/>
    </row>
    <row r="3363" spans="17:20" x14ac:dyDescent="0.25">
      <c r="Q3363" s="11"/>
      <c r="R3363" s="11"/>
      <c r="S3363" s="16"/>
      <c r="T3363" s="16"/>
    </row>
    <row r="3364" spans="17:20" x14ac:dyDescent="0.25">
      <c r="Q3364" s="11"/>
      <c r="R3364" s="11"/>
      <c r="S3364" s="16"/>
      <c r="T3364" s="16"/>
    </row>
    <row r="3365" spans="17:20" x14ac:dyDescent="0.25">
      <c r="Q3365" s="11"/>
      <c r="R3365" s="11"/>
      <c r="S3365" s="16"/>
      <c r="T3365" s="16"/>
    </row>
    <row r="3366" spans="17:20" x14ac:dyDescent="0.25">
      <c r="Q3366" s="11"/>
      <c r="R3366" s="11"/>
      <c r="S3366" s="16"/>
      <c r="T3366" s="16"/>
    </row>
    <row r="3367" spans="17:20" x14ac:dyDescent="0.25">
      <c r="Q3367" s="11"/>
      <c r="R3367" s="11"/>
      <c r="S3367" s="16"/>
      <c r="T3367" s="16"/>
    </row>
    <row r="3368" spans="17:20" x14ac:dyDescent="0.25">
      <c r="Q3368" s="11"/>
      <c r="R3368" s="11"/>
      <c r="S3368" s="16"/>
      <c r="T3368" s="16"/>
    </row>
    <row r="3369" spans="17:20" x14ac:dyDescent="0.25">
      <c r="Q3369" s="11"/>
      <c r="R3369" s="11"/>
      <c r="S3369" s="16"/>
      <c r="T3369" s="16"/>
    </row>
    <row r="3370" spans="17:20" x14ac:dyDescent="0.25">
      <c r="Q3370" s="11"/>
      <c r="R3370" s="11"/>
      <c r="S3370" s="16"/>
      <c r="T3370" s="16"/>
    </row>
    <row r="3371" spans="17:20" x14ac:dyDescent="0.25">
      <c r="Q3371" s="11"/>
      <c r="R3371" s="11"/>
      <c r="S3371" s="16"/>
      <c r="T3371" s="16"/>
    </row>
    <row r="3372" spans="17:20" x14ac:dyDescent="0.25">
      <c r="Q3372" s="11"/>
      <c r="R3372" s="11"/>
      <c r="S3372" s="16"/>
      <c r="T3372" s="16"/>
    </row>
    <row r="3373" spans="17:20" x14ac:dyDescent="0.25">
      <c r="Q3373" s="11"/>
      <c r="R3373" s="11"/>
      <c r="S3373" s="16"/>
      <c r="T3373" s="16"/>
    </row>
    <row r="3374" spans="17:20" x14ac:dyDescent="0.25">
      <c r="Q3374" s="11"/>
      <c r="R3374" s="11"/>
      <c r="S3374" s="16"/>
      <c r="T3374" s="16"/>
    </row>
    <row r="3375" spans="17:20" x14ac:dyDescent="0.25">
      <c r="Q3375" s="11"/>
      <c r="R3375" s="11"/>
      <c r="S3375" s="16"/>
      <c r="T3375" s="16"/>
    </row>
    <row r="3376" spans="17:20" x14ac:dyDescent="0.25">
      <c r="Q3376" s="11"/>
      <c r="R3376" s="11"/>
      <c r="S3376" s="16"/>
      <c r="T3376" s="16"/>
    </row>
    <row r="3377" spans="17:20" x14ac:dyDescent="0.25">
      <c r="Q3377" s="11"/>
      <c r="R3377" s="11"/>
      <c r="S3377" s="16"/>
      <c r="T3377" s="16"/>
    </row>
    <row r="3378" spans="17:20" x14ac:dyDescent="0.25">
      <c r="Q3378" s="11"/>
      <c r="R3378" s="11"/>
      <c r="S3378" s="16"/>
      <c r="T3378" s="16"/>
    </row>
    <row r="3379" spans="17:20" x14ac:dyDescent="0.25">
      <c r="Q3379" s="11"/>
      <c r="R3379" s="11"/>
      <c r="S3379" s="16"/>
      <c r="T3379" s="16"/>
    </row>
    <row r="3380" spans="17:20" x14ac:dyDescent="0.25">
      <c r="Q3380" s="11"/>
      <c r="R3380" s="11"/>
      <c r="S3380" s="16"/>
      <c r="T3380" s="16"/>
    </row>
    <row r="3381" spans="17:20" x14ac:dyDescent="0.25">
      <c r="Q3381" s="11"/>
      <c r="R3381" s="11"/>
      <c r="S3381" s="16"/>
      <c r="T3381" s="16"/>
    </row>
    <row r="3382" spans="17:20" x14ac:dyDescent="0.25">
      <c r="Q3382" s="11"/>
      <c r="R3382" s="11"/>
      <c r="S3382" s="16"/>
      <c r="T3382" s="16"/>
    </row>
    <row r="3383" spans="17:20" x14ac:dyDescent="0.25">
      <c r="Q3383" s="11"/>
      <c r="R3383" s="11"/>
      <c r="S3383" s="16"/>
      <c r="T3383" s="16"/>
    </row>
    <row r="3384" spans="17:20" x14ac:dyDescent="0.25">
      <c r="Q3384" s="11"/>
      <c r="R3384" s="11"/>
      <c r="S3384" s="16"/>
      <c r="T3384" s="16"/>
    </row>
    <row r="3385" spans="17:20" x14ac:dyDescent="0.25">
      <c r="Q3385" s="11"/>
      <c r="R3385" s="11"/>
      <c r="S3385" s="16"/>
      <c r="T3385" s="16"/>
    </row>
    <row r="3386" spans="17:20" x14ac:dyDescent="0.25">
      <c r="Q3386" s="11"/>
      <c r="R3386" s="11"/>
      <c r="S3386" s="16"/>
      <c r="T3386" s="16"/>
    </row>
    <row r="3387" spans="17:20" x14ac:dyDescent="0.25">
      <c r="Q3387" s="11"/>
      <c r="R3387" s="11"/>
      <c r="S3387" s="16"/>
      <c r="T3387" s="16"/>
    </row>
    <row r="3388" spans="17:20" x14ac:dyDescent="0.25">
      <c r="Q3388" s="11"/>
      <c r="R3388" s="11"/>
      <c r="S3388" s="16"/>
      <c r="T3388" s="16"/>
    </row>
    <row r="3389" spans="17:20" x14ac:dyDescent="0.25">
      <c r="Q3389" s="11"/>
      <c r="R3389" s="11"/>
      <c r="S3389" s="16"/>
      <c r="T3389" s="16"/>
    </row>
    <row r="3390" spans="17:20" x14ac:dyDescent="0.25">
      <c r="Q3390" s="11"/>
      <c r="R3390" s="11"/>
      <c r="S3390" s="16"/>
      <c r="T3390" s="16"/>
    </row>
    <row r="3391" spans="17:20" x14ac:dyDescent="0.25">
      <c r="Q3391" s="11"/>
      <c r="R3391" s="11"/>
      <c r="S3391" s="16"/>
      <c r="T3391" s="16"/>
    </row>
    <row r="3392" spans="17:20" x14ac:dyDescent="0.25">
      <c r="Q3392" s="11"/>
      <c r="R3392" s="11"/>
      <c r="S3392" s="16"/>
      <c r="T3392" s="16"/>
    </row>
    <row r="3393" spans="17:20" x14ac:dyDescent="0.25">
      <c r="Q3393" s="11"/>
      <c r="R3393" s="11"/>
      <c r="S3393" s="16"/>
      <c r="T3393" s="16"/>
    </row>
    <row r="3394" spans="17:20" x14ac:dyDescent="0.25">
      <c r="Q3394" s="11"/>
      <c r="R3394" s="11"/>
      <c r="S3394" s="16"/>
      <c r="T3394" s="16"/>
    </row>
    <row r="3395" spans="17:20" x14ac:dyDescent="0.25">
      <c r="Q3395" s="11"/>
      <c r="R3395" s="11"/>
      <c r="S3395" s="16"/>
      <c r="T3395" s="16"/>
    </row>
    <row r="3396" spans="17:20" x14ac:dyDescent="0.25">
      <c r="Q3396" s="11"/>
      <c r="R3396" s="11"/>
      <c r="S3396" s="16"/>
      <c r="T3396" s="16"/>
    </row>
    <row r="3397" spans="17:20" x14ac:dyDescent="0.25">
      <c r="Q3397" s="11"/>
      <c r="R3397" s="11"/>
      <c r="S3397" s="16"/>
      <c r="T3397" s="16"/>
    </row>
    <row r="3398" spans="17:20" x14ac:dyDescent="0.25">
      <c r="Q3398" s="11"/>
      <c r="R3398" s="11"/>
      <c r="S3398" s="16"/>
      <c r="T3398" s="16"/>
    </row>
    <row r="3399" spans="17:20" x14ac:dyDescent="0.25">
      <c r="Q3399" s="11"/>
      <c r="R3399" s="11"/>
      <c r="S3399" s="16"/>
      <c r="T3399" s="16"/>
    </row>
    <row r="3400" spans="17:20" x14ac:dyDescent="0.25">
      <c r="Q3400" s="11"/>
      <c r="R3400" s="11"/>
      <c r="S3400" s="16"/>
      <c r="T3400" s="16"/>
    </row>
    <row r="3401" spans="17:20" x14ac:dyDescent="0.25">
      <c r="Q3401" s="11"/>
      <c r="R3401" s="11"/>
      <c r="S3401" s="16"/>
      <c r="T3401" s="16"/>
    </row>
    <row r="3402" spans="17:20" x14ac:dyDescent="0.25">
      <c r="Q3402" s="11"/>
      <c r="R3402" s="11"/>
      <c r="S3402" s="16"/>
      <c r="T3402" s="16"/>
    </row>
    <row r="3403" spans="17:20" x14ac:dyDescent="0.25">
      <c r="Q3403" s="11"/>
      <c r="R3403" s="11"/>
      <c r="S3403" s="16"/>
      <c r="T3403" s="16"/>
    </row>
    <row r="3404" spans="17:20" x14ac:dyDescent="0.25">
      <c r="Q3404" s="11"/>
      <c r="R3404" s="11"/>
      <c r="S3404" s="16"/>
      <c r="T3404" s="16"/>
    </row>
    <row r="3405" spans="17:20" x14ac:dyDescent="0.25">
      <c r="Q3405" s="11"/>
      <c r="R3405" s="11"/>
      <c r="S3405" s="16"/>
      <c r="T3405" s="16"/>
    </row>
    <row r="3406" spans="17:20" x14ac:dyDescent="0.25">
      <c r="Q3406" s="11"/>
      <c r="R3406" s="11"/>
      <c r="S3406" s="16"/>
      <c r="T3406" s="16"/>
    </row>
    <row r="3407" spans="17:20" x14ac:dyDescent="0.25">
      <c r="Q3407" s="11"/>
      <c r="R3407" s="11"/>
      <c r="S3407" s="16"/>
      <c r="T3407" s="16"/>
    </row>
    <row r="3408" spans="17:20" x14ac:dyDescent="0.25">
      <c r="Q3408" s="11"/>
      <c r="R3408" s="11"/>
      <c r="S3408" s="16"/>
      <c r="T3408" s="16"/>
    </row>
    <row r="3409" spans="17:20" x14ac:dyDescent="0.25">
      <c r="Q3409" s="11"/>
      <c r="R3409" s="11"/>
      <c r="S3409" s="16"/>
      <c r="T3409" s="16"/>
    </row>
    <row r="3410" spans="17:20" x14ac:dyDescent="0.25">
      <c r="Q3410" s="11"/>
      <c r="R3410" s="11"/>
      <c r="S3410" s="16"/>
      <c r="T3410" s="16"/>
    </row>
    <row r="3411" spans="17:20" x14ac:dyDescent="0.25">
      <c r="Q3411" s="11"/>
      <c r="R3411" s="11"/>
      <c r="S3411" s="16"/>
      <c r="T3411" s="16"/>
    </row>
    <row r="3412" spans="17:20" x14ac:dyDescent="0.25">
      <c r="Q3412" s="11"/>
      <c r="R3412" s="11"/>
      <c r="S3412" s="16"/>
      <c r="T3412" s="16"/>
    </row>
    <row r="3413" spans="17:20" x14ac:dyDescent="0.25">
      <c r="Q3413" s="11"/>
      <c r="R3413" s="11"/>
      <c r="S3413" s="16"/>
      <c r="T3413" s="16"/>
    </row>
    <row r="3414" spans="17:20" x14ac:dyDescent="0.25">
      <c r="Q3414" s="11"/>
      <c r="R3414" s="11"/>
      <c r="S3414" s="16"/>
      <c r="T3414" s="16"/>
    </row>
    <row r="3415" spans="17:20" x14ac:dyDescent="0.25">
      <c r="Q3415" s="11"/>
      <c r="R3415" s="11"/>
      <c r="S3415" s="16"/>
      <c r="T3415" s="16"/>
    </row>
    <row r="3416" spans="17:20" x14ac:dyDescent="0.25">
      <c r="Q3416" s="11"/>
      <c r="R3416" s="11"/>
      <c r="S3416" s="16"/>
      <c r="T3416" s="16"/>
    </row>
    <row r="3417" spans="17:20" x14ac:dyDescent="0.25">
      <c r="Q3417" s="11"/>
      <c r="R3417" s="11"/>
      <c r="S3417" s="16"/>
      <c r="T3417" s="16"/>
    </row>
    <row r="3418" spans="17:20" x14ac:dyDescent="0.25">
      <c r="Q3418" s="11"/>
      <c r="R3418" s="11"/>
      <c r="S3418" s="16"/>
      <c r="T3418" s="16"/>
    </row>
    <row r="3419" spans="17:20" x14ac:dyDescent="0.25">
      <c r="Q3419" s="11"/>
      <c r="R3419" s="11"/>
      <c r="S3419" s="16"/>
      <c r="T3419" s="16"/>
    </row>
    <row r="3420" spans="17:20" x14ac:dyDescent="0.25">
      <c r="Q3420" s="11"/>
      <c r="R3420" s="11"/>
      <c r="S3420" s="16"/>
      <c r="T3420" s="16"/>
    </row>
    <row r="3421" spans="17:20" x14ac:dyDescent="0.25">
      <c r="Q3421" s="11"/>
      <c r="R3421" s="11"/>
      <c r="S3421" s="16"/>
      <c r="T3421" s="16"/>
    </row>
    <row r="3422" spans="17:20" x14ac:dyDescent="0.25">
      <c r="Q3422" s="11"/>
      <c r="R3422" s="11"/>
      <c r="S3422" s="16"/>
      <c r="T3422" s="16"/>
    </row>
    <row r="3423" spans="17:20" x14ac:dyDescent="0.25">
      <c r="Q3423" s="11"/>
      <c r="R3423" s="11"/>
      <c r="S3423" s="16"/>
      <c r="T3423" s="16"/>
    </row>
    <row r="3424" spans="17:20" x14ac:dyDescent="0.25">
      <c r="Q3424" s="11"/>
      <c r="R3424" s="11"/>
      <c r="S3424" s="16"/>
      <c r="T3424" s="16"/>
    </row>
    <row r="3425" spans="17:20" x14ac:dyDescent="0.25">
      <c r="Q3425" s="11"/>
      <c r="R3425" s="11"/>
      <c r="S3425" s="16"/>
      <c r="T3425" s="16"/>
    </row>
    <row r="3426" spans="17:20" x14ac:dyDescent="0.25">
      <c r="Q3426" s="11"/>
      <c r="R3426" s="11"/>
      <c r="S3426" s="16"/>
      <c r="T3426" s="16"/>
    </row>
    <row r="3427" spans="17:20" x14ac:dyDescent="0.25">
      <c r="Q3427" s="11"/>
      <c r="R3427" s="11"/>
      <c r="S3427" s="16"/>
      <c r="T3427" s="16"/>
    </row>
    <row r="3428" spans="17:20" x14ac:dyDescent="0.25">
      <c r="Q3428" s="11"/>
      <c r="R3428" s="11"/>
      <c r="S3428" s="16"/>
      <c r="T3428" s="16"/>
    </row>
    <row r="3429" spans="17:20" x14ac:dyDescent="0.25">
      <c r="Q3429" s="11"/>
      <c r="R3429" s="11"/>
      <c r="S3429" s="16"/>
      <c r="T3429" s="16"/>
    </row>
    <row r="3430" spans="17:20" x14ac:dyDescent="0.25">
      <c r="Q3430" s="11"/>
      <c r="R3430" s="11"/>
      <c r="S3430" s="16"/>
      <c r="T3430" s="16"/>
    </row>
    <row r="3431" spans="17:20" x14ac:dyDescent="0.25">
      <c r="Q3431" s="11"/>
      <c r="R3431" s="11"/>
      <c r="S3431" s="16"/>
      <c r="T3431" s="16"/>
    </row>
    <row r="3432" spans="17:20" x14ac:dyDescent="0.25">
      <c r="Q3432" s="11"/>
      <c r="R3432" s="11"/>
      <c r="S3432" s="16"/>
      <c r="T3432" s="16"/>
    </row>
    <row r="3433" spans="17:20" x14ac:dyDescent="0.25">
      <c r="Q3433" s="11"/>
      <c r="R3433" s="11"/>
      <c r="S3433" s="16"/>
      <c r="T3433" s="16"/>
    </row>
    <row r="3434" spans="17:20" x14ac:dyDescent="0.25">
      <c r="Q3434" s="11"/>
      <c r="R3434" s="11"/>
      <c r="S3434" s="16"/>
      <c r="T3434" s="16"/>
    </row>
    <row r="3435" spans="17:20" x14ac:dyDescent="0.25">
      <c r="Q3435" s="11"/>
      <c r="R3435" s="11"/>
      <c r="S3435" s="16"/>
      <c r="T3435" s="16"/>
    </row>
    <row r="3436" spans="17:20" x14ac:dyDescent="0.25">
      <c r="Q3436" s="11"/>
      <c r="R3436" s="11"/>
      <c r="S3436" s="16"/>
      <c r="T3436" s="16"/>
    </row>
    <row r="3437" spans="17:20" x14ac:dyDescent="0.25">
      <c r="Q3437" s="11"/>
      <c r="R3437" s="11"/>
      <c r="S3437" s="16"/>
      <c r="T3437" s="16"/>
    </row>
    <row r="3438" spans="17:20" x14ac:dyDescent="0.25">
      <c r="Q3438" s="11"/>
      <c r="R3438" s="11"/>
      <c r="S3438" s="16"/>
      <c r="T3438" s="16"/>
    </row>
    <row r="3439" spans="17:20" x14ac:dyDescent="0.25">
      <c r="Q3439" s="11"/>
      <c r="R3439" s="11"/>
      <c r="S3439" s="16"/>
      <c r="T3439" s="16"/>
    </row>
    <row r="3440" spans="17:20" x14ac:dyDescent="0.25">
      <c r="Q3440" s="11"/>
      <c r="R3440" s="11"/>
      <c r="S3440" s="16"/>
      <c r="T3440" s="16"/>
    </row>
    <row r="3441" spans="17:20" x14ac:dyDescent="0.25">
      <c r="Q3441" s="11"/>
      <c r="R3441" s="11"/>
      <c r="S3441" s="16"/>
      <c r="T3441" s="16"/>
    </row>
    <row r="3442" spans="17:20" x14ac:dyDescent="0.25">
      <c r="Q3442" s="11"/>
      <c r="R3442" s="11"/>
      <c r="S3442" s="16"/>
      <c r="T3442" s="16"/>
    </row>
    <row r="3443" spans="17:20" x14ac:dyDescent="0.25">
      <c r="Q3443" s="11"/>
      <c r="R3443" s="11"/>
      <c r="S3443" s="16"/>
      <c r="T3443" s="16"/>
    </row>
    <row r="3444" spans="17:20" x14ac:dyDescent="0.25">
      <c r="Q3444" s="11"/>
      <c r="R3444" s="11"/>
      <c r="S3444" s="16"/>
      <c r="T3444" s="16"/>
    </row>
    <row r="3445" spans="17:20" x14ac:dyDescent="0.25">
      <c r="Q3445" s="11"/>
      <c r="R3445" s="11"/>
      <c r="S3445" s="16"/>
      <c r="T3445" s="16"/>
    </row>
    <row r="3446" spans="17:20" x14ac:dyDescent="0.25">
      <c r="Q3446" s="11"/>
      <c r="R3446" s="11"/>
      <c r="S3446" s="16"/>
      <c r="T3446" s="16"/>
    </row>
    <row r="3447" spans="17:20" x14ac:dyDescent="0.25">
      <c r="Q3447" s="11"/>
      <c r="R3447" s="11"/>
      <c r="S3447" s="16"/>
      <c r="T3447" s="16"/>
    </row>
    <row r="3448" spans="17:20" x14ac:dyDescent="0.25">
      <c r="Q3448" s="11"/>
      <c r="R3448" s="11"/>
      <c r="S3448" s="16"/>
      <c r="T3448" s="16"/>
    </row>
    <row r="3449" spans="17:20" x14ac:dyDescent="0.25">
      <c r="Q3449" s="11"/>
      <c r="R3449" s="11"/>
      <c r="S3449" s="16"/>
      <c r="T3449" s="16"/>
    </row>
    <row r="3450" spans="17:20" x14ac:dyDescent="0.25">
      <c r="Q3450" s="11"/>
      <c r="R3450" s="11"/>
      <c r="S3450" s="16"/>
      <c r="T3450" s="16"/>
    </row>
    <row r="3451" spans="17:20" x14ac:dyDescent="0.25">
      <c r="Q3451" s="11"/>
      <c r="R3451" s="11"/>
      <c r="S3451" s="16"/>
      <c r="T3451" s="16"/>
    </row>
    <row r="3452" spans="17:20" x14ac:dyDescent="0.25">
      <c r="Q3452" s="11"/>
      <c r="R3452" s="11"/>
      <c r="S3452" s="16"/>
      <c r="T3452" s="16"/>
    </row>
    <row r="3453" spans="17:20" x14ac:dyDescent="0.25">
      <c r="Q3453" s="11"/>
      <c r="R3453" s="11"/>
      <c r="S3453" s="16"/>
      <c r="T3453" s="16"/>
    </row>
    <row r="3454" spans="17:20" x14ac:dyDescent="0.25">
      <c r="Q3454" s="11"/>
      <c r="R3454" s="11"/>
      <c r="S3454" s="16"/>
      <c r="T3454" s="16"/>
    </row>
    <row r="3455" spans="17:20" x14ac:dyDescent="0.25">
      <c r="Q3455" s="11"/>
      <c r="R3455" s="11"/>
      <c r="S3455" s="16"/>
      <c r="T3455" s="16"/>
    </row>
    <row r="3456" spans="17:20" x14ac:dyDescent="0.25">
      <c r="Q3456" s="11"/>
      <c r="R3456" s="11"/>
      <c r="S3456" s="16"/>
      <c r="T3456" s="16"/>
    </row>
    <row r="3457" spans="17:20" x14ac:dyDescent="0.25">
      <c r="Q3457" s="11"/>
      <c r="R3457" s="11"/>
      <c r="S3457" s="16"/>
      <c r="T3457" s="16"/>
    </row>
    <row r="3458" spans="17:20" x14ac:dyDescent="0.25">
      <c r="Q3458" s="11"/>
      <c r="R3458" s="11"/>
      <c r="S3458" s="16"/>
      <c r="T3458" s="16"/>
    </row>
    <row r="3459" spans="17:20" x14ac:dyDescent="0.25">
      <c r="Q3459" s="11"/>
      <c r="R3459" s="11"/>
      <c r="S3459" s="16"/>
      <c r="T3459" s="16"/>
    </row>
    <row r="3460" spans="17:20" x14ac:dyDescent="0.25">
      <c r="Q3460" s="11"/>
      <c r="R3460" s="11"/>
      <c r="S3460" s="16"/>
      <c r="T3460" s="16"/>
    </row>
    <row r="3461" spans="17:20" x14ac:dyDescent="0.25">
      <c r="Q3461" s="11"/>
      <c r="R3461" s="11"/>
      <c r="S3461" s="16"/>
      <c r="T3461" s="16"/>
    </row>
    <row r="3462" spans="17:20" x14ac:dyDescent="0.25">
      <c r="Q3462" s="11"/>
      <c r="R3462" s="11"/>
      <c r="S3462" s="16"/>
      <c r="T3462" s="16"/>
    </row>
    <row r="3463" spans="17:20" x14ac:dyDescent="0.25">
      <c r="Q3463" s="11"/>
      <c r="R3463" s="11"/>
      <c r="S3463" s="16"/>
      <c r="T3463" s="16"/>
    </row>
    <row r="3464" spans="17:20" x14ac:dyDescent="0.25">
      <c r="Q3464" s="11"/>
      <c r="R3464" s="11"/>
      <c r="S3464" s="16"/>
      <c r="T3464" s="16"/>
    </row>
    <row r="3465" spans="17:20" x14ac:dyDescent="0.25">
      <c r="Q3465" s="11"/>
      <c r="R3465" s="11"/>
      <c r="S3465" s="16"/>
      <c r="T3465" s="16"/>
    </row>
    <row r="3466" spans="17:20" x14ac:dyDescent="0.25">
      <c r="Q3466" s="11"/>
      <c r="R3466" s="11"/>
      <c r="S3466" s="16"/>
      <c r="T3466" s="16"/>
    </row>
    <row r="3467" spans="17:20" x14ac:dyDescent="0.25">
      <c r="Q3467" s="11"/>
      <c r="R3467" s="11"/>
      <c r="S3467" s="16"/>
      <c r="T3467" s="16"/>
    </row>
    <row r="3468" spans="17:20" x14ac:dyDescent="0.25">
      <c r="Q3468" s="11"/>
      <c r="R3468" s="11"/>
      <c r="S3468" s="16"/>
      <c r="T3468" s="16"/>
    </row>
    <row r="3469" spans="17:20" x14ac:dyDescent="0.25">
      <c r="Q3469" s="11"/>
      <c r="R3469" s="11"/>
      <c r="S3469" s="16"/>
      <c r="T3469" s="16"/>
    </row>
    <row r="3470" spans="17:20" x14ac:dyDescent="0.25">
      <c r="Q3470" s="11"/>
      <c r="R3470" s="11"/>
      <c r="S3470" s="16"/>
      <c r="T3470" s="16"/>
    </row>
    <row r="3471" spans="17:20" x14ac:dyDescent="0.25">
      <c r="Q3471" s="11"/>
      <c r="R3471" s="11"/>
      <c r="S3471" s="16"/>
      <c r="T3471" s="16"/>
    </row>
    <row r="3472" spans="17:20" x14ac:dyDescent="0.25">
      <c r="Q3472" s="11"/>
      <c r="R3472" s="11"/>
      <c r="S3472" s="16"/>
      <c r="T3472" s="16"/>
    </row>
    <row r="3473" spans="17:20" x14ac:dyDescent="0.25">
      <c r="Q3473" s="11"/>
      <c r="R3473" s="11"/>
      <c r="S3473" s="16"/>
      <c r="T3473" s="16"/>
    </row>
    <row r="3474" spans="17:20" x14ac:dyDescent="0.25">
      <c r="Q3474" s="11"/>
      <c r="R3474" s="11"/>
      <c r="S3474" s="16"/>
      <c r="T3474" s="16"/>
    </row>
    <row r="3475" spans="17:20" x14ac:dyDescent="0.25">
      <c r="Q3475" s="11"/>
      <c r="R3475" s="11"/>
      <c r="S3475" s="16"/>
      <c r="T3475" s="16"/>
    </row>
    <row r="3476" spans="17:20" x14ac:dyDescent="0.25">
      <c r="Q3476" s="11"/>
      <c r="R3476" s="11"/>
      <c r="S3476" s="16"/>
      <c r="T3476" s="16"/>
    </row>
    <row r="3477" spans="17:20" x14ac:dyDescent="0.25">
      <c r="Q3477" s="11"/>
      <c r="R3477" s="11"/>
      <c r="S3477" s="16"/>
      <c r="T3477" s="16"/>
    </row>
    <row r="3478" spans="17:20" x14ac:dyDescent="0.25">
      <c r="Q3478" s="11"/>
      <c r="R3478" s="11"/>
      <c r="S3478" s="16"/>
      <c r="T3478" s="16"/>
    </row>
    <row r="3479" spans="17:20" x14ac:dyDescent="0.25">
      <c r="Q3479" s="11"/>
      <c r="R3479" s="11"/>
      <c r="S3479" s="16"/>
      <c r="T3479" s="16"/>
    </row>
    <row r="3480" spans="17:20" x14ac:dyDescent="0.25">
      <c r="Q3480" s="11"/>
      <c r="R3480" s="11"/>
      <c r="S3480" s="16"/>
      <c r="T3480" s="16"/>
    </row>
    <row r="3481" spans="17:20" x14ac:dyDescent="0.25">
      <c r="Q3481" s="11"/>
      <c r="R3481" s="11"/>
      <c r="S3481" s="16"/>
      <c r="T3481" s="16"/>
    </row>
    <row r="3482" spans="17:20" x14ac:dyDescent="0.25">
      <c r="Q3482" s="11"/>
      <c r="R3482" s="11"/>
      <c r="S3482" s="16"/>
      <c r="T3482" s="16"/>
    </row>
    <row r="3483" spans="17:20" x14ac:dyDescent="0.25">
      <c r="Q3483" s="11"/>
      <c r="R3483" s="11"/>
      <c r="S3483" s="16"/>
      <c r="T3483" s="16"/>
    </row>
    <row r="3484" spans="17:20" x14ac:dyDescent="0.25">
      <c r="Q3484" s="11"/>
      <c r="R3484" s="11"/>
      <c r="S3484" s="16"/>
      <c r="T3484" s="16"/>
    </row>
    <row r="3485" spans="17:20" x14ac:dyDescent="0.25">
      <c r="Q3485" s="11"/>
      <c r="R3485" s="11"/>
      <c r="S3485" s="16"/>
      <c r="T3485" s="16"/>
    </row>
    <row r="3486" spans="17:20" x14ac:dyDescent="0.25">
      <c r="Q3486" s="11"/>
      <c r="R3486" s="11"/>
      <c r="S3486" s="16"/>
      <c r="T3486" s="16"/>
    </row>
    <row r="3487" spans="17:20" x14ac:dyDescent="0.25">
      <c r="Q3487" s="11"/>
      <c r="R3487" s="11"/>
      <c r="S3487" s="16"/>
      <c r="T3487" s="16"/>
    </row>
    <row r="3488" spans="17:20" x14ac:dyDescent="0.25">
      <c r="Q3488" s="11"/>
      <c r="R3488" s="11"/>
      <c r="S3488" s="16"/>
      <c r="T3488" s="16"/>
    </row>
    <row r="3489" spans="17:20" x14ac:dyDescent="0.25">
      <c r="Q3489" s="11"/>
      <c r="R3489" s="11"/>
      <c r="S3489" s="16"/>
      <c r="T3489" s="16"/>
    </row>
    <row r="3490" spans="17:20" x14ac:dyDescent="0.25">
      <c r="Q3490" s="11"/>
      <c r="R3490" s="11"/>
      <c r="S3490" s="16"/>
      <c r="T3490" s="16"/>
    </row>
    <row r="3491" spans="17:20" x14ac:dyDescent="0.25">
      <c r="Q3491" s="11"/>
      <c r="R3491" s="11"/>
      <c r="S3491" s="16"/>
      <c r="T3491" s="16"/>
    </row>
    <row r="3492" spans="17:20" x14ac:dyDescent="0.25">
      <c r="Q3492" s="11"/>
      <c r="R3492" s="11"/>
      <c r="S3492" s="16"/>
      <c r="T3492" s="16"/>
    </row>
    <row r="3493" spans="17:20" x14ac:dyDescent="0.25">
      <c r="Q3493" s="11"/>
      <c r="R3493" s="11"/>
      <c r="S3493" s="16"/>
      <c r="T3493" s="16"/>
    </row>
    <row r="3494" spans="17:20" x14ac:dyDescent="0.25">
      <c r="Q3494" s="11"/>
      <c r="R3494" s="11"/>
      <c r="S3494" s="16"/>
      <c r="T3494" s="16"/>
    </row>
    <row r="3495" spans="17:20" x14ac:dyDescent="0.25">
      <c r="Q3495" s="11"/>
      <c r="R3495" s="11"/>
      <c r="S3495" s="16"/>
      <c r="T3495" s="16"/>
    </row>
    <row r="3496" spans="17:20" x14ac:dyDescent="0.25">
      <c r="Q3496" s="11"/>
      <c r="R3496" s="11"/>
      <c r="S3496" s="16"/>
      <c r="T3496" s="16"/>
    </row>
    <row r="3497" spans="17:20" x14ac:dyDescent="0.25">
      <c r="Q3497" s="11"/>
      <c r="R3497" s="11"/>
      <c r="S3497" s="16"/>
      <c r="T3497" s="16"/>
    </row>
    <row r="3498" spans="17:20" x14ac:dyDescent="0.25">
      <c r="Q3498" s="11"/>
      <c r="R3498" s="11"/>
      <c r="S3498" s="16"/>
      <c r="T3498" s="16"/>
    </row>
    <row r="3499" spans="17:20" x14ac:dyDescent="0.25">
      <c r="Q3499" s="11"/>
      <c r="R3499" s="11"/>
      <c r="S3499" s="16"/>
      <c r="T3499" s="16"/>
    </row>
    <row r="3500" spans="17:20" x14ac:dyDescent="0.25">
      <c r="Q3500" s="11"/>
      <c r="R3500" s="11"/>
      <c r="S3500" s="16"/>
      <c r="T3500" s="16"/>
    </row>
    <row r="3501" spans="17:20" x14ac:dyDescent="0.25">
      <c r="Q3501" s="11"/>
      <c r="R3501" s="11"/>
      <c r="S3501" s="16"/>
      <c r="T3501" s="16"/>
    </row>
    <row r="3502" spans="17:20" x14ac:dyDescent="0.25">
      <c r="Q3502" s="11"/>
      <c r="R3502" s="11"/>
      <c r="S3502" s="16"/>
      <c r="T3502" s="16"/>
    </row>
    <row r="3503" spans="17:20" x14ac:dyDescent="0.25">
      <c r="Q3503" s="11"/>
      <c r="R3503" s="11"/>
      <c r="S3503" s="16"/>
      <c r="T3503" s="16"/>
    </row>
    <row r="3504" spans="17:20" x14ac:dyDescent="0.25">
      <c r="Q3504" s="11"/>
      <c r="R3504" s="11"/>
      <c r="S3504" s="16"/>
      <c r="T3504" s="16"/>
    </row>
    <row r="3505" spans="17:20" x14ac:dyDescent="0.25">
      <c r="Q3505" s="11"/>
      <c r="R3505" s="11"/>
      <c r="S3505" s="16"/>
      <c r="T3505" s="16"/>
    </row>
    <row r="3506" spans="17:20" x14ac:dyDescent="0.25">
      <c r="Q3506" s="11"/>
      <c r="R3506" s="11"/>
      <c r="S3506" s="16"/>
      <c r="T3506" s="16"/>
    </row>
    <row r="3507" spans="17:20" x14ac:dyDescent="0.25">
      <c r="Q3507" s="11"/>
      <c r="R3507" s="11"/>
      <c r="S3507" s="16"/>
      <c r="T3507" s="16"/>
    </row>
    <row r="3508" spans="17:20" x14ac:dyDescent="0.25">
      <c r="Q3508" s="11"/>
      <c r="R3508" s="11"/>
      <c r="S3508" s="16"/>
      <c r="T3508" s="16"/>
    </row>
    <row r="3509" spans="17:20" x14ac:dyDescent="0.25">
      <c r="Q3509" s="11"/>
      <c r="R3509" s="11"/>
      <c r="S3509" s="16"/>
      <c r="T3509" s="16"/>
    </row>
    <row r="3510" spans="17:20" x14ac:dyDescent="0.25">
      <c r="Q3510" s="11"/>
      <c r="R3510" s="11"/>
      <c r="S3510" s="16"/>
      <c r="T3510" s="16"/>
    </row>
    <row r="3511" spans="17:20" x14ac:dyDescent="0.25">
      <c r="Q3511" s="11"/>
      <c r="R3511" s="11"/>
      <c r="S3511" s="16"/>
      <c r="T3511" s="16"/>
    </row>
    <row r="3512" spans="17:20" x14ac:dyDescent="0.25">
      <c r="Q3512" s="11"/>
      <c r="R3512" s="11"/>
      <c r="S3512" s="16"/>
      <c r="T3512" s="16"/>
    </row>
    <row r="3513" spans="17:20" x14ac:dyDescent="0.25">
      <c r="Q3513" s="11"/>
      <c r="R3513" s="11"/>
      <c r="S3513" s="16"/>
      <c r="T3513" s="16"/>
    </row>
    <row r="3514" spans="17:20" x14ac:dyDescent="0.25">
      <c r="Q3514" s="11"/>
      <c r="R3514" s="11"/>
      <c r="S3514" s="16"/>
      <c r="T3514" s="16"/>
    </row>
    <row r="3515" spans="17:20" x14ac:dyDescent="0.25">
      <c r="Q3515" s="11"/>
      <c r="R3515" s="11"/>
      <c r="S3515" s="16"/>
      <c r="T3515" s="16"/>
    </row>
    <row r="3516" spans="17:20" x14ac:dyDescent="0.25">
      <c r="Q3516" s="11"/>
      <c r="R3516" s="11"/>
      <c r="S3516" s="16"/>
      <c r="T3516" s="16"/>
    </row>
    <row r="3517" spans="17:20" x14ac:dyDescent="0.25">
      <c r="Q3517" s="11"/>
      <c r="R3517" s="11"/>
      <c r="S3517" s="16"/>
      <c r="T3517" s="16"/>
    </row>
    <row r="3518" spans="17:20" x14ac:dyDescent="0.25">
      <c r="Q3518" s="11"/>
      <c r="R3518" s="11"/>
      <c r="S3518" s="16"/>
      <c r="T3518" s="16"/>
    </row>
    <row r="3519" spans="17:20" x14ac:dyDescent="0.25">
      <c r="Q3519" s="11"/>
      <c r="R3519" s="11"/>
      <c r="S3519" s="16"/>
      <c r="T3519" s="16"/>
    </row>
    <row r="3520" spans="17:20" x14ac:dyDescent="0.25">
      <c r="Q3520" s="11"/>
      <c r="R3520" s="11"/>
      <c r="S3520" s="16"/>
      <c r="T3520" s="16"/>
    </row>
    <row r="3521" spans="17:20" x14ac:dyDescent="0.25">
      <c r="Q3521" s="11"/>
      <c r="R3521" s="11"/>
      <c r="S3521" s="16"/>
      <c r="T3521" s="16"/>
    </row>
    <row r="3522" spans="17:20" x14ac:dyDescent="0.25">
      <c r="Q3522" s="11"/>
      <c r="R3522" s="11"/>
      <c r="S3522" s="16"/>
      <c r="T3522" s="16"/>
    </row>
    <row r="3523" spans="17:20" x14ac:dyDescent="0.25">
      <c r="Q3523" s="11"/>
      <c r="R3523" s="11"/>
      <c r="S3523" s="16"/>
      <c r="T3523" s="16"/>
    </row>
    <row r="3524" spans="17:20" x14ac:dyDescent="0.25">
      <c r="Q3524" s="11"/>
      <c r="R3524" s="11"/>
      <c r="S3524" s="16"/>
      <c r="T3524" s="16"/>
    </row>
    <row r="3525" spans="17:20" x14ac:dyDescent="0.25">
      <c r="Q3525" s="11"/>
      <c r="R3525" s="11"/>
      <c r="S3525" s="16"/>
      <c r="T3525" s="16"/>
    </row>
    <row r="3526" spans="17:20" x14ac:dyDescent="0.25">
      <c r="Q3526" s="11"/>
      <c r="R3526" s="11"/>
      <c r="S3526" s="16"/>
      <c r="T3526" s="16"/>
    </row>
    <row r="3527" spans="17:20" x14ac:dyDescent="0.25">
      <c r="Q3527" s="11"/>
      <c r="R3527" s="11"/>
      <c r="S3527" s="16"/>
      <c r="T3527" s="16"/>
    </row>
    <row r="3528" spans="17:20" x14ac:dyDescent="0.25">
      <c r="Q3528" s="11"/>
      <c r="R3528" s="11"/>
      <c r="S3528" s="16"/>
      <c r="T3528" s="16"/>
    </row>
    <row r="3529" spans="17:20" x14ac:dyDescent="0.25">
      <c r="Q3529" s="11"/>
      <c r="R3529" s="11"/>
      <c r="S3529" s="16"/>
      <c r="T3529" s="16"/>
    </row>
    <row r="3530" spans="17:20" x14ac:dyDescent="0.25">
      <c r="Q3530" s="11"/>
      <c r="R3530" s="11"/>
      <c r="S3530" s="16"/>
      <c r="T3530" s="16"/>
    </row>
    <row r="3531" spans="17:20" x14ac:dyDescent="0.25">
      <c r="Q3531" s="11"/>
      <c r="R3531" s="11"/>
      <c r="S3531" s="16"/>
      <c r="T3531" s="16"/>
    </row>
    <row r="3532" spans="17:20" x14ac:dyDescent="0.25">
      <c r="Q3532" s="11"/>
      <c r="R3532" s="11"/>
      <c r="S3532" s="16"/>
      <c r="T3532" s="16"/>
    </row>
    <row r="3533" spans="17:20" x14ac:dyDescent="0.25">
      <c r="Q3533" s="11"/>
      <c r="R3533" s="11"/>
      <c r="S3533" s="16"/>
      <c r="T3533" s="16"/>
    </row>
    <row r="3534" spans="17:20" x14ac:dyDescent="0.25">
      <c r="Q3534" s="11"/>
      <c r="R3534" s="11"/>
      <c r="S3534" s="16"/>
      <c r="T3534" s="16"/>
    </row>
    <row r="3535" spans="17:20" x14ac:dyDescent="0.25">
      <c r="Q3535" s="11"/>
      <c r="R3535" s="11"/>
      <c r="S3535" s="16"/>
      <c r="T3535" s="16"/>
    </row>
    <row r="3536" spans="17:20" x14ac:dyDescent="0.25">
      <c r="Q3536" s="11"/>
      <c r="R3536" s="11"/>
      <c r="S3536" s="16"/>
      <c r="T3536" s="16"/>
    </row>
    <row r="3537" spans="17:20" x14ac:dyDescent="0.25">
      <c r="Q3537" s="11"/>
      <c r="R3537" s="11"/>
      <c r="S3537" s="16"/>
      <c r="T3537" s="16"/>
    </row>
    <row r="3538" spans="17:20" x14ac:dyDescent="0.25">
      <c r="Q3538" s="11"/>
      <c r="R3538" s="11"/>
      <c r="S3538" s="16"/>
      <c r="T3538" s="16"/>
    </row>
    <row r="3539" spans="17:20" x14ac:dyDescent="0.25">
      <c r="Q3539" s="11"/>
      <c r="R3539" s="11"/>
      <c r="S3539" s="16"/>
      <c r="T3539" s="16"/>
    </row>
    <row r="3540" spans="17:20" x14ac:dyDescent="0.25">
      <c r="Q3540" s="11"/>
      <c r="R3540" s="11"/>
      <c r="S3540" s="16"/>
      <c r="T3540" s="16"/>
    </row>
    <row r="3541" spans="17:20" x14ac:dyDescent="0.25">
      <c r="Q3541" s="11"/>
      <c r="R3541" s="11"/>
      <c r="S3541" s="16"/>
      <c r="T3541" s="16"/>
    </row>
    <row r="3542" spans="17:20" x14ac:dyDescent="0.25">
      <c r="Q3542" s="11"/>
      <c r="R3542" s="11"/>
      <c r="S3542" s="16"/>
      <c r="T3542" s="16"/>
    </row>
    <row r="3543" spans="17:20" x14ac:dyDescent="0.25">
      <c r="Q3543" s="11"/>
      <c r="R3543" s="11"/>
      <c r="S3543" s="16"/>
      <c r="T3543" s="16"/>
    </row>
    <row r="3544" spans="17:20" x14ac:dyDescent="0.25">
      <c r="Q3544" s="11"/>
      <c r="R3544" s="11"/>
      <c r="S3544" s="16"/>
      <c r="T3544" s="16"/>
    </row>
    <row r="3545" spans="17:20" x14ac:dyDescent="0.25">
      <c r="Q3545" s="11"/>
      <c r="R3545" s="11"/>
      <c r="S3545" s="16"/>
      <c r="T3545" s="16"/>
    </row>
    <row r="3546" spans="17:20" x14ac:dyDescent="0.25">
      <c r="Q3546" s="11"/>
      <c r="R3546" s="11"/>
      <c r="S3546" s="16"/>
      <c r="T3546" s="16"/>
    </row>
    <row r="3547" spans="17:20" x14ac:dyDescent="0.25">
      <c r="Q3547" s="11"/>
      <c r="R3547" s="11"/>
      <c r="S3547" s="16"/>
      <c r="T3547" s="16"/>
    </row>
    <row r="3548" spans="17:20" x14ac:dyDescent="0.25">
      <c r="Q3548" s="11"/>
      <c r="R3548" s="11"/>
      <c r="S3548" s="16"/>
      <c r="T3548" s="16"/>
    </row>
    <row r="3549" spans="17:20" x14ac:dyDescent="0.25">
      <c r="Q3549" s="11"/>
      <c r="R3549" s="11"/>
      <c r="S3549" s="16"/>
      <c r="T3549" s="16"/>
    </row>
    <row r="3550" spans="17:20" x14ac:dyDescent="0.25">
      <c r="Q3550" s="11"/>
      <c r="R3550" s="11"/>
      <c r="S3550" s="16"/>
      <c r="T3550" s="16"/>
    </row>
    <row r="3551" spans="17:20" x14ac:dyDescent="0.25">
      <c r="Q3551" s="11"/>
      <c r="R3551" s="11"/>
      <c r="S3551" s="16"/>
      <c r="T3551" s="16"/>
    </row>
    <row r="3552" spans="17:20" x14ac:dyDescent="0.25">
      <c r="Q3552" s="11"/>
      <c r="R3552" s="11"/>
      <c r="S3552" s="16"/>
      <c r="T3552" s="16"/>
    </row>
    <row r="3553" spans="17:20" x14ac:dyDescent="0.25">
      <c r="Q3553" s="11"/>
      <c r="R3553" s="11"/>
      <c r="S3553" s="16"/>
      <c r="T3553" s="16"/>
    </row>
    <row r="3554" spans="17:20" x14ac:dyDescent="0.25">
      <c r="Q3554" s="11"/>
      <c r="R3554" s="11"/>
      <c r="S3554" s="16"/>
      <c r="T3554" s="16"/>
    </row>
    <row r="3555" spans="17:20" x14ac:dyDescent="0.25">
      <c r="Q3555" s="11"/>
      <c r="R3555" s="11"/>
      <c r="S3555" s="16"/>
      <c r="T3555" s="16"/>
    </row>
    <row r="3556" spans="17:20" x14ac:dyDescent="0.25">
      <c r="Q3556" s="11"/>
      <c r="R3556" s="11"/>
      <c r="S3556" s="16"/>
      <c r="T3556" s="16"/>
    </row>
    <row r="3557" spans="17:20" x14ac:dyDescent="0.25">
      <c r="Q3557" s="11"/>
      <c r="R3557" s="11"/>
      <c r="S3557" s="16"/>
      <c r="T3557" s="16"/>
    </row>
    <row r="3558" spans="17:20" x14ac:dyDescent="0.25">
      <c r="Q3558" s="11"/>
      <c r="R3558" s="11"/>
      <c r="S3558" s="16"/>
      <c r="T3558" s="16"/>
    </row>
    <row r="3559" spans="17:20" x14ac:dyDescent="0.25">
      <c r="Q3559" s="11"/>
      <c r="R3559" s="11"/>
      <c r="S3559" s="16"/>
      <c r="T3559" s="16"/>
    </row>
    <row r="3560" spans="17:20" x14ac:dyDescent="0.25">
      <c r="Q3560" s="11"/>
      <c r="R3560" s="11"/>
      <c r="S3560" s="16"/>
      <c r="T3560" s="16"/>
    </row>
    <row r="3561" spans="17:20" x14ac:dyDescent="0.25">
      <c r="Q3561" s="11"/>
      <c r="R3561" s="11"/>
      <c r="S3561" s="16"/>
      <c r="T3561" s="16"/>
    </row>
    <row r="3562" spans="17:20" x14ac:dyDescent="0.25">
      <c r="Q3562" s="11"/>
      <c r="R3562" s="11"/>
      <c r="S3562" s="16"/>
      <c r="T3562" s="16"/>
    </row>
    <row r="3563" spans="17:20" x14ac:dyDescent="0.25">
      <c r="Q3563" s="11"/>
      <c r="R3563" s="11"/>
      <c r="S3563" s="16"/>
      <c r="T3563" s="16"/>
    </row>
    <row r="3564" spans="17:20" x14ac:dyDescent="0.25">
      <c r="Q3564" s="11"/>
      <c r="R3564" s="11"/>
      <c r="S3564" s="16"/>
      <c r="T3564" s="16"/>
    </row>
    <row r="3565" spans="17:20" x14ac:dyDescent="0.25">
      <c r="Q3565" s="11"/>
      <c r="R3565" s="11"/>
      <c r="S3565" s="16"/>
      <c r="T3565" s="16"/>
    </row>
    <row r="3566" spans="17:20" x14ac:dyDescent="0.25">
      <c r="Q3566" s="11"/>
      <c r="R3566" s="11"/>
      <c r="S3566" s="16"/>
      <c r="T3566" s="16"/>
    </row>
    <row r="3567" spans="17:20" x14ac:dyDescent="0.25">
      <c r="Q3567" s="11"/>
      <c r="R3567" s="11"/>
      <c r="S3567" s="16"/>
      <c r="T3567" s="16"/>
    </row>
    <row r="3568" spans="17:20" x14ac:dyDescent="0.25">
      <c r="Q3568" s="11"/>
      <c r="R3568" s="11"/>
      <c r="S3568" s="16"/>
      <c r="T3568" s="16"/>
    </row>
    <row r="3569" spans="17:20" x14ac:dyDescent="0.25">
      <c r="Q3569" s="11"/>
      <c r="R3569" s="11"/>
      <c r="S3569" s="16"/>
      <c r="T3569" s="16"/>
    </row>
    <row r="3570" spans="17:20" x14ac:dyDescent="0.25">
      <c r="Q3570" s="11"/>
      <c r="R3570" s="11"/>
      <c r="S3570" s="16"/>
      <c r="T3570" s="16"/>
    </row>
    <row r="3571" spans="17:20" x14ac:dyDescent="0.25">
      <c r="Q3571" s="11"/>
      <c r="R3571" s="11"/>
      <c r="S3571" s="16"/>
      <c r="T3571" s="16"/>
    </row>
    <row r="3572" spans="17:20" x14ac:dyDescent="0.25">
      <c r="Q3572" s="11"/>
      <c r="R3572" s="11"/>
      <c r="S3572" s="16"/>
      <c r="T3572" s="16"/>
    </row>
    <row r="3573" spans="17:20" x14ac:dyDescent="0.25">
      <c r="Q3573" s="11"/>
      <c r="R3573" s="11"/>
      <c r="S3573" s="16"/>
      <c r="T3573" s="16"/>
    </row>
    <row r="3574" spans="17:20" x14ac:dyDescent="0.25">
      <c r="Q3574" s="11"/>
      <c r="R3574" s="11"/>
      <c r="S3574" s="16"/>
      <c r="T3574" s="16"/>
    </row>
    <row r="3575" spans="17:20" x14ac:dyDescent="0.25">
      <c r="Q3575" s="11"/>
      <c r="R3575" s="11"/>
      <c r="S3575" s="16"/>
      <c r="T3575" s="16"/>
    </row>
    <row r="3576" spans="17:20" x14ac:dyDescent="0.25">
      <c r="Q3576" s="11"/>
      <c r="R3576" s="11"/>
      <c r="S3576" s="16"/>
      <c r="T3576" s="16"/>
    </row>
    <row r="3577" spans="17:20" x14ac:dyDescent="0.25">
      <c r="Q3577" s="11"/>
      <c r="R3577" s="11"/>
      <c r="S3577" s="16"/>
      <c r="T3577" s="16"/>
    </row>
    <row r="3578" spans="17:20" x14ac:dyDescent="0.25">
      <c r="Q3578" s="11"/>
      <c r="R3578" s="11"/>
      <c r="S3578" s="16"/>
      <c r="T3578" s="16"/>
    </row>
    <row r="3579" spans="17:20" x14ac:dyDescent="0.25">
      <c r="Q3579" s="11"/>
      <c r="R3579" s="11"/>
      <c r="S3579" s="16"/>
      <c r="T3579" s="16"/>
    </row>
    <row r="3580" spans="17:20" x14ac:dyDescent="0.25">
      <c r="Q3580" s="11"/>
      <c r="R3580" s="11"/>
      <c r="S3580" s="16"/>
      <c r="T3580" s="16"/>
    </row>
    <row r="3581" spans="17:20" x14ac:dyDescent="0.25">
      <c r="Q3581" s="11"/>
      <c r="R3581" s="11"/>
      <c r="S3581" s="16"/>
      <c r="T3581" s="16"/>
    </row>
    <row r="3582" spans="17:20" x14ac:dyDescent="0.25">
      <c r="Q3582" s="11"/>
      <c r="R3582" s="11"/>
      <c r="S3582" s="16"/>
      <c r="T3582" s="16"/>
    </row>
    <row r="3583" spans="17:20" x14ac:dyDescent="0.25">
      <c r="Q3583" s="11"/>
      <c r="R3583" s="11"/>
      <c r="S3583" s="16"/>
      <c r="T3583" s="16"/>
    </row>
    <row r="3584" spans="17:20" x14ac:dyDescent="0.25">
      <c r="Q3584" s="11"/>
      <c r="R3584" s="11"/>
      <c r="S3584" s="16"/>
      <c r="T3584" s="16"/>
    </row>
    <row r="3585" spans="17:20" x14ac:dyDescent="0.25">
      <c r="Q3585" s="11"/>
      <c r="R3585" s="11"/>
      <c r="S3585" s="16"/>
      <c r="T3585" s="16"/>
    </row>
    <row r="3586" spans="17:20" x14ac:dyDescent="0.25">
      <c r="Q3586" s="11"/>
      <c r="R3586" s="11"/>
      <c r="S3586" s="16"/>
      <c r="T3586" s="16"/>
    </row>
    <row r="3587" spans="17:20" x14ac:dyDescent="0.25">
      <c r="Q3587" s="11"/>
      <c r="R3587" s="11"/>
      <c r="S3587" s="16"/>
      <c r="T3587" s="16"/>
    </row>
    <row r="3588" spans="17:20" x14ac:dyDescent="0.25">
      <c r="Q3588" s="11"/>
      <c r="R3588" s="11"/>
      <c r="S3588" s="16"/>
      <c r="T3588" s="16"/>
    </row>
    <row r="3589" spans="17:20" x14ac:dyDescent="0.25">
      <c r="Q3589" s="11"/>
      <c r="R3589" s="11"/>
      <c r="S3589" s="16"/>
      <c r="T3589" s="16"/>
    </row>
    <row r="3590" spans="17:20" x14ac:dyDescent="0.25">
      <c r="Q3590" s="11"/>
      <c r="R3590" s="11"/>
      <c r="S3590" s="16"/>
      <c r="T3590" s="16"/>
    </row>
    <row r="3591" spans="17:20" x14ac:dyDescent="0.25">
      <c r="Q3591" s="11"/>
      <c r="R3591" s="11"/>
      <c r="S3591" s="16"/>
      <c r="T3591" s="16"/>
    </row>
    <row r="3592" spans="17:20" x14ac:dyDescent="0.25">
      <c r="Q3592" s="11"/>
      <c r="R3592" s="11"/>
      <c r="S3592" s="16"/>
      <c r="T3592" s="16"/>
    </row>
    <row r="3593" spans="17:20" x14ac:dyDescent="0.25">
      <c r="Q3593" s="11"/>
      <c r="R3593" s="11"/>
      <c r="S3593" s="16"/>
      <c r="T3593" s="16"/>
    </row>
    <row r="3594" spans="17:20" x14ac:dyDescent="0.25">
      <c r="Q3594" s="11"/>
      <c r="R3594" s="11"/>
      <c r="S3594" s="16"/>
      <c r="T3594" s="16"/>
    </row>
    <row r="3595" spans="17:20" x14ac:dyDescent="0.25">
      <c r="Q3595" s="11"/>
      <c r="R3595" s="11"/>
      <c r="S3595" s="16"/>
      <c r="T3595" s="16"/>
    </row>
    <row r="3596" spans="17:20" x14ac:dyDescent="0.25">
      <c r="Q3596" s="11"/>
      <c r="R3596" s="11"/>
      <c r="S3596" s="16"/>
      <c r="T3596" s="16"/>
    </row>
    <row r="3597" spans="17:20" x14ac:dyDescent="0.25">
      <c r="Q3597" s="11"/>
      <c r="R3597" s="11"/>
      <c r="S3597" s="16"/>
      <c r="T3597" s="16"/>
    </row>
    <row r="3598" spans="17:20" x14ac:dyDescent="0.25">
      <c r="Q3598" s="11"/>
      <c r="R3598" s="11"/>
      <c r="S3598" s="16"/>
      <c r="T3598" s="16"/>
    </row>
    <row r="3599" spans="17:20" x14ac:dyDescent="0.25">
      <c r="Q3599" s="11"/>
      <c r="R3599" s="11"/>
      <c r="S3599" s="16"/>
      <c r="T3599" s="16"/>
    </row>
    <row r="3600" spans="17:20" x14ac:dyDescent="0.25">
      <c r="Q3600" s="11"/>
      <c r="R3600" s="11"/>
      <c r="S3600" s="16"/>
      <c r="T3600" s="16"/>
    </row>
    <row r="3601" spans="17:20" x14ac:dyDescent="0.25">
      <c r="Q3601" s="11"/>
      <c r="R3601" s="11"/>
      <c r="S3601" s="16"/>
      <c r="T3601" s="16"/>
    </row>
    <row r="3602" spans="17:20" x14ac:dyDescent="0.25">
      <c r="Q3602" s="11"/>
      <c r="R3602" s="11"/>
      <c r="S3602" s="16"/>
      <c r="T3602" s="16"/>
    </row>
    <row r="3603" spans="17:20" x14ac:dyDescent="0.25">
      <c r="Q3603" s="11"/>
      <c r="R3603" s="11"/>
      <c r="S3603" s="16"/>
      <c r="T3603" s="16"/>
    </row>
    <row r="3604" spans="17:20" x14ac:dyDescent="0.25">
      <c r="Q3604" s="11"/>
      <c r="R3604" s="11"/>
      <c r="S3604" s="16"/>
      <c r="T3604" s="16"/>
    </row>
    <row r="3605" spans="17:20" x14ac:dyDescent="0.25">
      <c r="Q3605" s="11"/>
      <c r="R3605" s="11"/>
      <c r="S3605" s="16"/>
      <c r="T3605" s="16"/>
    </row>
    <row r="3606" spans="17:20" x14ac:dyDescent="0.25">
      <c r="Q3606" s="11"/>
      <c r="R3606" s="11"/>
      <c r="S3606" s="16"/>
      <c r="T3606" s="16"/>
    </row>
    <row r="3607" spans="17:20" x14ac:dyDescent="0.25">
      <c r="Q3607" s="11"/>
      <c r="R3607" s="11"/>
      <c r="S3607" s="16"/>
      <c r="T3607" s="16"/>
    </row>
    <row r="3608" spans="17:20" x14ac:dyDescent="0.25">
      <c r="Q3608" s="11"/>
      <c r="R3608" s="11"/>
      <c r="S3608" s="16"/>
      <c r="T3608" s="16"/>
    </row>
    <row r="3609" spans="17:20" x14ac:dyDescent="0.25">
      <c r="Q3609" s="11"/>
      <c r="R3609" s="11"/>
      <c r="S3609" s="16"/>
      <c r="T3609" s="16"/>
    </row>
    <row r="3610" spans="17:20" x14ac:dyDescent="0.25">
      <c r="Q3610" s="11"/>
      <c r="R3610" s="11"/>
      <c r="S3610" s="16"/>
      <c r="T3610" s="16"/>
    </row>
    <row r="3611" spans="17:20" x14ac:dyDescent="0.25">
      <c r="Q3611" s="11"/>
      <c r="R3611" s="11"/>
      <c r="S3611" s="16"/>
      <c r="T3611" s="16"/>
    </row>
    <row r="3612" spans="17:20" x14ac:dyDescent="0.25">
      <c r="Q3612" s="11"/>
      <c r="R3612" s="11"/>
      <c r="S3612" s="16"/>
      <c r="T3612" s="16"/>
    </row>
    <row r="3613" spans="17:20" x14ac:dyDescent="0.25">
      <c r="Q3613" s="11"/>
      <c r="R3613" s="11"/>
      <c r="S3613" s="16"/>
      <c r="T3613" s="16"/>
    </row>
    <row r="3614" spans="17:20" x14ac:dyDescent="0.25">
      <c r="Q3614" s="11"/>
      <c r="R3614" s="11"/>
      <c r="S3614" s="16"/>
      <c r="T3614" s="16"/>
    </row>
    <row r="3615" spans="17:20" x14ac:dyDescent="0.25">
      <c r="Q3615" s="11"/>
      <c r="R3615" s="11"/>
      <c r="S3615" s="16"/>
      <c r="T3615" s="16"/>
    </row>
    <row r="3616" spans="17:20" x14ac:dyDescent="0.25">
      <c r="Q3616" s="11"/>
      <c r="R3616" s="11"/>
      <c r="S3616" s="16"/>
      <c r="T3616" s="16"/>
    </row>
    <row r="3617" spans="17:20" x14ac:dyDescent="0.25">
      <c r="Q3617" s="11"/>
      <c r="R3617" s="11"/>
      <c r="S3617" s="16"/>
      <c r="T3617" s="16"/>
    </row>
    <row r="3618" spans="17:20" x14ac:dyDescent="0.25">
      <c r="Q3618" s="11"/>
      <c r="R3618" s="11"/>
      <c r="S3618" s="16"/>
      <c r="T3618" s="16"/>
    </row>
    <row r="3619" spans="17:20" x14ac:dyDescent="0.25">
      <c r="Q3619" s="11"/>
      <c r="R3619" s="11"/>
      <c r="S3619" s="16"/>
      <c r="T3619" s="16"/>
    </row>
    <row r="3620" spans="17:20" x14ac:dyDescent="0.25">
      <c r="Q3620" s="11"/>
      <c r="R3620" s="11"/>
      <c r="S3620" s="16"/>
      <c r="T3620" s="16"/>
    </row>
    <row r="3621" spans="17:20" x14ac:dyDescent="0.25">
      <c r="Q3621" s="11"/>
      <c r="R3621" s="11"/>
      <c r="S3621" s="16"/>
      <c r="T3621" s="16"/>
    </row>
    <row r="3622" spans="17:20" x14ac:dyDescent="0.25">
      <c r="Q3622" s="11"/>
      <c r="R3622" s="11"/>
      <c r="S3622" s="16"/>
      <c r="T3622" s="16"/>
    </row>
    <row r="3623" spans="17:20" x14ac:dyDescent="0.25">
      <c r="Q3623" s="11"/>
      <c r="R3623" s="11"/>
      <c r="S3623" s="16"/>
      <c r="T3623" s="16"/>
    </row>
    <row r="3624" spans="17:20" x14ac:dyDescent="0.25">
      <c r="Q3624" s="11"/>
      <c r="R3624" s="11"/>
      <c r="S3624" s="16"/>
      <c r="T3624" s="16"/>
    </row>
    <row r="3625" spans="17:20" x14ac:dyDescent="0.25">
      <c r="Q3625" s="11"/>
      <c r="R3625" s="11"/>
      <c r="S3625" s="16"/>
      <c r="T3625" s="16"/>
    </row>
    <row r="3626" spans="17:20" x14ac:dyDescent="0.25">
      <c r="Q3626" s="11"/>
      <c r="R3626" s="11"/>
      <c r="S3626" s="16"/>
      <c r="T3626" s="16"/>
    </row>
    <row r="3627" spans="17:20" x14ac:dyDescent="0.25">
      <c r="Q3627" s="11"/>
      <c r="R3627" s="11"/>
      <c r="S3627" s="16"/>
      <c r="T3627" s="16"/>
    </row>
    <row r="3628" spans="17:20" x14ac:dyDescent="0.25">
      <c r="Q3628" s="11"/>
      <c r="R3628" s="11"/>
      <c r="S3628" s="16"/>
      <c r="T3628" s="16"/>
    </row>
    <row r="3629" spans="17:20" x14ac:dyDescent="0.25">
      <c r="Q3629" s="11"/>
      <c r="R3629" s="11"/>
      <c r="S3629" s="16"/>
      <c r="T3629" s="16"/>
    </row>
    <row r="3630" spans="17:20" x14ac:dyDescent="0.25">
      <c r="Q3630" s="11"/>
      <c r="R3630" s="11"/>
      <c r="S3630" s="16"/>
      <c r="T3630" s="16"/>
    </row>
    <row r="3631" spans="17:20" x14ac:dyDescent="0.25">
      <c r="Q3631" s="11"/>
      <c r="R3631" s="11"/>
      <c r="S3631" s="16"/>
      <c r="T3631" s="16"/>
    </row>
    <row r="3632" spans="17:20" x14ac:dyDescent="0.25">
      <c r="Q3632" s="11"/>
      <c r="R3632" s="11"/>
      <c r="S3632" s="16"/>
      <c r="T3632" s="16"/>
    </row>
    <row r="3633" spans="17:20" x14ac:dyDescent="0.25">
      <c r="Q3633" s="11"/>
      <c r="R3633" s="11"/>
      <c r="S3633" s="16"/>
      <c r="T3633" s="16"/>
    </row>
    <row r="3634" spans="17:20" x14ac:dyDescent="0.25">
      <c r="Q3634" s="11"/>
      <c r="R3634" s="11"/>
      <c r="S3634" s="16"/>
      <c r="T3634" s="16"/>
    </row>
    <row r="3635" spans="17:20" x14ac:dyDescent="0.25">
      <c r="Q3635" s="11"/>
      <c r="R3635" s="11"/>
      <c r="S3635" s="16"/>
      <c r="T3635" s="16"/>
    </row>
    <row r="3636" spans="17:20" x14ac:dyDescent="0.25">
      <c r="Q3636" s="11"/>
      <c r="R3636" s="11"/>
      <c r="S3636" s="16"/>
      <c r="T3636" s="16"/>
    </row>
    <row r="3637" spans="17:20" x14ac:dyDescent="0.25">
      <c r="Q3637" s="11"/>
      <c r="R3637" s="11"/>
      <c r="S3637" s="16"/>
      <c r="T3637" s="16"/>
    </row>
    <row r="3638" spans="17:20" x14ac:dyDescent="0.25">
      <c r="Q3638" s="11"/>
      <c r="R3638" s="11"/>
      <c r="S3638" s="16"/>
      <c r="T3638" s="16"/>
    </row>
    <row r="3639" spans="17:20" x14ac:dyDescent="0.25">
      <c r="Q3639" s="11"/>
      <c r="R3639" s="11"/>
      <c r="S3639" s="16"/>
      <c r="T3639" s="16"/>
    </row>
    <row r="3640" spans="17:20" x14ac:dyDescent="0.25">
      <c r="Q3640" s="11"/>
      <c r="R3640" s="11"/>
      <c r="S3640" s="16"/>
      <c r="T3640" s="16"/>
    </row>
    <row r="3641" spans="17:20" x14ac:dyDescent="0.25">
      <c r="Q3641" s="11"/>
      <c r="R3641" s="11"/>
      <c r="S3641" s="16"/>
      <c r="T3641" s="16"/>
    </row>
    <row r="3642" spans="17:20" x14ac:dyDescent="0.25">
      <c r="Q3642" s="11"/>
      <c r="R3642" s="11"/>
      <c r="S3642" s="16"/>
      <c r="T3642" s="16"/>
    </row>
    <row r="3643" spans="17:20" x14ac:dyDescent="0.25">
      <c r="Q3643" s="11"/>
      <c r="R3643" s="11"/>
      <c r="S3643" s="16"/>
      <c r="T3643" s="16"/>
    </row>
    <row r="3644" spans="17:20" x14ac:dyDescent="0.25">
      <c r="Q3644" s="11"/>
      <c r="R3644" s="11"/>
      <c r="S3644" s="16"/>
      <c r="T3644" s="16"/>
    </row>
    <row r="3645" spans="17:20" x14ac:dyDescent="0.25">
      <c r="Q3645" s="11"/>
      <c r="R3645" s="11"/>
      <c r="S3645" s="16"/>
      <c r="T3645" s="16"/>
    </row>
    <row r="3646" spans="17:20" x14ac:dyDescent="0.25">
      <c r="Q3646" s="11"/>
      <c r="R3646" s="11"/>
      <c r="S3646" s="16"/>
      <c r="T3646" s="16"/>
    </row>
    <row r="3647" spans="17:20" x14ac:dyDescent="0.25">
      <c r="Q3647" s="11"/>
      <c r="R3647" s="11"/>
      <c r="S3647" s="16"/>
      <c r="T3647" s="16"/>
    </row>
    <row r="3648" spans="17:20" x14ac:dyDescent="0.25">
      <c r="Q3648" s="11"/>
      <c r="R3648" s="11"/>
      <c r="S3648" s="16"/>
      <c r="T3648" s="16"/>
    </row>
    <row r="3649" spans="17:20" x14ac:dyDescent="0.25">
      <c r="Q3649" s="11"/>
      <c r="R3649" s="11"/>
      <c r="S3649" s="16"/>
      <c r="T3649" s="16"/>
    </row>
    <row r="3650" spans="17:20" x14ac:dyDescent="0.25">
      <c r="Q3650" s="11"/>
      <c r="R3650" s="11"/>
      <c r="S3650" s="16"/>
      <c r="T3650" s="16"/>
    </row>
    <row r="3651" spans="17:20" x14ac:dyDescent="0.25">
      <c r="Q3651" s="11"/>
      <c r="R3651" s="11"/>
      <c r="S3651" s="16"/>
      <c r="T3651" s="16"/>
    </row>
    <row r="3652" spans="17:20" x14ac:dyDescent="0.25">
      <c r="Q3652" s="11"/>
      <c r="R3652" s="11"/>
      <c r="S3652" s="16"/>
      <c r="T3652" s="16"/>
    </row>
    <row r="3653" spans="17:20" x14ac:dyDescent="0.25">
      <c r="Q3653" s="11"/>
      <c r="R3653" s="11"/>
      <c r="S3653" s="16"/>
      <c r="T3653" s="16"/>
    </row>
    <row r="3654" spans="17:20" x14ac:dyDescent="0.25">
      <c r="Q3654" s="11"/>
      <c r="R3654" s="11"/>
      <c r="S3654" s="16"/>
      <c r="T3654" s="16"/>
    </row>
    <row r="3655" spans="17:20" x14ac:dyDescent="0.25">
      <c r="Q3655" s="11"/>
      <c r="R3655" s="11"/>
      <c r="S3655" s="16"/>
      <c r="T3655" s="16"/>
    </row>
    <row r="3656" spans="17:20" x14ac:dyDescent="0.25">
      <c r="Q3656" s="11"/>
      <c r="R3656" s="11"/>
      <c r="S3656" s="16"/>
      <c r="T3656" s="16"/>
    </row>
    <row r="3657" spans="17:20" x14ac:dyDescent="0.25">
      <c r="Q3657" s="11"/>
      <c r="R3657" s="11"/>
      <c r="S3657" s="16"/>
      <c r="T3657" s="16"/>
    </row>
    <row r="3658" spans="17:20" x14ac:dyDescent="0.25">
      <c r="Q3658" s="11"/>
      <c r="R3658" s="11"/>
      <c r="S3658" s="16"/>
      <c r="T3658" s="16"/>
    </row>
    <row r="3659" spans="17:20" x14ac:dyDescent="0.25">
      <c r="Q3659" s="11"/>
      <c r="R3659" s="11"/>
      <c r="S3659" s="16"/>
      <c r="T3659" s="16"/>
    </row>
    <row r="3660" spans="17:20" x14ac:dyDescent="0.25">
      <c r="Q3660" s="11"/>
      <c r="R3660" s="11"/>
      <c r="S3660" s="16"/>
      <c r="T3660" s="16"/>
    </row>
    <row r="3661" spans="17:20" x14ac:dyDescent="0.25">
      <c r="Q3661" s="11"/>
      <c r="R3661" s="11"/>
      <c r="S3661" s="16"/>
      <c r="T3661" s="16"/>
    </row>
    <row r="3662" spans="17:20" x14ac:dyDescent="0.25">
      <c r="Q3662" s="11"/>
      <c r="R3662" s="11"/>
      <c r="S3662" s="16"/>
      <c r="T3662" s="16"/>
    </row>
    <row r="3663" spans="17:20" x14ac:dyDescent="0.25">
      <c r="Q3663" s="11"/>
      <c r="R3663" s="11"/>
      <c r="S3663" s="16"/>
      <c r="T3663" s="16"/>
    </row>
    <row r="3664" spans="17:20" x14ac:dyDescent="0.25">
      <c r="Q3664" s="11"/>
      <c r="R3664" s="11"/>
      <c r="S3664" s="16"/>
      <c r="T3664" s="16"/>
    </row>
    <row r="3665" spans="17:20" x14ac:dyDescent="0.25">
      <c r="Q3665" s="11"/>
      <c r="R3665" s="11"/>
      <c r="S3665" s="16"/>
      <c r="T3665" s="16"/>
    </row>
    <row r="3666" spans="17:20" x14ac:dyDescent="0.25">
      <c r="Q3666" s="11"/>
      <c r="R3666" s="11"/>
      <c r="S3666" s="16"/>
      <c r="T3666" s="16"/>
    </row>
    <row r="3667" spans="17:20" x14ac:dyDescent="0.25">
      <c r="Q3667" s="11"/>
      <c r="R3667" s="11"/>
      <c r="S3667" s="16"/>
      <c r="T3667" s="16"/>
    </row>
    <row r="3668" spans="17:20" x14ac:dyDescent="0.25">
      <c r="Q3668" s="11"/>
      <c r="R3668" s="11"/>
      <c r="S3668" s="16"/>
      <c r="T3668" s="16"/>
    </row>
    <row r="3669" spans="17:20" x14ac:dyDescent="0.25">
      <c r="Q3669" s="11"/>
      <c r="R3669" s="11"/>
      <c r="S3669" s="16"/>
      <c r="T3669" s="16"/>
    </row>
    <row r="3670" spans="17:20" x14ac:dyDescent="0.25">
      <c r="Q3670" s="11"/>
      <c r="R3670" s="11"/>
      <c r="S3670" s="16"/>
      <c r="T3670" s="16"/>
    </row>
    <row r="3671" spans="17:20" x14ac:dyDescent="0.25">
      <c r="Q3671" s="11"/>
      <c r="R3671" s="11"/>
      <c r="S3671" s="16"/>
      <c r="T3671" s="16"/>
    </row>
    <row r="3672" spans="17:20" x14ac:dyDescent="0.25">
      <c r="Q3672" s="11"/>
      <c r="R3672" s="11"/>
      <c r="S3672" s="16"/>
      <c r="T3672" s="16"/>
    </row>
    <row r="3673" spans="17:20" x14ac:dyDescent="0.25">
      <c r="Q3673" s="11"/>
      <c r="R3673" s="11"/>
      <c r="S3673" s="16"/>
      <c r="T3673" s="16"/>
    </row>
    <row r="3674" spans="17:20" x14ac:dyDescent="0.25">
      <c r="Q3674" s="11"/>
      <c r="R3674" s="11"/>
      <c r="S3674" s="16"/>
      <c r="T3674" s="16"/>
    </row>
    <row r="3675" spans="17:20" x14ac:dyDescent="0.25">
      <c r="Q3675" s="11"/>
      <c r="R3675" s="11"/>
      <c r="S3675" s="16"/>
      <c r="T3675" s="16"/>
    </row>
    <row r="3676" spans="17:20" x14ac:dyDescent="0.25">
      <c r="Q3676" s="11"/>
      <c r="R3676" s="11"/>
      <c r="S3676" s="16"/>
      <c r="T3676" s="16"/>
    </row>
    <row r="3677" spans="17:20" x14ac:dyDescent="0.25">
      <c r="Q3677" s="11"/>
      <c r="R3677" s="11"/>
      <c r="S3677" s="16"/>
      <c r="T3677" s="16"/>
    </row>
    <row r="3678" spans="17:20" x14ac:dyDescent="0.25">
      <c r="Q3678" s="11"/>
      <c r="R3678" s="11"/>
      <c r="S3678" s="16"/>
      <c r="T3678" s="16"/>
    </row>
    <row r="3679" spans="17:20" x14ac:dyDescent="0.25">
      <c r="Q3679" s="11"/>
      <c r="R3679" s="11"/>
      <c r="S3679" s="16"/>
      <c r="T3679" s="16"/>
    </row>
    <row r="3680" spans="17:20" x14ac:dyDescent="0.25">
      <c r="Q3680" s="11"/>
      <c r="R3680" s="11"/>
      <c r="S3680" s="16"/>
      <c r="T3680" s="16"/>
    </row>
    <row r="3681" spans="17:20" x14ac:dyDescent="0.25">
      <c r="Q3681" s="11"/>
      <c r="R3681" s="11"/>
      <c r="S3681" s="16"/>
      <c r="T3681" s="16"/>
    </row>
    <row r="3682" spans="17:20" x14ac:dyDescent="0.25">
      <c r="Q3682" s="11"/>
      <c r="R3682" s="11"/>
      <c r="S3682" s="16"/>
      <c r="T3682" s="16"/>
    </row>
    <row r="3683" spans="17:20" x14ac:dyDescent="0.25">
      <c r="Q3683" s="11"/>
      <c r="R3683" s="11"/>
      <c r="S3683" s="16"/>
      <c r="T3683" s="16"/>
    </row>
    <row r="3684" spans="17:20" x14ac:dyDescent="0.25">
      <c r="Q3684" s="11"/>
      <c r="R3684" s="11"/>
      <c r="S3684" s="16"/>
      <c r="T3684" s="16"/>
    </row>
    <row r="3685" spans="17:20" x14ac:dyDescent="0.25">
      <c r="Q3685" s="11"/>
      <c r="R3685" s="11"/>
      <c r="S3685" s="16"/>
      <c r="T3685" s="16"/>
    </row>
    <row r="3686" spans="17:20" x14ac:dyDescent="0.25">
      <c r="Q3686" s="11"/>
      <c r="R3686" s="11"/>
      <c r="S3686" s="16"/>
      <c r="T3686" s="16"/>
    </row>
    <row r="3687" spans="17:20" x14ac:dyDescent="0.25">
      <c r="Q3687" s="11"/>
      <c r="R3687" s="11"/>
      <c r="S3687" s="16"/>
      <c r="T3687" s="16"/>
    </row>
    <row r="3688" spans="17:20" x14ac:dyDescent="0.25">
      <c r="Q3688" s="11"/>
      <c r="R3688" s="11"/>
      <c r="S3688" s="16"/>
      <c r="T3688" s="16"/>
    </row>
    <row r="3689" spans="17:20" x14ac:dyDescent="0.25">
      <c r="Q3689" s="11"/>
      <c r="R3689" s="11"/>
      <c r="S3689" s="16"/>
      <c r="T3689" s="16"/>
    </row>
    <row r="3690" spans="17:20" x14ac:dyDescent="0.25">
      <c r="Q3690" s="11"/>
      <c r="R3690" s="11"/>
      <c r="S3690" s="16"/>
      <c r="T3690" s="16"/>
    </row>
    <row r="3691" spans="17:20" x14ac:dyDescent="0.25">
      <c r="Q3691" s="11"/>
      <c r="R3691" s="11"/>
      <c r="S3691" s="16"/>
      <c r="T3691" s="16"/>
    </row>
    <row r="3692" spans="17:20" x14ac:dyDescent="0.25">
      <c r="Q3692" s="11"/>
      <c r="R3692" s="11"/>
      <c r="S3692" s="16"/>
      <c r="T3692" s="16"/>
    </row>
    <row r="3693" spans="17:20" x14ac:dyDescent="0.25">
      <c r="Q3693" s="11"/>
      <c r="R3693" s="11"/>
      <c r="S3693" s="16"/>
      <c r="T3693" s="16"/>
    </row>
    <row r="3694" spans="17:20" x14ac:dyDescent="0.25">
      <c r="Q3694" s="11"/>
      <c r="R3694" s="11"/>
      <c r="S3694" s="16"/>
      <c r="T3694" s="16"/>
    </row>
    <row r="3695" spans="17:20" x14ac:dyDescent="0.25">
      <c r="Q3695" s="11"/>
      <c r="R3695" s="11"/>
      <c r="S3695" s="16"/>
      <c r="T3695" s="16"/>
    </row>
    <row r="3696" spans="17:20" x14ac:dyDescent="0.25">
      <c r="Q3696" s="11"/>
      <c r="R3696" s="11"/>
      <c r="S3696" s="16"/>
      <c r="T3696" s="16"/>
    </row>
    <row r="3697" spans="17:20" x14ac:dyDescent="0.25">
      <c r="Q3697" s="11"/>
      <c r="R3697" s="11"/>
      <c r="S3697" s="16"/>
      <c r="T3697" s="16"/>
    </row>
    <row r="3698" spans="17:20" x14ac:dyDescent="0.25">
      <c r="Q3698" s="11"/>
      <c r="R3698" s="11"/>
      <c r="S3698" s="16"/>
      <c r="T3698" s="16"/>
    </row>
    <row r="3699" spans="17:20" x14ac:dyDescent="0.25">
      <c r="Q3699" s="11"/>
      <c r="R3699" s="11"/>
      <c r="S3699" s="16"/>
      <c r="T3699" s="16"/>
    </row>
    <row r="3700" spans="17:20" x14ac:dyDescent="0.25">
      <c r="Q3700" s="11"/>
      <c r="R3700" s="11"/>
      <c r="S3700" s="16"/>
      <c r="T3700" s="16"/>
    </row>
    <row r="3701" spans="17:20" x14ac:dyDescent="0.25">
      <c r="Q3701" s="11"/>
      <c r="R3701" s="11"/>
      <c r="S3701" s="16"/>
      <c r="T3701" s="16"/>
    </row>
    <row r="3702" spans="17:20" x14ac:dyDescent="0.25">
      <c r="Q3702" s="11"/>
      <c r="R3702" s="11"/>
      <c r="S3702" s="16"/>
      <c r="T3702" s="16"/>
    </row>
    <row r="3703" spans="17:20" x14ac:dyDescent="0.25">
      <c r="Q3703" s="11"/>
      <c r="R3703" s="11"/>
      <c r="S3703" s="16"/>
      <c r="T3703" s="16"/>
    </row>
    <row r="3704" spans="17:20" x14ac:dyDescent="0.25">
      <c r="Q3704" s="11"/>
      <c r="R3704" s="11"/>
      <c r="S3704" s="16"/>
      <c r="T3704" s="16"/>
    </row>
    <row r="3705" spans="17:20" x14ac:dyDescent="0.25">
      <c r="Q3705" s="11"/>
      <c r="R3705" s="11"/>
      <c r="S3705" s="16"/>
      <c r="T3705" s="16"/>
    </row>
    <row r="3706" spans="17:20" x14ac:dyDescent="0.25">
      <c r="Q3706" s="11"/>
      <c r="R3706" s="11"/>
      <c r="S3706" s="16"/>
      <c r="T3706" s="16"/>
    </row>
    <row r="3707" spans="17:20" x14ac:dyDescent="0.25">
      <c r="Q3707" s="11"/>
      <c r="R3707" s="11"/>
      <c r="S3707" s="16"/>
      <c r="T3707" s="16"/>
    </row>
    <row r="3708" spans="17:20" x14ac:dyDescent="0.25">
      <c r="Q3708" s="11"/>
      <c r="R3708" s="11"/>
      <c r="S3708" s="16"/>
      <c r="T3708" s="16"/>
    </row>
    <row r="3709" spans="17:20" x14ac:dyDescent="0.25">
      <c r="Q3709" s="11"/>
      <c r="R3709" s="11"/>
      <c r="S3709" s="16"/>
      <c r="T3709" s="16"/>
    </row>
    <row r="3710" spans="17:20" x14ac:dyDescent="0.25">
      <c r="Q3710" s="11"/>
      <c r="R3710" s="11"/>
      <c r="S3710" s="16"/>
      <c r="T3710" s="16"/>
    </row>
    <row r="3711" spans="17:20" x14ac:dyDescent="0.25">
      <c r="Q3711" s="11"/>
      <c r="R3711" s="11"/>
      <c r="S3711" s="16"/>
      <c r="T3711" s="16"/>
    </row>
    <row r="3712" spans="17:20" x14ac:dyDescent="0.25">
      <c r="Q3712" s="11"/>
      <c r="R3712" s="11"/>
      <c r="S3712" s="16"/>
      <c r="T3712" s="16"/>
    </row>
    <row r="3713" spans="17:20" x14ac:dyDescent="0.25">
      <c r="Q3713" s="11"/>
      <c r="R3713" s="11"/>
      <c r="S3713" s="16"/>
      <c r="T3713" s="16"/>
    </row>
    <row r="3714" spans="17:20" x14ac:dyDescent="0.25">
      <c r="Q3714" s="11"/>
      <c r="R3714" s="11"/>
      <c r="S3714" s="16"/>
      <c r="T3714" s="16"/>
    </row>
    <row r="3715" spans="17:20" x14ac:dyDescent="0.25">
      <c r="Q3715" s="11"/>
      <c r="R3715" s="11"/>
      <c r="S3715" s="16"/>
      <c r="T3715" s="16"/>
    </row>
    <row r="3716" spans="17:20" x14ac:dyDescent="0.25">
      <c r="Q3716" s="11"/>
      <c r="R3716" s="11"/>
      <c r="S3716" s="16"/>
      <c r="T3716" s="16"/>
    </row>
    <row r="3717" spans="17:20" x14ac:dyDescent="0.25">
      <c r="Q3717" s="11"/>
      <c r="R3717" s="11"/>
      <c r="S3717" s="16"/>
      <c r="T3717" s="16"/>
    </row>
    <row r="3718" spans="17:20" x14ac:dyDescent="0.25">
      <c r="Q3718" s="11"/>
      <c r="R3718" s="11"/>
      <c r="S3718" s="16"/>
      <c r="T3718" s="16"/>
    </row>
    <row r="3719" spans="17:20" x14ac:dyDescent="0.25">
      <c r="Q3719" s="11"/>
      <c r="R3719" s="11"/>
      <c r="S3719" s="16"/>
      <c r="T3719" s="16"/>
    </row>
    <row r="3720" spans="17:20" x14ac:dyDescent="0.25">
      <c r="Q3720" s="11"/>
      <c r="R3720" s="11"/>
      <c r="S3720" s="16"/>
      <c r="T3720" s="16"/>
    </row>
    <row r="3721" spans="17:20" x14ac:dyDescent="0.25">
      <c r="Q3721" s="11"/>
      <c r="R3721" s="11"/>
      <c r="S3721" s="16"/>
      <c r="T3721" s="16"/>
    </row>
    <row r="3722" spans="17:20" x14ac:dyDescent="0.25">
      <c r="Q3722" s="11"/>
      <c r="R3722" s="11"/>
      <c r="S3722" s="16"/>
      <c r="T3722" s="16"/>
    </row>
    <row r="3723" spans="17:20" x14ac:dyDescent="0.25">
      <c r="Q3723" s="11"/>
      <c r="R3723" s="11"/>
      <c r="S3723" s="16"/>
      <c r="T3723" s="16"/>
    </row>
    <row r="3724" spans="17:20" x14ac:dyDescent="0.25">
      <c r="Q3724" s="11"/>
      <c r="R3724" s="11"/>
      <c r="S3724" s="16"/>
      <c r="T3724" s="16"/>
    </row>
    <row r="3725" spans="17:20" x14ac:dyDescent="0.25">
      <c r="Q3725" s="11"/>
      <c r="R3725" s="11"/>
      <c r="S3725" s="16"/>
      <c r="T3725" s="16"/>
    </row>
    <row r="3726" spans="17:20" x14ac:dyDescent="0.25">
      <c r="Q3726" s="11"/>
      <c r="R3726" s="11"/>
      <c r="S3726" s="16"/>
      <c r="T3726" s="16"/>
    </row>
    <row r="3727" spans="17:20" x14ac:dyDescent="0.25">
      <c r="Q3727" s="11"/>
      <c r="R3727" s="11"/>
      <c r="S3727" s="16"/>
      <c r="T3727" s="16"/>
    </row>
    <row r="3728" spans="17:20" x14ac:dyDescent="0.25">
      <c r="Q3728" s="11"/>
      <c r="R3728" s="11"/>
      <c r="S3728" s="16"/>
      <c r="T3728" s="16"/>
    </row>
    <row r="3729" spans="17:20" x14ac:dyDescent="0.25">
      <c r="Q3729" s="11"/>
      <c r="R3729" s="11"/>
      <c r="S3729" s="16"/>
      <c r="T3729" s="16"/>
    </row>
    <row r="3730" spans="17:20" x14ac:dyDescent="0.25">
      <c r="Q3730" s="11"/>
      <c r="R3730" s="11"/>
      <c r="S3730" s="16"/>
      <c r="T3730" s="16"/>
    </row>
    <row r="3731" spans="17:20" x14ac:dyDescent="0.25">
      <c r="Q3731" s="11"/>
      <c r="R3731" s="11"/>
      <c r="S3731" s="16"/>
      <c r="T3731" s="16"/>
    </row>
    <row r="3732" spans="17:20" x14ac:dyDescent="0.25">
      <c r="Q3732" s="11"/>
      <c r="R3732" s="11"/>
      <c r="S3732" s="16"/>
      <c r="T3732" s="16"/>
    </row>
    <row r="3733" spans="17:20" x14ac:dyDescent="0.25">
      <c r="Q3733" s="11"/>
      <c r="R3733" s="11"/>
      <c r="S3733" s="16"/>
      <c r="T3733" s="16"/>
    </row>
    <row r="3734" spans="17:20" x14ac:dyDescent="0.25">
      <c r="Q3734" s="11"/>
      <c r="R3734" s="11"/>
      <c r="S3734" s="16"/>
      <c r="T3734" s="16"/>
    </row>
    <row r="3735" spans="17:20" x14ac:dyDescent="0.25">
      <c r="Q3735" s="11"/>
      <c r="R3735" s="11"/>
      <c r="S3735" s="16"/>
      <c r="T3735" s="16"/>
    </row>
    <row r="3736" spans="17:20" x14ac:dyDescent="0.25">
      <c r="Q3736" s="11"/>
      <c r="R3736" s="11"/>
      <c r="S3736" s="16"/>
      <c r="T3736" s="16"/>
    </row>
    <row r="3737" spans="17:20" x14ac:dyDescent="0.25">
      <c r="Q3737" s="11"/>
      <c r="R3737" s="11"/>
      <c r="S3737" s="16"/>
      <c r="T3737" s="16"/>
    </row>
    <row r="3738" spans="17:20" x14ac:dyDescent="0.25">
      <c r="Q3738" s="11"/>
      <c r="R3738" s="11"/>
      <c r="S3738" s="16"/>
      <c r="T3738" s="16"/>
    </row>
    <row r="3739" spans="17:20" x14ac:dyDescent="0.25">
      <c r="Q3739" s="11"/>
      <c r="R3739" s="11"/>
      <c r="S3739" s="16"/>
      <c r="T3739" s="16"/>
    </row>
    <row r="3740" spans="17:20" x14ac:dyDescent="0.25">
      <c r="Q3740" s="11"/>
      <c r="R3740" s="11"/>
      <c r="S3740" s="16"/>
      <c r="T3740" s="16"/>
    </row>
    <row r="3741" spans="17:20" x14ac:dyDescent="0.25">
      <c r="Q3741" s="11"/>
      <c r="R3741" s="11"/>
      <c r="S3741" s="16"/>
      <c r="T3741" s="16"/>
    </row>
    <row r="3742" spans="17:20" x14ac:dyDescent="0.25">
      <c r="Q3742" s="11"/>
      <c r="R3742" s="11"/>
      <c r="S3742" s="16"/>
      <c r="T3742" s="16"/>
    </row>
    <row r="3743" spans="17:20" x14ac:dyDescent="0.25">
      <c r="Q3743" s="11"/>
      <c r="R3743" s="11"/>
      <c r="S3743" s="16"/>
      <c r="T3743" s="16"/>
    </row>
    <row r="3744" spans="17:20" x14ac:dyDescent="0.25">
      <c r="Q3744" s="11"/>
      <c r="R3744" s="11"/>
      <c r="S3744" s="16"/>
      <c r="T3744" s="16"/>
    </row>
    <row r="3745" spans="17:20" x14ac:dyDescent="0.25">
      <c r="Q3745" s="11"/>
      <c r="R3745" s="11"/>
      <c r="S3745" s="16"/>
      <c r="T3745" s="16"/>
    </row>
    <row r="3746" spans="17:20" x14ac:dyDescent="0.25">
      <c r="Q3746" s="11"/>
      <c r="R3746" s="11"/>
      <c r="S3746" s="16"/>
      <c r="T3746" s="16"/>
    </row>
    <row r="3747" spans="17:20" x14ac:dyDescent="0.25">
      <c r="Q3747" s="11"/>
      <c r="R3747" s="11"/>
      <c r="S3747" s="16"/>
      <c r="T3747" s="16"/>
    </row>
    <row r="3748" spans="17:20" x14ac:dyDescent="0.25">
      <c r="Q3748" s="11"/>
      <c r="R3748" s="11"/>
      <c r="S3748" s="16"/>
      <c r="T3748" s="16"/>
    </row>
    <row r="3749" spans="17:20" x14ac:dyDescent="0.25">
      <c r="Q3749" s="11"/>
      <c r="R3749" s="11"/>
      <c r="S3749" s="16"/>
      <c r="T3749" s="16"/>
    </row>
    <row r="3750" spans="17:20" x14ac:dyDescent="0.25">
      <c r="Q3750" s="11"/>
      <c r="R3750" s="11"/>
      <c r="S3750" s="16"/>
      <c r="T3750" s="16"/>
    </row>
    <row r="3751" spans="17:20" x14ac:dyDescent="0.25">
      <c r="Q3751" s="11"/>
      <c r="R3751" s="11"/>
      <c r="S3751" s="16"/>
      <c r="T3751" s="16"/>
    </row>
    <row r="3752" spans="17:20" x14ac:dyDescent="0.25">
      <c r="Q3752" s="11"/>
      <c r="R3752" s="11"/>
      <c r="S3752" s="16"/>
      <c r="T3752" s="16"/>
    </row>
    <row r="3753" spans="17:20" x14ac:dyDescent="0.25">
      <c r="Q3753" s="11"/>
      <c r="R3753" s="11"/>
      <c r="S3753" s="16"/>
      <c r="T3753" s="16"/>
    </row>
    <row r="3754" spans="17:20" x14ac:dyDescent="0.25">
      <c r="Q3754" s="11"/>
      <c r="R3754" s="11"/>
      <c r="S3754" s="16"/>
      <c r="T3754" s="16"/>
    </row>
    <row r="3755" spans="17:20" x14ac:dyDescent="0.25">
      <c r="Q3755" s="11"/>
      <c r="R3755" s="11"/>
      <c r="S3755" s="16"/>
      <c r="T3755" s="16"/>
    </row>
    <row r="3756" spans="17:20" x14ac:dyDescent="0.25">
      <c r="Q3756" s="11"/>
      <c r="R3756" s="11"/>
      <c r="S3756" s="16"/>
      <c r="T3756" s="16"/>
    </row>
    <row r="3757" spans="17:20" x14ac:dyDescent="0.25">
      <c r="Q3757" s="11"/>
      <c r="R3757" s="11"/>
      <c r="S3757" s="16"/>
      <c r="T3757" s="16"/>
    </row>
    <row r="3758" spans="17:20" x14ac:dyDescent="0.25">
      <c r="Q3758" s="11"/>
      <c r="R3758" s="11"/>
      <c r="S3758" s="16"/>
      <c r="T3758" s="16"/>
    </row>
    <row r="3759" spans="17:20" x14ac:dyDescent="0.25">
      <c r="Q3759" s="11"/>
      <c r="R3759" s="11"/>
      <c r="S3759" s="16"/>
      <c r="T3759" s="16"/>
    </row>
    <row r="3760" spans="17:20" x14ac:dyDescent="0.25">
      <c r="Q3760" s="11"/>
      <c r="R3760" s="11"/>
      <c r="S3760" s="16"/>
      <c r="T3760" s="16"/>
    </row>
    <row r="3761" spans="17:20" x14ac:dyDescent="0.25">
      <c r="Q3761" s="11"/>
      <c r="R3761" s="11"/>
      <c r="S3761" s="16"/>
      <c r="T3761" s="16"/>
    </row>
    <row r="3762" spans="17:20" x14ac:dyDescent="0.25">
      <c r="Q3762" s="11"/>
      <c r="R3762" s="11"/>
      <c r="S3762" s="16"/>
      <c r="T3762" s="16"/>
    </row>
    <row r="3763" spans="17:20" x14ac:dyDescent="0.25">
      <c r="Q3763" s="11"/>
      <c r="R3763" s="11"/>
      <c r="S3763" s="16"/>
      <c r="T3763" s="16"/>
    </row>
    <row r="3764" spans="17:20" x14ac:dyDescent="0.25">
      <c r="Q3764" s="11"/>
      <c r="R3764" s="11"/>
      <c r="S3764" s="16"/>
      <c r="T3764" s="16"/>
    </row>
    <row r="3765" spans="17:20" x14ac:dyDescent="0.25">
      <c r="Q3765" s="11"/>
      <c r="R3765" s="11"/>
      <c r="S3765" s="16"/>
      <c r="T3765" s="16"/>
    </row>
    <row r="3766" spans="17:20" x14ac:dyDescent="0.25">
      <c r="Q3766" s="11"/>
      <c r="R3766" s="11"/>
      <c r="S3766" s="16"/>
      <c r="T3766" s="16"/>
    </row>
    <row r="3767" spans="17:20" x14ac:dyDescent="0.25">
      <c r="Q3767" s="11"/>
      <c r="R3767" s="11"/>
      <c r="S3767" s="16"/>
      <c r="T3767" s="16"/>
    </row>
    <row r="3768" spans="17:20" x14ac:dyDescent="0.25">
      <c r="Q3768" s="11"/>
      <c r="R3768" s="11"/>
      <c r="S3768" s="16"/>
      <c r="T3768" s="16"/>
    </row>
    <row r="3769" spans="17:20" x14ac:dyDescent="0.25">
      <c r="Q3769" s="11"/>
      <c r="R3769" s="11"/>
      <c r="S3769" s="16"/>
      <c r="T3769" s="16"/>
    </row>
    <row r="3770" spans="17:20" x14ac:dyDescent="0.25">
      <c r="Q3770" s="11"/>
      <c r="R3770" s="11"/>
      <c r="S3770" s="16"/>
      <c r="T3770" s="16"/>
    </row>
    <row r="3771" spans="17:20" x14ac:dyDescent="0.25">
      <c r="Q3771" s="11"/>
      <c r="R3771" s="11"/>
      <c r="S3771" s="16"/>
      <c r="T3771" s="16"/>
    </row>
    <row r="3772" spans="17:20" x14ac:dyDescent="0.25">
      <c r="Q3772" s="11"/>
      <c r="R3772" s="11"/>
      <c r="S3772" s="16"/>
      <c r="T3772" s="16"/>
    </row>
    <row r="3773" spans="17:20" x14ac:dyDescent="0.25">
      <c r="Q3773" s="11"/>
      <c r="R3773" s="11"/>
      <c r="S3773" s="16"/>
      <c r="T3773" s="16"/>
    </row>
    <row r="3774" spans="17:20" x14ac:dyDescent="0.25">
      <c r="Q3774" s="11"/>
      <c r="R3774" s="11"/>
      <c r="S3774" s="16"/>
      <c r="T3774" s="16"/>
    </row>
    <row r="3775" spans="17:20" x14ac:dyDescent="0.25">
      <c r="Q3775" s="11"/>
      <c r="R3775" s="11"/>
      <c r="S3775" s="16"/>
      <c r="T3775" s="16"/>
    </row>
    <row r="3776" spans="17:20" x14ac:dyDescent="0.25">
      <c r="Q3776" s="11"/>
      <c r="R3776" s="11"/>
      <c r="S3776" s="16"/>
      <c r="T3776" s="16"/>
    </row>
    <row r="3777" spans="17:20" x14ac:dyDescent="0.25">
      <c r="Q3777" s="11"/>
      <c r="R3777" s="11"/>
      <c r="S3777" s="16"/>
      <c r="T3777" s="16"/>
    </row>
    <row r="3778" spans="17:20" x14ac:dyDescent="0.25">
      <c r="Q3778" s="11"/>
      <c r="R3778" s="11"/>
      <c r="S3778" s="16"/>
      <c r="T3778" s="16"/>
    </row>
    <row r="3779" spans="17:20" x14ac:dyDescent="0.25">
      <c r="Q3779" s="11"/>
      <c r="R3779" s="11"/>
      <c r="S3779" s="16"/>
      <c r="T3779" s="16"/>
    </row>
    <row r="3780" spans="17:20" x14ac:dyDescent="0.25">
      <c r="Q3780" s="11"/>
      <c r="R3780" s="11"/>
      <c r="S3780" s="16"/>
      <c r="T3780" s="16"/>
    </row>
    <row r="3781" spans="17:20" x14ac:dyDescent="0.25">
      <c r="Q3781" s="11"/>
      <c r="R3781" s="11"/>
      <c r="S3781" s="16"/>
      <c r="T3781" s="16"/>
    </row>
    <row r="3782" spans="17:20" x14ac:dyDescent="0.25">
      <c r="Q3782" s="11"/>
      <c r="R3782" s="11"/>
      <c r="S3782" s="16"/>
      <c r="T3782" s="16"/>
    </row>
    <row r="3783" spans="17:20" x14ac:dyDescent="0.25">
      <c r="Q3783" s="11"/>
      <c r="R3783" s="11"/>
      <c r="S3783" s="16"/>
      <c r="T3783" s="16"/>
    </row>
    <row r="3784" spans="17:20" x14ac:dyDescent="0.25">
      <c r="Q3784" s="11"/>
      <c r="R3784" s="11"/>
      <c r="S3784" s="16"/>
      <c r="T3784" s="16"/>
    </row>
    <row r="3785" spans="17:20" x14ac:dyDescent="0.25">
      <c r="Q3785" s="11"/>
      <c r="R3785" s="11"/>
      <c r="S3785" s="16"/>
      <c r="T3785" s="16"/>
    </row>
    <row r="3786" spans="17:20" x14ac:dyDescent="0.25">
      <c r="Q3786" s="11"/>
      <c r="R3786" s="11"/>
      <c r="S3786" s="16"/>
      <c r="T3786" s="16"/>
    </row>
    <row r="3787" spans="17:20" x14ac:dyDescent="0.25">
      <c r="Q3787" s="11"/>
      <c r="R3787" s="11"/>
      <c r="S3787" s="16"/>
      <c r="T3787" s="16"/>
    </row>
    <row r="3788" spans="17:20" x14ac:dyDescent="0.25">
      <c r="Q3788" s="11"/>
      <c r="R3788" s="11"/>
      <c r="S3788" s="16"/>
      <c r="T3788" s="16"/>
    </row>
    <row r="3789" spans="17:20" x14ac:dyDescent="0.25">
      <c r="Q3789" s="11"/>
      <c r="R3789" s="11"/>
      <c r="S3789" s="16"/>
      <c r="T3789" s="16"/>
    </row>
    <row r="3790" spans="17:20" x14ac:dyDescent="0.25">
      <c r="Q3790" s="11"/>
      <c r="R3790" s="11"/>
      <c r="S3790" s="16"/>
      <c r="T3790" s="16"/>
    </row>
    <row r="3791" spans="17:20" x14ac:dyDescent="0.25">
      <c r="Q3791" s="11"/>
      <c r="R3791" s="11"/>
      <c r="S3791" s="16"/>
      <c r="T3791" s="16"/>
    </row>
    <row r="3792" spans="17:20" x14ac:dyDescent="0.25">
      <c r="Q3792" s="11"/>
      <c r="R3792" s="11"/>
      <c r="S3792" s="16"/>
      <c r="T3792" s="16"/>
    </row>
    <row r="3793" spans="17:20" x14ac:dyDescent="0.25">
      <c r="Q3793" s="11"/>
      <c r="R3793" s="11"/>
      <c r="S3793" s="16"/>
      <c r="T3793" s="16"/>
    </row>
    <row r="3794" spans="17:20" x14ac:dyDescent="0.25">
      <c r="Q3794" s="11"/>
      <c r="R3794" s="11"/>
      <c r="S3794" s="16"/>
      <c r="T3794" s="16"/>
    </row>
    <row r="3795" spans="17:20" x14ac:dyDescent="0.25">
      <c r="Q3795" s="11"/>
      <c r="R3795" s="11"/>
      <c r="S3795" s="16"/>
      <c r="T3795" s="16"/>
    </row>
    <row r="3796" spans="17:20" x14ac:dyDescent="0.25">
      <c r="Q3796" s="11"/>
      <c r="R3796" s="11"/>
      <c r="S3796" s="16"/>
      <c r="T3796" s="16"/>
    </row>
    <row r="3797" spans="17:20" x14ac:dyDescent="0.25">
      <c r="Q3797" s="11"/>
      <c r="R3797" s="11"/>
      <c r="S3797" s="16"/>
      <c r="T3797" s="16"/>
    </row>
    <row r="3798" spans="17:20" x14ac:dyDescent="0.25">
      <c r="Q3798" s="11"/>
      <c r="R3798" s="11"/>
      <c r="S3798" s="16"/>
      <c r="T3798" s="16"/>
    </row>
    <row r="3799" spans="17:20" x14ac:dyDescent="0.25">
      <c r="Q3799" s="11"/>
      <c r="R3799" s="11"/>
      <c r="S3799" s="16"/>
      <c r="T3799" s="16"/>
    </row>
    <row r="3800" spans="17:20" x14ac:dyDescent="0.25">
      <c r="Q3800" s="11"/>
      <c r="R3800" s="11"/>
      <c r="S3800" s="16"/>
      <c r="T3800" s="16"/>
    </row>
    <row r="3801" spans="17:20" x14ac:dyDescent="0.25">
      <c r="Q3801" s="11"/>
      <c r="R3801" s="11"/>
      <c r="S3801" s="16"/>
      <c r="T3801" s="16"/>
    </row>
    <row r="3802" spans="17:20" x14ac:dyDescent="0.25">
      <c r="Q3802" s="11"/>
      <c r="R3802" s="11"/>
      <c r="S3802" s="16"/>
      <c r="T3802" s="16"/>
    </row>
    <row r="3803" spans="17:20" x14ac:dyDescent="0.25">
      <c r="Q3803" s="11"/>
      <c r="R3803" s="11"/>
      <c r="S3803" s="16"/>
      <c r="T3803" s="16"/>
    </row>
    <row r="3804" spans="17:20" x14ac:dyDescent="0.25">
      <c r="Q3804" s="11"/>
      <c r="R3804" s="11"/>
      <c r="S3804" s="16"/>
      <c r="T3804" s="16"/>
    </row>
    <row r="3805" spans="17:20" x14ac:dyDescent="0.25">
      <c r="Q3805" s="11"/>
      <c r="R3805" s="11"/>
      <c r="S3805" s="16"/>
      <c r="T3805" s="16"/>
    </row>
    <row r="3806" spans="17:20" x14ac:dyDescent="0.25">
      <c r="Q3806" s="11"/>
      <c r="R3806" s="11"/>
      <c r="S3806" s="16"/>
      <c r="T3806" s="16"/>
    </row>
    <row r="3807" spans="17:20" x14ac:dyDescent="0.25">
      <c r="Q3807" s="11"/>
      <c r="R3807" s="11"/>
      <c r="S3807" s="16"/>
      <c r="T3807" s="16"/>
    </row>
    <row r="3808" spans="17:20" x14ac:dyDescent="0.25">
      <c r="Q3808" s="11"/>
      <c r="R3808" s="11"/>
      <c r="S3808" s="16"/>
      <c r="T3808" s="16"/>
    </row>
    <row r="3809" spans="17:20" x14ac:dyDescent="0.25">
      <c r="Q3809" s="11"/>
      <c r="R3809" s="11"/>
      <c r="S3809" s="16"/>
      <c r="T3809" s="16"/>
    </row>
    <row r="3810" spans="17:20" x14ac:dyDescent="0.25">
      <c r="Q3810" s="11"/>
      <c r="R3810" s="11"/>
      <c r="S3810" s="16"/>
      <c r="T3810" s="16"/>
    </row>
    <row r="3811" spans="17:20" x14ac:dyDescent="0.25">
      <c r="Q3811" s="11"/>
      <c r="R3811" s="11"/>
      <c r="S3811" s="16"/>
      <c r="T3811" s="16"/>
    </row>
    <row r="3812" spans="17:20" x14ac:dyDescent="0.25">
      <c r="Q3812" s="11"/>
      <c r="R3812" s="11"/>
      <c r="S3812" s="16"/>
      <c r="T3812" s="16"/>
    </row>
    <row r="3813" spans="17:20" x14ac:dyDescent="0.25">
      <c r="Q3813" s="11"/>
      <c r="R3813" s="11"/>
      <c r="S3813" s="16"/>
      <c r="T3813" s="16"/>
    </row>
    <row r="3814" spans="17:20" x14ac:dyDescent="0.25">
      <c r="Q3814" s="11"/>
      <c r="R3814" s="11"/>
      <c r="S3814" s="16"/>
      <c r="T3814" s="16"/>
    </row>
    <row r="3815" spans="17:20" x14ac:dyDescent="0.25">
      <c r="Q3815" s="11"/>
      <c r="R3815" s="11"/>
      <c r="S3815" s="16"/>
      <c r="T3815" s="16"/>
    </row>
    <row r="3816" spans="17:20" x14ac:dyDescent="0.25">
      <c r="Q3816" s="11"/>
      <c r="R3816" s="11"/>
      <c r="S3816" s="16"/>
      <c r="T3816" s="16"/>
    </row>
    <row r="3817" spans="17:20" x14ac:dyDescent="0.25">
      <c r="Q3817" s="11"/>
      <c r="R3817" s="11"/>
      <c r="S3817" s="16"/>
      <c r="T3817" s="16"/>
    </row>
    <row r="3818" spans="17:20" x14ac:dyDescent="0.25">
      <c r="Q3818" s="11"/>
      <c r="R3818" s="11"/>
      <c r="S3818" s="16"/>
      <c r="T3818" s="16"/>
    </row>
    <row r="3819" spans="17:20" x14ac:dyDescent="0.25">
      <c r="Q3819" s="11"/>
      <c r="R3819" s="11"/>
      <c r="S3819" s="16"/>
      <c r="T3819" s="16"/>
    </row>
    <row r="3820" spans="17:20" x14ac:dyDescent="0.25">
      <c r="Q3820" s="11"/>
      <c r="R3820" s="11"/>
      <c r="S3820" s="16"/>
      <c r="T3820" s="16"/>
    </row>
    <row r="3821" spans="17:20" x14ac:dyDescent="0.25">
      <c r="Q3821" s="11"/>
      <c r="R3821" s="11"/>
      <c r="S3821" s="16"/>
      <c r="T3821" s="16"/>
    </row>
    <row r="3822" spans="17:20" x14ac:dyDescent="0.25">
      <c r="Q3822" s="11"/>
      <c r="R3822" s="11"/>
      <c r="S3822" s="16"/>
      <c r="T3822" s="16"/>
    </row>
    <row r="3823" spans="17:20" x14ac:dyDescent="0.25">
      <c r="Q3823" s="11"/>
      <c r="R3823" s="11"/>
      <c r="S3823" s="16"/>
      <c r="T3823" s="16"/>
    </row>
    <row r="3824" spans="17:20" x14ac:dyDescent="0.25">
      <c r="Q3824" s="11"/>
      <c r="R3824" s="11"/>
      <c r="S3824" s="16"/>
      <c r="T3824" s="16"/>
    </row>
    <row r="3825" spans="17:20" x14ac:dyDescent="0.25">
      <c r="Q3825" s="11"/>
      <c r="R3825" s="11"/>
      <c r="S3825" s="16"/>
      <c r="T3825" s="16"/>
    </row>
    <row r="3826" spans="17:20" x14ac:dyDescent="0.25">
      <c r="Q3826" s="11"/>
      <c r="R3826" s="11"/>
      <c r="S3826" s="16"/>
      <c r="T3826" s="16"/>
    </row>
    <row r="3827" spans="17:20" x14ac:dyDescent="0.25">
      <c r="Q3827" s="11"/>
      <c r="R3827" s="11"/>
      <c r="S3827" s="16"/>
      <c r="T3827" s="16"/>
    </row>
    <row r="3828" spans="17:20" x14ac:dyDescent="0.25">
      <c r="Q3828" s="11"/>
      <c r="R3828" s="11"/>
      <c r="S3828" s="16"/>
      <c r="T3828" s="16"/>
    </row>
    <row r="3829" spans="17:20" x14ac:dyDescent="0.25">
      <c r="Q3829" s="11"/>
      <c r="R3829" s="11"/>
      <c r="S3829" s="16"/>
      <c r="T3829" s="16"/>
    </row>
    <row r="3830" spans="17:20" x14ac:dyDescent="0.25">
      <c r="Q3830" s="11"/>
      <c r="R3830" s="11"/>
      <c r="S3830" s="16"/>
      <c r="T3830" s="16"/>
    </row>
    <row r="3831" spans="17:20" x14ac:dyDescent="0.25">
      <c r="Q3831" s="11"/>
      <c r="R3831" s="11"/>
      <c r="S3831" s="16"/>
      <c r="T3831" s="16"/>
    </row>
    <row r="3832" spans="17:20" x14ac:dyDescent="0.25">
      <c r="Q3832" s="11"/>
      <c r="R3832" s="11"/>
      <c r="S3832" s="16"/>
      <c r="T3832" s="16"/>
    </row>
    <row r="3833" spans="17:20" x14ac:dyDescent="0.25">
      <c r="Q3833" s="11"/>
      <c r="R3833" s="11"/>
      <c r="S3833" s="16"/>
      <c r="T3833" s="16"/>
    </row>
    <row r="3834" spans="17:20" x14ac:dyDescent="0.25">
      <c r="Q3834" s="11"/>
      <c r="R3834" s="11"/>
      <c r="S3834" s="16"/>
      <c r="T3834" s="16"/>
    </row>
    <row r="3835" spans="17:20" x14ac:dyDescent="0.25">
      <c r="Q3835" s="11"/>
      <c r="R3835" s="11"/>
      <c r="S3835" s="16"/>
      <c r="T3835" s="16"/>
    </row>
    <row r="3836" spans="17:20" x14ac:dyDescent="0.25">
      <c r="Q3836" s="11"/>
      <c r="R3836" s="11"/>
      <c r="S3836" s="16"/>
      <c r="T3836" s="16"/>
    </row>
    <row r="3837" spans="17:20" x14ac:dyDescent="0.25">
      <c r="Q3837" s="11"/>
      <c r="R3837" s="11"/>
      <c r="S3837" s="16"/>
      <c r="T3837" s="16"/>
    </row>
    <row r="3838" spans="17:20" x14ac:dyDescent="0.25">
      <c r="Q3838" s="11"/>
      <c r="R3838" s="11"/>
      <c r="S3838" s="16"/>
      <c r="T3838" s="16"/>
    </row>
    <row r="3839" spans="17:20" x14ac:dyDescent="0.25">
      <c r="Q3839" s="11"/>
      <c r="R3839" s="11"/>
      <c r="S3839" s="16"/>
      <c r="T3839" s="16"/>
    </row>
    <row r="3840" spans="17:20" x14ac:dyDescent="0.25">
      <c r="Q3840" s="11"/>
      <c r="R3840" s="11"/>
      <c r="S3840" s="16"/>
      <c r="T3840" s="16"/>
    </row>
    <row r="3841" spans="17:20" x14ac:dyDescent="0.25">
      <c r="Q3841" s="11"/>
      <c r="R3841" s="11"/>
      <c r="S3841" s="16"/>
      <c r="T3841" s="16"/>
    </row>
    <row r="3842" spans="17:20" x14ac:dyDescent="0.25">
      <c r="Q3842" s="11"/>
      <c r="R3842" s="11"/>
      <c r="S3842" s="16"/>
      <c r="T3842" s="16"/>
    </row>
    <row r="3843" spans="17:20" x14ac:dyDescent="0.25">
      <c r="Q3843" s="11"/>
      <c r="R3843" s="11"/>
      <c r="S3843" s="16"/>
      <c r="T3843" s="16"/>
    </row>
    <row r="3844" spans="17:20" x14ac:dyDescent="0.25">
      <c r="Q3844" s="11"/>
      <c r="R3844" s="11"/>
      <c r="S3844" s="16"/>
      <c r="T3844" s="16"/>
    </row>
    <row r="3845" spans="17:20" x14ac:dyDescent="0.25">
      <c r="Q3845" s="11"/>
      <c r="R3845" s="11"/>
      <c r="S3845" s="16"/>
      <c r="T3845" s="16"/>
    </row>
    <row r="3846" spans="17:20" x14ac:dyDescent="0.25">
      <c r="Q3846" s="11"/>
      <c r="R3846" s="11"/>
      <c r="S3846" s="16"/>
      <c r="T3846" s="16"/>
    </row>
    <row r="3847" spans="17:20" x14ac:dyDescent="0.25">
      <c r="Q3847" s="11"/>
      <c r="R3847" s="11"/>
      <c r="S3847" s="16"/>
      <c r="T3847" s="16"/>
    </row>
    <row r="3848" spans="17:20" x14ac:dyDescent="0.25">
      <c r="Q3848" s="11"/>
      <c r="R3848" s="11"/>
      <c r="S3848" s="16"/>
      <c r="T3848" s="16"/>
    </row>
    <row r="3849" spans="17:20" x14ac:dyDescent="0.25">
      <c r="Q3849" s="11"/>
      <c r="R3849" s="11"/>
      <c r="S3849" s="16"/>
      <c r="T3849" s="16"/>
    </row>
    <row r="3850" spans="17:20" x14ac:dyDescent="0.25">
      <c r="Q3850" s="11"/>
      <c r="R3850" s="11"/>
      <c r="S3850" s="16"/>
      <c r="T3850" s="16"/>
    </row>
    <row r="3851" spans="17:20" x14ac:dyDescent="0.25">
      <c r="Q3851" s="11"/>
      <c r="R3851" s="11"/>
      <c r="S3851" s="16"/>
      <c r="T3851" s="16"/>
    </row>
    <row r="3852" spans="17:20" x14ac:dyDescent="0.25">
      <c r="Q3852" s="11"/>
      <c r="R3852" s="11"/>
      <c r="S3852" s="16"/>
      <c r="T3852" s="16"/>
    </row>
    <row r="3853" spans="17:20" x14ac:dyDescent="0.25">
      <c r="Q3853" s="11"/>
      <c r="R3853" s="11"/>
      <c r="S3853" s="16"/>
      <c r="T3853" s="16"/>
    </row>
    <row r="3854" spans="17:20" x14ac:dyDescent="0.25">
      <c r="Q3854" s="11"/>
      <c r="R3854" s="11"/>
      <c r="S3854" s="16"/>
      <c r="T3854" s="16"/>
    </row>
    <row r="3855" spans="17:20" x14ac:dyDescent="0.25">
      <c r="Q3855" s="11"/>
      <c r="R3855" s="11"/>
      <c r="S3855" s="16"/>
      <c r="T3855" s="16"/>
    </row>
    <row r="3856" spans="17:20" x14ac:dyDescent="0.25">
      <c r="Q3856" s="11"/>
      <c r="R3856" s="11"/>
      <c r="S3856" s="16"/>
      <c r="T3856" s="16"/>
    </row>
    <row r="3857" spans="17:20" x14ac:dyDescent="0.25">
      <c r="Q3857" s="11"/>
      <c r="R3857" s="11"/>
      <c r="S3857" s="16"/>
      <c r="T3857" s="16"/>
    </row>
    <row r="3858" spans="17:20" x14ac:dyDescent="0.25">
      <c r="Q3858" s="11"/>
      <c r="R3858" s="11"/>
      <c r="S3858" s="16"/>
      <c r="T3858" s="16"/>
    </row>
    <row r="3859" spans="17:20" x14ac:dyDescent="0.25">
      <c r="Q3859" s="11"/>
      <c r="R3859" s="11"/>
      <c r="S3859" s="16"/>
      <c r="T3859" s="16"/>
    </row>
    <row r="3860" spans="17:20" x14ac:dyDescent="0.25">
      <c r="Q3860" s="11"/>
      <c r="R3860" s="11"/>
      <c r="S3860" s="16"/>
      <c r="T3860" s="16"/>
    </row>
    <row r="3861" spans="17:20" x14ac:dyDescent="0.25">
      <c r="Q3861" s="11"/>
      <c r="R3861" s="11"/>
      <c r="S3861" s="16"/>
      <c r="T3861" s="16"/>
    </row>
    <row r="3862" spans="17:20" x14ac:dyDescent="0.25">
      <c r="Q3862" s="11"/>
      <c r="R3862" s="11"/>
      <c r="S3862" s="16"/>
      <c r="T3862" s="16"/>
    </row>
    <row r="3863" spans="17:20" x14ac:dyDescent="0.25">
      <c r="Q3863" s="11"/>
      <c r="R3863" s="11"/>
      <c r="S3863" s="16"/>
      <c r="T3863" s="16"/>
    </row>
    <row r="3864" spans="17:20" x14ac:dyDescent="0.25">
      <c r="Q3864" s="11"/>
      <c r="R3864" s="11"/>
      <c r="S3864" s="16"/>
      <c r="T3864" s="16"/>
    </row>
    <row r="3865" spans="17:20" x14ac:dyDescent="0.25">
      <c r="Q3865" s="11"/>
      <c r="R3865" s="11"/>
      <c r="S3865" s="16"/>
      <c r="T3865" s="16"/>
    </row>
    <row r="3866" spans="17:20" x14ac:dyDescent="0.25">
      <c r="Q3866" s="11"/>
      <c r="R3866" s="11"/>
      <c r="S3866" s="16"/>
      <c r="T3866" s="16"/>
    </row>
    <row r="3867" spans="17:20" x14ac:dyDescent="0.25">
      <c r="Q3867" s="11"/>
      <c r="R3867" s="11"/>
      <c r="S3867" s="16"/>
      <c r="T3867" s="16"/>
    </row>
    <row r="3868" spans="17:20" x14ac:dyDescent="0.25">
      <c r="Q3868" s="11"/>
      <c r="R3868" s="11"/>
      <c r="S3868" s="16"/>
      <c r="T3868" s="16"/>
    </row>
    <row r="3869" spans="17:20" x14ac:dyDescent="0.25">
      <c r="Q3869" s="11"/>
      <c r="R3869" s="11"/>
      <c r="S3869" s="16"/>
      <c r="T3869" s="16"/>
    </row>
    <row r="3870" spans="17:20" x14ac:dyDescent="0.25">
      <c r="Q3870" s="11"/>
      <c r="R3870" s="11"/>
      <c r="S3870" s="16"/>
      <c r="T3870" s="16"/>
    </row>
    <row r="3871" spans="17:20" x14ac:dyDescent="0.25">
      <c r="Q3871" s="11"/>
      <c r="R3871" s="11"/>
      <c r="S3871" s="16"/>
      <c r="T3871" s="16"/>
    </row>
    <row r="3872" spans="17:20" x14ac:dyDescent="0.25">
      <c r="Q3872" s="11"/>
      <c r="R3872" s="11"/>
      <c r="S3872" s="16"/>
      <c r="T3872" s="16"/>
    </row>
    <row r="3873" spans="17:20" x14ac:dyDescent="0.25">
      <c r="Q3873" s="11"/>
      <c r="R3873" s="11"/>
      <c r="S3873" s="16"/>
      <c r="T3873" s="16"/>
    </row>
    <row r="3874" spans="17:20" x14ac:dyDescent="0.25">
      <c r="Q3874" s="11"/>
      <c r="R3874" s="11"/>
      <c r="S3874" s="16"/>
      <c r="T3874" s="16"/>
    </row>
    <row r="3875" spans="17:20" x14ac:dyDescent="0.25">
      <c r="Q3875" s="11"/>
      <c r="R3875" s="11"/>
      <c r="S3875" s="16"/>
      <c r="T3875" s="16"/>
    </row>
    <row r="3876" spans="17:20" x14ac:dyDescent="0.25">
      <c r="Q3876" s="11"/>
      <c r="R3876" s="11"/>
      <c r="S3876" s="16"/>
      <c r="T3876" s="16"/>
    </row>
    <row r="3877" spans="17:20" x14ac:dyDescent="0.25">
      <c r="Q3877" s="11"/>
      <c r="R3877" s="11"/>
      <c r="S3877" s="16"/>
      <c r="T3877" s="16"/>
    </row>
    <row r="3878" spans="17:20" x14ac:dyDescent="0.25">
      <c r="Q3878" s="11"/>
      <c r="R3878" s="11"/>
      <c r="S3878" s="16"/>
      <c r="T3878" s="16"/>
    </row>
    <row r="3879" spans="17:20" x14ac:dyDescent="0.25">
      <c r="Q3879" s="11"/>
      <c r="R3879" s="11"/>
      <c r="S3879" s="16"/>
      <c r="T3879" s="16"/>
    </row>
    <row r="3880" spans="17:20" x14ac:dyDescent="0.25">
      <c r="Q3880" s="11"/>
      <c r="R3880" s="11"/>
      <c r="S3880" s="16"/>
      <c r="T3880" s="16"/>
    </row>
    <row r="3881" spans="17:20" x14ac:dyDescent="0.25">
      <c r="Q3881" s="11"/>
      <c r="R3881" s="11"/>
      <c r="S3881" s="16"/>
      <c r="T3881" s="16"/>
    </row>
    <row r="3882" spans="17:20" x14ac:dyDescent="0.25">
      <c r="Q3882" s="11"/>
      <c r="R3882" s="11"/>
      <c r="S3882" s="16"/>
      <c r="T3882" s="16"/>
    </row>
    <row r="3883" spans="17:20" x14ac:dyDescent="0.25">
      <c r="Q3883" s="11"/>
      <c r="R3883" s="11"/>
      <c r="S3883" s="16"/>
      <c r="T3883" s="16"/>
    </row>
    <row r="3884" spans="17:20" x14ac:dyDescent="0.25">
      <c r="Q3884" s="11"/>
      <c r="R3884" s="11"/>
      <c r="S3884" s="16"/>
      <c r="T3884" s="16"/>
    </row>
    <row r="3885" spans="17:20" x14ac:dyDescent="0.25">
      <c r="Q3885" s="11"/>
      <c r="R3885" s="11"/>
      <c r="S3885" s="16"/>
      <c r="T3885" s="16"/>
    </row>
    <row r="3886" spans="17:20" x14ac:dyDescent="0.25">
      <c r="Q3886" s="11"/>
      <c r="R3886" s="11"/>
      <c r="S3886" s="16"/>
      <c r="T3886" s="16"/>
    </row>
    <row r="3887" spans="17:20" x14ac:dyDescent="0.25">
      <c r="Q3887" s="11"/>
      <c r="R3887" s="11"/>
      <c r="S3887" s="16"/>
      <c r="T3887" s="16"/>
    </row>
    <row r="3888" spans="17:20" x14ac:dyDescent="0.25">
      <c r="Q3888" s="11"/>
      <c r="R3888" s="11"/>
      <c r="S3888" s="16"/>
      <c r="T3888" s="16"/>
    </row>
    <row r="3889" spans="17:20" x14ac:dyDescent="0.25">
      <c r="Q3889" s="11"/>
      <c r="R3889" s="11"/>
      <c r="S3889" s="16"/>
      <c r="T3889" s="16"/>
    </row>
    <row r="3890" spans="17:20" x14ac:dyDescent="0.25">
      <c r="Q3890" s="11"/>
      <c r="R3890" s="11"/>
      <c r="S3890" s="16"/>
      <c r="T3890" s="16"/>
    </row>
    <row r="3891" spans="17:20" x14ac:dyDescent="0.25">
      <c r="Q3891" s="11"/>
      <c r="R3891" s="11"/>
      <c r="S3891" s="16"/>
      <c r="T3891" s="16"/>
    </row>
    <row r="3892" spans="17:20" x14ac:dyDescent="0.25">
      <c r="Q3892" s="11"/>
      <c r="R3892" s="11"/>
      <c r="S3892" s="16"/>
      <c r="T3892" s="16"/>
    </row>
    <row r="3893" spans="17:20" x14ac:dyDescent="0.25">
      <c r="Q3893" s="11"/>
      <c r="R3893" s="11"/>
      <c r="S3893" s="16"/>
      <c r="T3893" s="16"/>
    </row>
    <row r="3894" spans="17:20" x14ac:dyDescent="0.25">
      <c r="Q3894" s="11"/>
      <c r="R3894" s="11"/>
      <c r="S3894" s="16"/>
      <c r="T3894" s="16"/>
    </row>
    <row r="3895" spans="17:20" x14ac:dyDescent="0.25">
      <c r="Q3895" s="11"/>
      <c r="R3895" s="11"/>
      <c r="S3895" s="16"/>
      <c r="T3895" s="16"/>
    </row>
    <row r="3896" spans="17:20" x14ac:dyDescent="0.25">
      <c r="Q3896" s="11"/>
      <c r="R3896" s="11"/>
      <c r="S3896" s="16"/>
      <c r="T3896" s="16"/>
    </row>
    <row r="3897" spans="17:20" x14ac:dyDescent="0.25">
      <c r="Q3897" s="11"/>
      <c r="R3897" s="11"/>
      <c r="S3897" s="16"/>
      <c r="T3897" s="16"/>
    </row>
    <row r="3898" spans="17:20" x14ac:dyDescent="0.25">
      <c r="Q3898" s="11"/>
      <c r="R3898" s="11"/>
      <c r="S3898" s="16"/>
      <c r="T3898" s="16"/>
    </row>
    <row r="3899" spans="17:20" x14ac:dyDescent="0.25">
      <c r="Q3899" s="11"/>
      <c r="R3899" s="11"/>
      <c r="S3899" s="16"/>
      <c r="T3899" s="16"/>
    </row>
    <row r="3900" spans="17:20" x14ac:dyDescent="0.25">
      <c r="Q3900" s="11"/>
      <c r="R3900" s="11"/>
      <c r="S3900" s="16"/>
      <c r="T3900" s="16"/>
    </row>
    <row r="3901" spans="17:20" x14ac:dyDescent="0.25">
      <c r="Q3901" s="11"/>
      <c r="R3901" s="11"/>
      <c r="S3901" s="16"/>
      <c r="T3901" s="16"/>
    </row>
    <row r="3902" spans="17:20" x14ac:dyDescent="0.25">
      <c r="Q3902" s="11"/>
      <c r="R3902" s="11"/>
      <c r="S3902" s="16"/>
      <c r="T3902" s="16"/>
    </row>
    <row r="3903" spans="17:20" x14ac:dyDescent="0.25">
      <c r="Q3903" s="11"/>
      <c r="R3903" s="11"/>
      <c r="S3903" s="16"/>
      <c r="T3903" s="16"/>
    </row>
    <row r="3904" spans="17:20" x14ac:dyDescent="0.25">
      <c r="Q3904" s="11"/>
      <c r="R3904" s="11"/>
      <c r="S3904" s="16"/>
      <c r="T3904" s="16"/>
    </row>
    <row r="3905" spans="17:20" x14ac:dyDescent="0.25">
      <c r="Q3905" s="11"/>
      <c r="R3905" s="11"/>
      <c r="S3905" s="16"/>
      <c r="T3905" s="16"/>
    </row>
    <row r="3906" spans="17:20" x14ac:dyDescent="0.25">
      <c r="Q3906" s="11"/>
      <c r="R3906" s="11"/>
      <c r="S3906" s="16"/>
      <c r="T3906" s="16"/>
    </row>
    <row r="3907" spans="17:20" x14ac:dyDescent="0.25">
      <c r="Q3907" s="11"/>
      <c r="R3907" s="11"/>
      <c r="S3907" s="16"/>
      <c r="T3907" s="16"/>
    </row>
    <row r="3908" spans="17:20" x14ac:dyDescent="0.25">
      <c r="Q3908" s="11"/>
      <c r="R3908" s="11"/>
      <c r="S3908" s="16"/>
      <c r="T3908" s="16"/>
    </row>
    <row r="3909" spans="17:20" x14ac:dyDescent="0.25">
      <c r="Q3909" s="11"/>
      <c r="R3909" s="11"/>
      <c r="S3909" s="16"/>
      <c r="T3909" s="16"/>
    </row>
    <row r="3910" spans="17:20" x14ac:dyDescent="0.25">
      <c r="Q3910" s="11"/>
      <c r="R3910" s="11"/>
      <c r="S3910" s="16"/>
      <c r="T3910" s="16"/>
    </row>
    <row r="3911" spans="17:20" x14ac:dyDescent="0.25">
      <c r="Q3911" s="11"/>
      <c r="R3911" s="11"/>
      <c r="S3911" s="16"/>
      <c r="T3911" s="16"/>
    </row>
    <row r="3912" spans="17:20" x14ac:dyDescent="0.25">
      <c r="Q3912" s="11"/>
      <c r="R3912" s="11"/>
      <c r="S3912" s="16"/>
      <c r="T3912" s="16"/>
    </row>
    <row r="3913" spans="17:20" x14ac:dyDescent="0.25">
      <c r="Q3913" s="11"/>
      <c r="R3913" s="11"/>
      <c r="S3913" s="16"/>
      <c r="T3913" s="16"/>
    </row>
    <row r="3914" spans="17:20" x14ac:dyDescent="0.25">
      <c r="Q3914" s="11"/>
      <c r="R3914" s="11"/>
      <c r="S3914" s="16"/>
      <c r="T3914" s="16"/>
    </row>
    <row r="3915" spans="17:20" x14ac:dyDescent="0.25">
      <c r="Q3915" s="11"/>
      <c r="R3915" s="11"/>
      <c r="S3915" s="16"/>
      <c r="T3915" s="16"/>
    </row>
    <row r="3916" spans="17:20" x14ac:dyDescent="0.25">
      <c r="Q3916" s="11"/>
      <c r="R3916" s="11"/>
      <c r="S3916" s="16"/>
      <c r="T3916" s="16"/>
    </row>
    <row r="3917" spans="17:20" x14ac:dyDescent="0.25">
      <c r="Q3917" s="11"/>
      <c r="R3917" s="11"/>
      <c r="S3917" s="16"/>
      <c r="T3917" s="16"/>
    </row>
    <row r="3918" spans="17:20" x14ac:dyDescent="0.25">
      <c r="Q3918" s="11"/>
      <c r="R3918" s="11"/>
      <c r="S3918" s="16"/>
      <c r="T3918" s="16"/>
    </row>
    <row r="3919" spans="17:20" x14ac:dyDescent="0.25">
      <c r="Q3919" s="11"/>
      <c r="R3919" s="11"/>
      <c r="S3919" s="16"/>
      <c r="T3919" s="16"/>
    </row>
    <row r="3920" spans="17:20" x14ac:dyDescent="0.25">
      <c r="Q3920" s="11"/>
      <c r="R3920" s="11"/>
      <c r="S3920" s="16"/>
      <c r="T3920" s="16"/>
    </row>
    <row r="3921" spans="17:20" x14ac:dyDescent="0.25">
      <c r="Q3921" s="11"/>
      <c r="R3921" s="11"/>
      <c r="S3921" s="16"/>
      <c r="T3921" s="16"/>
    </row>
    <row r="3922" spans="17:20" x14ac:dyDescent="0.25">
      <c r="Q3922" s="11"/>
      <c r="R3922" s="11"/>
      <c r="S3922" s="16"/>
      <c r="T3922" s="16"/>
    </row>
    <row r="3923" spans="17:20" x14ac:dyDescent="0.25">
      <c r="Q3923" s="11"/>
      <c r="R3923" s="11"/>
      <c r="S3923" s="16"/>
      <c r="T3923" s="16"/>
    </row>
    <row r="3924" spans="17:20" x14ac:dyDescent="0.25">
      <c r="Q3924" s="11"/>
      <c r="R3924" s="11"/>
      <c r="S3924" s="16"/>
      <c r="T3924" s="16"/>
    </row>
    <row r="3925" spans="17:20" x14ac:dyDescent="0.25">
      <c r="Q3925" s="11"/>
      <c r="R3925" s="11"/>
      <c r="S3925" s="16"/>
      <c r="T3925" s="16"/>
    </row>
    <row r="3926" spans="17:20" x14ac:dyDescent="0.25">
      <c r="Q3926" s="11"/>
      <c r="R3926" s="11"/>
      <c r="S3926" s="16"/>
      <c r="T3926" s="16"/>
    </row>
    <row r="3927" spans="17:20" x14ac:dyDescent="0.25">
      <c r="Q3927" s="11"/>
      <c r="R3927" s="11"/>
      <c r="S3927" s="16"/>
      <c r="T3927" s="16"/>
    </row>
    <row r="3928" spans="17:20" x14ac:dyDescent="0.25">
      <c r="Q3928" s="11"/>
      <c r="R3928" s="11"/>
      <c r="S3928" s="16"/>
      <c r="T3928" s="16"/>
    </row>
    <row r="3929" spans="17:20" x14ac:dyDescent="0.25">
      <c r="Q3929" s="11"/>
      <c r="R3929" s="11"/>
      <c r="S3929" s="16"/>
      <c r="T3929" s="16"/>
    </row>
    <row r="3930" spans="17:20" x14ac:dyDescent="0.25">
      <c r="Q3930" s="11"/>
      <c r="R3930" s="11"/>
      <c r="S3930" s="16"/>
      <c r="T3930" s="16"/>
    </row>
    <row r="3931" spans="17:20" x14ac:dyDescent="0.25">
      <c r="Q3931" s="11"/>
      <c r="R3931" s="11"/>
      <c r="S3931" s="16"/>
      <c r="T3931" s="16"/>
    </row>
    <row r="3932" spans="17:20" x14ac:dyDescent="0.25">
      <c r="Q3932" s="11"/>
      <c r="R3932" s="11"/>
      <c r="S3932" s="16"/>
      <c r="T3932" s="16"/>
    </row>
    <row r="3933" spans="17:20" x14ac:dyDescent="0.25">
      <c r="Q3933" s="11"/>
      <c r="R3933" s="11"/>
      <c r="S3933" s="16"/>
      <c r="T3933" s="16"/>
    </row>
    <row r="3934" spans="17:20" x14ac:dyDescent="0.25">
      <c r="Q3934" s="11"/>
      <c r="R3934" s="11"/>
      <c r="S3934" s="16"/>
      <c r="T3934" s="16"/>
    </row>
    <row r="3935" spans="17:20" x14ac:dyDescent="0.25">
      <c r="Q3935" s="11"/>
      <c r="R3935" s="11"/>
      <c r="S3935" s="16"/>
      <c r="T3935" s="16"/>
    </row>
    <row r="3936" spans="17:20" x14ac:dyDescent="0.25">
      <c r="Q3936" s="11"/>
      <c r="R3936" s="11"/>
      <c r="S3936" s="16"/>
      <c r="T3936" s="16"/>
    </row>
    <row r="3937" spans="17:20" x14ac:dyDescent="0.25">
      <c r="Q3937" s="11"/>
      <c r="R3937" s="11"/>
      <c r="S3937" s="16"/>
      <c r="T3937" s="16"/>
    </row>
    <row r="3938" spans="17:20" x14ac:dyDescent="0.25">
      <c r="Q3938" s="11"/>
      <c r="R3938" s="11"/>
      <c r="S3938" s="16"/>
      <c r="T3938" s="16"/>
    </row>
    <row r="3939" spans="17:20" x14ac:dyDescent="0.25">
      <c r="Q3939" s="11"/>
      <c r="R3939" s="11"/>
      <c r="S3939" s="16"/>
      <c r="T3939" s="16"/>
    </row>
    <row r="3940" spans="17:20" x14ac:dyDescent="0.25">
      <c r="Q3940" s="11"/>
      <c r="R3940" s="11"/>
      <c r="S3940" s="16"/>
      <c r="T3940" s="16"/>
    </row>
    <row r="3941" spans="17:20" x14ac:dyDescent="0.25">
      <c r="Q3941" s="11"/>
      <c r="R3941" s="11"/>
      <c r="S3941" s="16"/>
      <c r="T3941" s="16"/>
    </row>
    <row r="3942" spans="17:20" x14ac:dyDescent="0.25">
      <c r="Q3942" s="11"/>
      <c r="R3942" s="11"/>
      <c r="S3942" s="16"/>
      <c r="T3942" s="16"/>
    </row>
    <row r="3943" spans="17:20" x14ac:dyDescent="0.25">
      <c r="Q3943" s="11"/>
      <c r="R3943" s="11"/>
      <c r="S3943" s="16"/>
      <c r="T3943" s="16"/>
    </row>
    <row r="3944" spans="17:20" x14ac:dyDescent="0.25">
      <c r="Q3944" s="11"/>
      <c r="R3944" s="11"/>
      <c r="S3944" s="16"/>
      <c r="T3944" s="16"/>
    </row>
    <row r="3945" spans="17:20" x14ac:dyDescent="0.25">
      <c r="Q3945" s="11"/>
      <c r="R3945" s="11"/>
      <c r="S3945" s="16"/>
      <c r="T3945" s="16"/>
    </row>
    <row r="3946" spans="17:20" x14ac:dyDescent="0.25">
      <c r="Q3946" s="11"/>
      <c r="R3946" s="11"/>
      <c r="S3946" s="16"/>
      <c r="T3946" s="16"/>
    </row>
    <row r="3947" spans="17:20" x14ac:dyDescent="0.25">
      <c r="Q3947" s="11"/>
      <c r="R3947" s="11"/>
      <c r="S3947" s="16"/>
      <c r="T3947" s="16"/>
    </row>
    <row r="3948" spans="17:20" x14ac:dyDescent="0.25">
      <c r="Q3948" s="11"/>
      <c r="R3948" s="11"/>
      <c r="S3948" s="16"/>
      <c r="T3948" s="16"/>
    </row>
    <row r="3949" spans="17:20" x14ac:dyDescent="0.25">
      <c r="Q3949" s="11"/>
      <c r="R3949" s="11"/>
      <c r="S3949" s="16"/>
      <c r="T3949" s="16"/>
    </row>
    <row r="3950" spans="17:20" x14ac:dyDescent="0.25">
      <c r="Q3950" s="11"/>
      <c r="R3950" s="11"/>
      <c r="S3950" s="16"/>
      <c r="T3950" s="16"/>
    </row>
    <row r="3951" spans="17:20" x14ac:dyDescent="0.25">
      <c r="Q3951" s="11"/>
      <c r="R3951" s="11"/>
      <c r="S3951" s="16"/>
      <c r="T3951" s="16"/>
    </row>
    <row r="3952" spans="17:20" x14ac:dyDescent="0.25">
      <c r="Q3952" s="11"/>
      <c r="R3952" s="11"/>
      <c r="S3952" s="16"/>
      <c r="T3952" s="16"/>
    </row>
    <row r="3953" spans="17:20" x14ac:dyDescent="0.25">
      <c r="Q3953" s="11"/>
      <c r="R3953" s="11"/>
      <c r="S3953" s="16"/>
      <c r="T3953" s="16"/>
    </row>
    <row r="3954" spans="17:20" x14ac:dyDescent="0.25">
      <c r="Q3954" s="11"/>
      <c r="R3954" s="11"/>
      <c r="S3954" s="16"/>
      <c r="T3954" s="16"/>
    </row>
    <row r="3955" spans="17:20" x14ac:dyDescent="0.25">
      <c r="Q3955" s="11"/>
      <c r="R3955" s="11"/>
      <c r="S3955" s="16"/>
      <c r="T3955" s="16"/>
    </row>
    <row r="3956" spans="17:20" x14ac:dyDescent="0.25">
      <c r="Q3956" s="11"/>
      <c r="R3956" s="11"/>
      <c r="S3956" s="16"/>
      <c r="T3956" s="16"/>
    </row>
    <row r="3957" spans="17:20" x14ac:dyDescent="0.25">
      <c r="Q3957" s="11"/>
      <c r="R3957" s="11"/>
      <c r="S3957" s="16"/>
      <c r="T3957" s="16"/>
    </row>
    <row r="3958" spans="17:20" x14ac:dyDescent="0.25">
      <c r="Q3958" s="11"/>
      <c r="R3958" s="11"/>
      <c r="S3958" s="16"/>
      <c r="T3958" s="16"/>
    </row>
    <row r="3959" spans="17:20" x14ac:dyDescent="0.25">
      <c r="Q3959" s="11"/>
      <c r="R3959" s="11"/>
      <c r="S3959" s="16"/>
      <c r="T3959" s="16"/>
    </row>
    <row r="3960" spans="17:20" x14ac:dyDescent="0.25">
      <c r="Q3960" s="11"/>
      <c r="R3960" s="11"/>
      <c r="S3960" s="16"/>
      <c r="T3960" s="16"/>
    </row>
    <row r="3961" spans="17:20" x14ac:dyDescent="0.25">
      <c r="Q3961" s="11"/>
      <c r="R3961" s="11"/>
      <c r="S3961" s="16"/>
      <c r="T3961" s="16"/>
    </row>
    <row r="3962" spans="17:20" x14ac:dyDescent="0.25">
      <c r="Q3962" s="11"/>
      <c r="R3962" s="11"/>
      <c r="S3962" s="16"/>
      <c r="T3962" s="16"/>
    </row>
    <row r="3963" spans="17:20" x14ac:dyDescent="0.25">
      <c r="Q3963" s="11"/>
      <c r="R3963" s="11"/>
      <c r="S3963" s="16"/>
      <c r="T3963" s="16"/>
    </row>
    <row r="3964" spans="17:20" x14ac:dyDescent="0.25">
      <c r="Q3964" s="11"/>
      <c r="R3964" s="11"/>
      <c r="S3964" s="16"/>
      <c r="T3964" s="16"/>
    </row>
    <row r="3965" spans="17:20" x14ac:dyDescent="0.25">
      <c r="Q3965" s="11"/>
      <c r="R3965" s="11"/>
      <c r="S3965" s="16"/>
      <c r="T3965" s="16"/>
    </row>
    <row r="3966" spans="17:20" x14ac:dyDescent="0.25">
      <c r="Q3966" s="11"/>
      <c r="R3966" s="11"/>
      <c r="S3966" s="16"/>
      <c r="T3966" s="16"/>
    </row>
    <row r="3967" spans="17:20" x14ac:dyDescent="0.25">
      <c r="Q3967" s="11"/>
      <c r="R3967" s="11"/>
      <c r="S3967" s="16"/>
      <c r="T3967" s="16"/>
    </row>
    <row r="3968" spans="17:20" x14ac:dyDescent="0.25">
      <c r="Q3968" s="11"/>
      <c r="R3968" s="11"/>
      <c r="S3968" s="16"/>
      <c r="T3968" s="16"/>
    </row>
    <row r="3969" spans="17:20" x14ac:dyDescent="0.25">
      <c r="Q3969" s="11"/>
      <c r="R3969" s="11"/>
      <c r="S3969" s="16"/>
      <c r="T3969" s="16"/>
    </row>
    <row r="3970" spans="17:20" x14ac:dyDescent="0.25">
      <c r="Q3970" s="11"/>
      <c r="R3970" s="11"/>
      <c r="S3970" s="16"/>
      <c r="T3970" s="16"/>
    </row>
    <row r="3971" spans="17:20" x14ac:dyDescent="0.25">
      <c r="Q3971" s="11"/>
      <c r="R3971" s="11"/>
      <c r="S3971" s="16"/>
      <c r="T3971" s="16"/>
    </row>
    <row r="3972" spans="17:20" x14ac:dyDescent="0.25">
      <c r="Q3972" s="11"/>
      <c r="R3972" s="11"/>
      <c r="S3972" s="16"/>
      <c r="T3972" s="16"/>
    </row>
    <row r="3973" spans="17:20" x14ac:dyDescent="0.25">
      <c r="Q3973" s="11"/>
      <c r="R3973" s="11"/>
      <c r="S3973" s="16"/>
      <c r="T3973" s="16"/>
    </row>
    <row r="3974" spans="17:20" x14ac:dyDescent="0.25">
      <c r="Q3974" s="11"/>
      <c r="R3974" s="11"/>
      <c r="S3974" s="16"/>
      <c r="T3974" s="16"/>
    </row>
    <row r="3975" spans="17:20" x14ac:dyDescent="0.25">
      <c r="Q3975" s="11"/>
      <c r="R3975" s="11"/>
      <c r="S3975" s="16"/>
      <c r="T3975" s="16"/>
    </row>
    <row r="3976" spans="17:20" x14ac:dyDescent="0.25">
      <c r="Q3976" s="11"/>
      <c r="R3976" s="11"/>
      <c r="S3976" s="16"/>
      <c r="T3976" s="16"/>
    </row>
    <row r="3977" spans="17:20" x14ac:dyDescent="0.25">
      <c r="Q3977" s="11"/>
      <c r="R3977" s="11"/>
      <c r="S3977" s="16"/>
      <c r="T3977" s="16"/>
    </row>
    <row r="3978" spans="17:20" x14ac:dyDescent="0.25">
      <c r="Q3978" s="11"/>
      <c r="R3978" s="11"/>
      <c r="S3978" s="16"/>
      <c r="T3978" s="16"/>
    </row>
    <row r="3979" spans="17:20" x14ac:dyDescent="0.25">
      <c r="Q3979" s="11"/>
      <c r="R3979" s="11"/>
      <c r="S3979" s="16"/>
      <c r="T3979" s="16"/>
    </row>
    <row r="3980" spans="17:20" x14ac:dyDescent="0.25">
      <c r="Q3980" s="11"/>
      <c r="R3980" s="11"/>
      <c r="S3980" s="16"/>
      <c r="T3980" s="16"/>
    </row>
    <row r="3981" spans="17:20" x14ac:dyDescent="0.25">
      <c r="Q3981" s="11"/>
      <c r="R3981" s="11"/>
      <c r="S3981" s="16"/>
      <c r="T3981" s="16"/>
    </row>
    <row r="3982" spans="17:20" x14ac:dyDescent="0.25">
      <c r="Q3982" s="11"/>
      <c r="R3982" s="11"/>
      <c r="S3982" s="16"/>
      <c r="T3982" s="16"/>
    </row>
    <row r="3983" spans="17:20" x14ac:dyDescent="0.25">
      <c r="Q3983" s="11"/>
      <c r="R3983" s="11"/>
      <c r="S3983" s="16"/>
      <c r="T3983" s="16"/>
    </row>
    <row r="3984" spans="17:20" x14ac:dyDescent="0.25">
      <c r="Q3984" s="11"/>
      <c r="R3984" s="11"/>
      <c r="S3984" s="16"/>
      <c r="T3984" s="16"/>
    </row>
    <row r="3985" spans="17:20" x14ac:dyDescent="0.25">
      <c r="Q3985" s="11"/>
      <c r="R3985" s="11"/>
      <c r="S3985" s="16"/>
      <c r="T3985" s="16"/>
    </row>
    <row r="3986" spans="17:20" x14ac:dyDescent="0.25">
      <c r="Q3986" s="11"/>
      <c r="R3986" s="11"/>
      <c r="S3986" s="16"/>
      <c r="T3986" s="16"/>
    </row>
    <row r="3987" spans="17:20" x14ac:dyDescent="0.25">
      <c r="Q3987" s="11"/>
      <c r="R3987" s="11"/>
      <c r="S3987" s="16"/>
      <c r="T3987" s="16"/>
    </row>
    <row r="3988" spans="17:20" x14ac:dyDescent="0.25">
      <c r="Q3988" s="11"/>
      <c r="R3988" s="11"/>
      <c r="S3988" s="16"/>
      <c r="T3988" s="16"/>
    </row>
    <row r="3989" spans="17:20" x14ac:dyDescent="0.25">
      <c r="Q3989" s="11"/>
      <c r="R3989" s="11"/>
      <c r="S3989" s="16"/>
      <c r="T3989" s="16"/>
    </row>
    <row r="3990" spans="17:20" x14ac:dyDescent="0.25">
      <c r="Q3990" s="11"/>
      <c r="R3990" s="11"/>
      <c r="S3990" s="16"/>
      <c r="T3990" s="16"/>
    </row>
    <row r="3991" spans="17:20" x14ac:dyDescent="0.25">
      <c r="Q3991" s="11"/>
      <c r="R3991" s="11"/>
      <c r="S3991" s="16"/>
      <c r="T3991" s="16"/>
    </row>
    <row r="3992" spans="17:20" x14ac:dyDescent="0.25">
      <c r="Q3992" s="11"/>
      <c r="R3992" s="11"/>
      <c r="S3992" s="16"/>
      <c r="T3992" s="16"/>
    </row>
    <row r="3993" spans="17:20" x14ac:dyDescent="0.25">
      <c r="Q3993" s="11"/>
      <c r="R3993" s="11"/>
      <c r="S3993" s="16"/>
      <c r="T3993" s="16"/>
    </row>
    <row r="3994" spans="17:20" x14ac:dyDescent="0.25">
      <c r="Q3994" s="11"/>
      <c r="R3994" s="11"/>
      <c r="S3994" s="16"/>
      <c r="T3994" s="16"/>
    </row>
    <row r="3995" spans="17:20" x14ac:dyDescent="0.25">
      <c r="Q3995" s="11"/>
      <c r="R3995" s="11"/>
      <c r="S3995" s="16"/>
      <c r="T3995" s="16"/>
    </row>
    <row r="3996" spans="17:20" x14ac:dyDescent="0.25">
      <c r="Q3996" s="11"/>
      <c r="R3996" s="11"/>
      <c r="S3996" s="16"/>
      <c r="T3996" s="16"/>
    </row>
    <row r="3997" spans="17:20" x14ac:dyDescent="0.25">
      <c r="Q3997" s="11"/>
      <c r="R3997" s="11"/>
      <c r="S3997" s="16"/>
      <c r="T3997" s="16"/>
    </row>
    <row r="3998" spans="17:20" x14ac:dyDescent="0.25">
      <c r="Q3998" s="11"/>
      <c r="R3998" s="11"/>
      <c r="S3998" s="16"/>
      <c r="T3998" s="16"/>
    </row>
    <row r="3999" spans="17:20" x14ac:dyDescent="0.25">
      <c r="Q3999" s="11"/>
      <c r="R3999" s="11"/>
      <c r="S3999" s="16"/>
      <c r="T3999" s="16"/>
    </row>
    <row r="4000" spans="17:20" x14ac:dyDescent="0.25">
      <c r="Q4000" s="11"/>
      <c r="R4000" s="11"/>
      <c r="S4000" s="16"/>
      <c r="T4000" s="16"/>
    </row>
    <row r="4001" spans="17:20" x14ac:dyDescent="0.25">
      <c r="Q4001" s="11"/>
      <c r="R4001" s="11"/>
      <c r="S4001" s="16"/>
      <c r="T4001" s="16"/>
    </row>
    <row r="4002" spans="17:20" x14ac:dyDescent="0.25">
      <c r="Q4002" s="11"/>
      <c r="R4002" s="11"/>
      <c r="S4002" s="16"/>
      <c r="T4002" s="16"/>
    </row>
    <row r="4003" spans="17:20" x14ac:dyDescent="0.25">
      <c r="Q4003" s="11"/>
      <c r="R4003" s="11"/>
      <c r="S4003" s="16"/>
      <c r="T4003" s="16"/>
    </row>
    <row r="4004" spans="17:20" x14ac:dyDescent="0.25">
      <c r="Q4004" s="11"/>
      <c r="R4004" s="11"/>
      <c r="S4004" s="16"/>
      <c r="T4004" s="16"/>
    </row>
    <row r="4005" spans="17:20" x14ac:dyDescent="0.25">
      <c r="Q4005" s="11"/>
      <c r="R4005" s="11"/>
      <c r="S4005" s="16"/>
      <c r="T4005" s="16"/>
    </row>
    <row r="4006" spans="17:20" x14ac:dyDescent="0.25">
      <c r="Q4006" s="11"/>
      <c r="R4006" s="11"/>
      <c r="S4006" s="16"/>
      <c r="T4006" s="16"/>
    </row>
    <row r="4007" spans="17:20" x14ac:dyDescent="0.25">
      <c r="Q4007" s="11"/>
      <c r="R4007" s="11"/>
      <c r="S4007" s="16"/>
      <c r="T4007" s="16"/>
    </row>
    <row r="4008" spans="17:20" x14ac:dyDescent="0.25">
      <c r="Q4008" s="11"/>
      <c r="R4008" s="11"/>
      <c r="S4008" s="16"/>
      <c r="T4008" s="16"/>
    </row>
    <row r="4009" spans="17:20" x14ac:dyDescent="0.25">
      <c r="Q4009" s="11"/>
      <c r="R4009" s="11"/>
      <c r="S4009" s="16"/>
      <c r="T4009" s="16"/>
    </row>
    <row r="4010" spans="17:20" x14ac:dyDescent="0.25">
      <c r="Q4010" s="11"/>
      <c r="R4010" s="11"/>
      <c r="S4010" s="16"/>
      <c r="T4010" s="16"/>
    </row>
    <row r="4011" spans="17:20" x14ac:dyDescent="0.25">
      <c r="Q4011" s="11"/>
      <c r="R4011" s="11"/>
      <c r="S4011" s="16"/>
      <c r="T4011" s="16"/>
    </row>
    <row r="4012" spans="17:20" x14ac:dyDescent="0.25">
      <c r="Q4012" s="11"/>
      <c r="R4012" s="11"/>
      <c r="S4012" s="16"/>
      <c r="T4012" s="16"/>
    </row>
    <row r="4013" spans="17:20" x14ac:dyDescent="0.25">
      <c r="Q4013" s="11"/>
      <c r="R4013" s="11"/>
      <c r="S4013" s="16"/>
      <c r="T4013" s="16"/>
    </row>
    <row r="4014" spans="17:20" x14ac:dyDescent="0.25">
      <c r="Q4014" s="11"/>
      <c r="R4014" s="11"/>
      <c r="S4014" s="16"/>
      <c r="T4014" s="16"/>
    </row>
    <row r="4015" spans="17:20" x14ac:dyDescent="0.25">
      <c r="Q4015" s="11"/>
      <c r="R4015" s="11"/>
      <c r="S4015" s="16"/>
      <c r="T4015" s="16"/>
    </row>
    <row r="4016" spans="17:20" x14ac:dyDescent="0.25">
      <c r="Q4016" s="11"/>
      <c r="R4016" s="11"/>
      <c r="S4016" s="16"/>
      <c r="T4016" s="16"/>
    </row>
    <row r="4017" spans="17:20" x14ac:dyDescent="0.25">
      <c r="Q4017" s="11"/>
      <c r="R4017" s="11"/>
      <c r="S4017" s="16"/>
      <c r="T4017" s="16"/>
    </row>
    <row r="4018" spans="17:20" x14ac:dyDescent="0.25">
      <c r="Q4018" s="11"/>
      <c r="R4018" s="11"/>
      <c r="S4018" s="16"/>
      <c r="T4018" s="16"/>
    </row>
    <row r="4019" spans="17:20" x14ac:dyDescent="0.25">
      <c r="Q4019" s="11"/>
      <c r="R4019" s="11"/>
      <c r="S4019" s="16"/>
      <c r="T4019" s="16"/>
    </row>
    <row r="4020" spans="17:20" x14ac:dyDescent="0.25">
      <c r="Q4020" s="11"/>
      <c r="R4020" s="11"/>
      <c r="S4020" s="16"/>
      <c r="T4020" s="16"/>
    </row>
    <row r="4021" spans="17:20" x14ac:dyDescent="0.25">
      <c r="Q4021" s="11"/>
      <c r="R4021" s="11"/>
      <c r="S4021" s="16"/>
      <c r="T4021" s="16"/>
    </row>
    <row r="4022" spans="17:20" x14ac:dyDescent="0.25">
      <c r="Q4022" s="11"/>
      <c r="R4022" s="11"/>
      <c r="S4022" s="16"/>
      <c r="T4022" s="16"/>
    </row>
    <row r="4023" spans="17:20" x14ac:dyDescent="0.25">
      <c r="Q4023" s="11"/>
      <c r="R4023" s="11"/>
      <c r="S4023" s="16"/>
      <c r="T4023" s="16"/>
    </row>
    <row r="4024" spans="17:20" x14ac:dyDescent="0.25">
      <c r="Q4024" s="11"/>
      <c r="R4024" s="11"/>
      <c r="S4024" s="16"/>
      <c r="T4024" s="16"/>
    </row>
    <row r="4025" spans="17:20" x14ac:dyDescent="0.25">
      <c r="Q4025" s="11"/>
      <c r="R4025" s="11"/>
      <c r="S4025" s="16"/>
      <c r="T4025" s="16"/>
    </row>
    <row r="4026" spans="17:20" x14ac:dyDescent="0.25">
      <c r="Q4026" s="11"/>
      <c r="R4026" s="11"/>
      <c r="S4026" s="16"/>
      <c r="T4026" s="16"/>
    </row>
    <row r="4027" spans="17:20" x14ac:dyDescent="0.25">
      <c r="Q4027" s="11"/>
      <c r="R4027" s="11"/>
      <c r="S4027" s="16"/>
      <c r="T4027" s="16"/>
    </row>
    <row r="4028" spans="17:20" x14ac:dyDescent="0.25">
      <c r="Q4028" s="11"/>
      <c r="R4028" s="11"/>
      <c r="S4028" s="16"/>
      <c r="T4028" s="16"/>
    </row>
    <row r="4029" spans="17:20" x14ac:dyDescent="0.25">
      <c r="Q4029" s="11"/>
      <c r="R4029" s="11"/>
      <c r="S4029" s="16"/>
      <c r="T4029" s="16"/>
    </row>
    <row r="4030" spans="17:20" x14ac:dyDescent="0.25">
      <c r="Q4030" s="11"/>
      <c r="R4030" s="11"/>
      <c r="S4030" s="16"/>
      <c r="T4030" s="16"/>
    </row>
    <row r="4031" spans="17:20" x14ac:dyDescent="0.25">
      <c r="Q4031" s="11"/>
      <c r="R4031" s="11"/>
      <c r="S4031" s="16"/>
      <c r="T4031" s="16"/>
    </row>
    <row r="4032" spans="17:20" x14ac:dyDescent="0.25">
      <c r="Q4032" s="11"/>
      <c r="R4032" s="11"/>
      <c r="S4032" s="16"/>
      <c r="T4032" s="16"/>
    </row>
    <row r="4033" spans="17:20" x14ac:dyDescent="0.25">
      <c r="Q4033" s="11"/>
      <c r="R4033" s="11"/>
      <c r="S4033" s="16"/>
      <c r="T4033" s="16"/>
    </row>
    <row r="4034" spans="17:20" x14ac:dyDescent="0.25">
      <c r="Q4034" s="11"/>
      <c r="R4034" s="11"/>
      <c r="S4034" s="16"/>
      <c r="T4034" s="16"/>
    </row>
    <row r="4035" spans="17:20" x14ac:dyDescent="0.25">
      <c r="Q4035" s="11"/>
      <c r="R4035" s="11"/>
      <c r="S4035" s="16"/>
      <c r="T4035" s="16"/>
    </row>
    <row r="4036" spans="17:20" x14ac:dyDescent="0.25">
      <c r="Q4036" s="11"/>
      <c r="R4036" s="11"/>
      <c r="S4036" s="16"/>
      <c r="T4036" s="16"/>
    </row>
    <row r="4037" spans="17:20" x14ac:dyDescent="0.25">
      <c r="Q4037" s="11"/>
      <c r="R4037" s="11"/>
      <c r="S4037" s="16"/>
      <c r="T4037" s="16"/>
    </row>
    <row r="4038" spans="17:20" x14ac:dyDescent="0.25">
      <c r="Q4038" s="11"/>
      <c r="R4038" s="11"/>
      <c r="S4038" s="16"/>
      <c r="T4038" s="16"/>
    </row>
    <row r="4039" spans="17:20" x14ac:dyDescent="0.25">
      <c r="Q4039" s="11"/>
      <c r="R4039" s="11"/>
      <c r="S4039" s="16"/>
      <c r="T4039" s="16"/>
    </row>
    <row r="4040" spans="17:20" x14ac:dyDescent="0.25">
      <c r="Q4040" s="11"/>
      <c r="R4040" s="11"/>
      <c r="S4040" s="16"/>
      <c r="T4040" s="16"/>
    </row>
    <row r="4041" spans="17:20" x14ac:dyDescent="0.25">
      <c r="Q4041" s="11"/>
      <c r="R4041" s="11"/>
      <c r="S4041" s="16"/>
      <c r="T4041" s="16"/>
    </row>
    <row r="4042" spans="17:20" x14ac:dyDescent="0.25">
      <c r="Q4042" s="11"/>
      <c r="R4042" s="11"/>
      <c r="S4042" s="16"/>
      <c r="T4042" s="16"/>
    </row>
    <row r="4043" spans="17:20" x14ac:dyDescent="0.25">
      <c r="Q4043" s="11"/>
      <c r="R4043" s="11"/>
      <c r="S4043" s="16"/>
      <c r="T4043" s="16"/>
    </row>
    <row r="4044" spans="17:20" x14ac:dyDescent="0.25">
      <c r="Q4044" s="11"/>
      <c r="R4044" s="11"/>
      <c r="S4044" s="16"/>
      <c r="T4044" s="16"/>
    </row>
    <row r="4045" spans="17:20" x14ac:dyDescent="0.25">
      <c r="Q4045" s="11"/>
      <c r="R4045" s="11"/>
      <c r="S4045" s="16"/>
      <c r="T4045" s="16"/>
    </row>
    <row r="4046" spans="17:20" x14ac:dyDescent="0.25">
      <c r="Q4046" s="11"/>
      <c r="R4046" s="11"/>
      <c r="S4046" s="16"/>
      <c r="T4046" s="16"/>
    </row>
    <row r="4047" spans="17:20" x14ac:dyDescent="0.25">
      <c r="Q4047" s="11"/>
      <c r="R4047" s="11"/>
      <c r="S4047" s="16"/>
      <c r="T4047" s="16"/>
    </row>
    <row r="4048" spans="17:20" x14ac:dyDescent="0.25">
      <c r="Q4048" s="11"/>
      <c r="R4048" s="11"/>
      <c r="S4048" s="16"/>
      <c r="T4048" s="16"/>
    </row>
    <row r="4049" spans="17:20" x14ac:dyDescent="0.25">
      <c r="Q4049" s="11"/>
      <c r="R4049" s="11"/>
      <c r="S4049" s="16"/>
      <c r="T4049" s="16"/>
    </row>
    <row r="4050" spans="17:20" x14ac:dyDescent="0.25">
      <c r="Q4050" s="11"/>
      <c r="R4050" s="11"/>
      <c r="S4050" s="16"/>
      <c r="T4050" s="16"/>
    </row>
    <row r="4051" spans="17:20" x14ac:dyDescent="0.25">
      <c r="Q4051" s="11"/>
      <c r="R4051" s="11"/>
      <c r="S4051" s="16"/>
      <c r="T4051" s="16"/>
    </row>
    <row r="4052" spans="17:20" x14ac:dyDescent="0.25">
      <c r="Q4052" s="11"/>
      <c r="R4052" s="11"/>
      <c r="S4052" s="16"/>
      <c r="T4052" s="16"/>
    </row>
    <row r="4053" spans="17:20" x14ac:dyDescent="0.25">
      <c r="Q4053" s="11"/>
      <c r="R4053" s="11"/>
      <c r="S4053" s="16"/>
      <c r="T4053" s="16"/>
    </row>
    <row r="4054" spans="17:20" x14ac:dyDescent="0.25">
      <c r="Q4054" s="11"/>
      <c r="R4054" s="11"/>
      <c r="S4054" s="16"/>
      <c r="T4054" s="16"/>
    </row>
    <row r="4055" spans="17:20" x14ac:dyDescent="0.25">
      <c r="Q4055" s="11"/>
      <c r="R4055" s="11"/>
      <c r="S4055" s="16"/>
      <c r="T4055" s="16"/>
    </row>
    <row r="4056" spans="17:20" x14ac:dyDescent="0.25">
      <c r="Q4056" s="11"/>
      <c r="R4056" s="11"/>
      <c r="S4056" s="16"/>
      <c r="T4056" s="16"/>
    </row>
    <row r="4057" spans="17:20" x14ac:dyDescent="0.25">
      <c r="Q4057" s="11"/>
      <c r="R4057" s="11"/>
      <c r="S4057" s="16"/>
      <c r="T4057" s="16"/>
    </row>
    <row r="4058" spans="17:20" x14ac:dyDescent="0.25">
      <c r="Q4058" s="11"/>
      <c r="R4058" s="11"/>
      <c r="S4058" s="16"/>
      <c r="T4058" s="16"/>
    </row>
    <row r="4059" spans="17:20" x14ac:dyDescent="0.25">
      <c r="Q4059" s="11"/>
      <c r="R4059" s="11"/>
      <c r="S4059" s="16"/>
      <c r="T4059" s="16"/>
    </row>
    <row r="4060" spans="17:20" x14ac:dyDescent="0.25">
      <c r="Q4060" s="11"/>
      <c r="R4060" s="11"/>
      <c r="S4060" s="16"/>
      <c r="T4060" s="16"/>
    </row>
    <row r="4061" spans="17:20" x14ac:dyDescent="0.25">
      <c r="Q4061" s="11"/>
      <c r="R4061" s="11"/>
      <c r="S4061" s="16"/>
      <c r="T4061" s="16"/>
    </row>
    <row r="4062" spans="17:20" x14ac:dyDescent="0.25">
      <c r="Q4062" s="11"/>
      <c r="R4062" s="11"/>
      <c r="S4062" s="16"/>
      <c r="T4062" s="16"/>
    </row>
    <row r="4063" spans="17:20" x14ac:dyDescent="0.25">
      <c r="Q4063" s="11"/>
      <c r="R4063" s="11"/>
      <c r="S4063" s="16"/>
      <c r="T4063" s="16"/>
    </row>
    <row r="4064" spans="17:20" x14ac:dyDescent="0.25">
      <c r="Q4064" s="11"/>
      <c r="R4064" s="11"/>
      <c r="S4064" s="16"/>
      <c r="T4064" s="16"/>
    </row>
    <row r="4065" spans="17:20" x14ac:dyDescent="0.25">
      <c r="Q4065" s="11"/>
      <c r="R4065" s="11"/>
      <c r="S4065" s="16"/>
      <c r="T4065" s="16"/>
    </row>
    <row r="4066" spans="17:20" x14ac:dyDescent="0.25">
      <c r="Q4066" s="11"/>
      <c r="R4066" s="11"/>
      <c r="S4066" s="16"/>
      <c r="T4066" s="16"/>
    </row>
    <row r="4067" spans="17:20" x14ac:dyDescent="0.25">
      <c r="Q4067" s="11"/>
      <c r="R4067" s="11"/>
      <c r="S4067" s="16"/>
      <c r="T4067" s="16"/>
    </row>
    <row r="4068" spans="17:20" x14ac:dyDescent="0.25">
      <c r="Q4068" s="11"/>
      <c r="R4068" s="11"/>
      <c r="S4068" s="16"/>
      <c r="T4068" s="16"/>
    </row>
    <row r="4069" spans="17:20" x14ac:dyDescent="0.25">
      <c r="Q4069" s="11"/>
      <c r="R4069" s="11"/>
      <c r="S4069" s="16"/>
      <c r="T4069" s="16"/>
    </row>
    <row r="4070" spans="17:20" x14ac:dyDescent="0.25">
      <c r="Q4070" s="11"/>
      <c r="R4070" s="11"/>
      <c r="S4070" s="16"/>
      <c r="T4070" s="16"/>
    </row>
    <row r="4071" spans="17:20" x14ac:dyDescent="0.25">
      <c r="Q4071" s="11"/>
      <c r="R4071" s="11"/>
      <c r="S4071" s="16"/>
      <c r="T4071" s="16"/>
    </row>
    <row r="4072" spans="17:20" x14ac:dyDescent="0.25">
      <c r="Q4072" s="11"/>
      <c r="R4072" s="11"/>
      <c r="S4072" s="16"/>
      <c r="T4072" s="16"/>
    </row>
    <row r="4073" spans="17:20" x14ac:dyDescent="0.25">
      <c r="Q4073" s="11"/>
      <c r="R4073" s="11"/>
      <c r="S4073" s="16"/>
      <c r="T4073" s="16"/>
    </row>
    <row r="4074" spans="17:20" x14ac:dyDescent="0.25">
      <c r="Q4074" s="11"/>
      <c r="R4074" s="11"/>
      <c r="S4074" s="16"/>
      <c r="T4074" s="16"/>
    </row>
    <row r="4075" spans="17:20" x14ac:dyDescent="0.25">
      <c r="Q4075" s="11"/>
      <c r="R4075" s="11"/>
      <c r="S4075" s="16"/>
      <c r="T4075" s="16"/>
    </row>
    <row r="4076" spans="17:20" x14ac:dyDescent="0.25">
      <c r="Q4076" s="11"/>
      <c r="R4076" s="11"/>
      <c r="S4076" s="16"/>
      <c r="T4076" s="16"/>
    </row>
    <row r="4077" spans="17:20" x14ac:dyDescent="0.25">
      <c r="Q4077" s="11"/>
      <c r="R4077" s="11"/>
      <c r="S4077" s="16"/>
      <c r="T4077" s="16"/>
    </row>
    <row r="4078" spans="17:20" x14ac:dyDescent="0.25">
      <c r="Q4078" s="11"/>
      <c r="R4078" s="11"/>
      <c r="S4078" s="16"/>
      <c r="T4078" s="16"/>
    </row>
    <row r="4079" spans="17:20" x14ac:dyDescent="0.25">
      <c r="Q4079" s="11"/>
      <c r="R4079" s="11"/>
      <c r="S4079" s="16"/>
      <c r="T4079" s="16"/>
    </row>
    <row r="4080" spans="17:20" x14ac:dyDescent="0.25">
      <c r="Q4080" s="11"/>
      <c r="R4080" s="11"/>
      <c r="S4080" s="16"/>
      <c r="T4080" s="16"/>
    </row>
    <row r="4081" spans="17:20" x14ac:dyDescent="0.25">
      <c r="Q4081" s="11"/>
      <c r="R4081" s="11"/>
      <c r="S4081" s="16"/>
      <c r="T4081" s="16"/>
    </row>
    <row r="4082" spans="17:20" x14ac:dyDescent="0.25">
      <c r="Q4082" s="11"/>
      <c r="R4082" s="11"/>
      <c r="S4082" s="16"/>
      <c r="T4082" s="16"/>
    </row>
    <row r="4083" spans="17:20" x14ac:dyDescent="0.25">
      <c r="Q4083" s="11"/>
      <c r="R4083" s="11"/>
      <c r="S4083" s="16"/>
      <c r="T4083" s="16"/>
    </row>
    <row r="4084" spans="17:20" x14ac:dyDescent="0.25">
      <c r="Q4084" s="11"/>
      <c r="R4084" s="11"/>
      <c r="S4084" s="16"/>
      <c r="T4084" s="16"/>
    </row>
    <row r="4085" spans="17:20" x14ac:dyDescent="0.25">
      <c r="Q4085" s="11"/>
      <c r="R4085" s="11"/>
      <c r="S4085" s="16"/>
      <c r="T4085" s="16"/>
    </row>
    <row r="4086" spans="17:20" x14ac:dyDescent="0.25">
      <c r="Q4086" s="11"/>
      <c r="R4086" s="11"/>
      <c r="S4086" s="16"/>
      <c r="T4086" s="16"/>
    </row>
    <row r="4087" spans="17:20" x14ac:dyDescent="0.25">
      <c r="Q4087" s="11"/>
      <c r="R4087" s="11"/>
      <c r="S4087" s="16"/>
      <c r="T4087" s="16"/>
    </row>
    <row r="4088" spans="17:20" x14ac:dyDescent="0.25">
      <c r="Q4088" s="11"/>
      <c r="R4088" s="11"/>
      <c r="S4088" s="16"/>
      <c r="T4088" s="16"/>
    </row>
    <row r="4089" spans="17:20" x14ac:dyDescent="0.25">
      <c r="Q4089" s="11"/>
      <c r="R4089" s="11"/>
      <c r="S4089" s="16"/>
      <c r="T4089" s="16"/>
    </row>
    <row r="4090" spans="17:20" x14ac:dyDescent="0.25">
      <c r="Q4090" s="11"/>
      <c r="R4090" s="11"/>
      <c r="S4090" s="16"/>
      <c r="T4090" s="16"/>
    </row>
    <row r="4091" spans="17:20" x14ac:dyDescent="0.25">
      <c r="Q4091" s="11"/>
      <c r="R4091" s="11"/>
      <c r="S4091" s="16"/>
      <c r="T4091" s="16"/>
    </row>
    <row r="4092" spans="17:20" x14ac:dyDescent="0.25">
      <c r="Q4092" s="11"/>
      <c r="R4092" s="11"/>
      <c r="S4092" s="16"/>
      <c r="T4092" s="16"/>
    </row>
    <row r="4093" spans="17:20" x14ac:dyDescent="0.25">
      <c r="Q4093" s="11"/>
      <c r="R4093" s="11"/>
      <c r="S4093" s="16"/>
      <c r="T4093" s="16"/>
    </row>
    <row r="4094" spans="17:20" x14ac:dyDescent="0.25">
      <c r="Q4094" s="11"/>
      <c r="R4094" s="11"/>
      <c r="S4094" s="16"/>
      <c r="T4094" s="16"/>
    </row>
    <row r="4095" spans="17:20" x14ac:dyDescent="0.25">
      <c r="Q4095" s="11"/>
      <c r="R4095" s="11"/>
      <c r="S4095" s="16"/>
      <c r="T4095" s="16"/>
    </row>
    <row r="4096" spans="17:20" x14ac:dyDescent="0.25">
      <c r="Q4096" s="11"/>
      <c r="R4096" s="11"/>
      <c r="S4096" s="16"/>
      <c r="T4096" s="16"/>
    </row>
    <row r="4097" spans="17:20" x14ac:dyDescent="0.25">
      <c r="Q4097" s="11"/>
      <c r="R4097" s="11"/>
      <c r="S4097" s="16"/>
      <c r="T4097" s="16"/>
    </row>
    <row r="4098" spans="17:20" x14ac:dyDescent="0.25">
      <c r="Q4098" s="11"/>
      <c r="R4098" s="11"/>
      <c r="S4098" s="16"/>
      <c r="T4098" s="16"/>
    </row>
    <row r="4099" spans="17:20" x14ac:dyDescent="0.25">
      <c r="Q4099" s="11"/>
      <c r="R4099" s="11"/>
      <c r="S4099" s="16"/>
      <c r="T4099" s="16"/>
    </row>
    <row r="4100" spans="17:20" x14ac:dyDescent="0.25">
      <c r="Q4100" s="11"/>
      <c r="R4100" s="11"/>
      <c r="S4100" s="16"/>
      <c r="T4100" s="16"/>
    </row>
    <row r="4101" spans="17:20" x14ac:dyDescent="0.25">
      <c r="Q4101" s="11"/>
      <c r="R4101" s="11"/>
      <c r="S4101" s="16"/>
      <c r="T4101" s="16"/>
    </row>
    <row r="4102" spans="17:20" x14ac:dyDescent="0.25">
      <c r="Q4102" s="11"/>
      <c r="R4102" s="11"/>
      <c r="S4102" s="16"/>
      <c r="T4102" s="16"/>
    </row>
    <row r="4103" spans="17:20" x14ac:dyDescent="0.25">
      <c r="Q4103" s="11"/>
      <c r="R4103" s="11"/>
      <c r="S4103" s="16"/>
      <c r="T4103" s="16"/>
    </row>
    <row r="4104" spans="17:20" x14ac:dyDescent="0.25">
      <c r="Q4104" s="11"/>
      <c r="R4104" s="11"/>
      <c r="S4104" s="16"/>
      <c r="T4104" s="16"/>
    </row>
    <row r="4105" spans="17:20" x14ac:dyDescent="0.25">
      <c r="Q4105" s="11"/>
      <c r="R4105" s="11"/>
      <c r="S4105" s="16"/>
      <c r="T4105" s="16"/>
    </row>
    <row r="4106" spans="17:20" x14ac:dyDescent="0.25">
      <c r="Q4106" s="11"/>
      <c r="R4106" s="11"/>
      <c r="S4106" s="16"/>
      <c r="T4106" s="16"/>
    </row>
    <row r="4107" spans="17:20" x14ac:dyDescent="0.25">
      <c r="Q4107" s="11"/>
      <c r="R4107" s="11"/>
      <c r="S4107" s="16"/>
      <c r="T4107" s="16"/>
    </row>
    <row r="4108" spans="17:20" x14ac:dyDescent="0.25">
      <c r="Q4108" s="11"/>
      <c r="R4108" s="11"/>
      <c r="S4108" s="16"/>
      <c r="T4108" s="16"/>
    </row>
    <row r="4109" spans="17:20" x14ac:dyDescent="0.25">
      <c r="Q4109" s="11"/>
      <c r="R4109" s="11"/>
      <c r="S4109" s="16"/>
      <c r="T4109" s="16"/>
    </row>
    <row r="4110" spans="17:20" x14ac:dyDescent="0.25">
      <c r="Q4110" s="11"/>
      <c r="R4110" s="11"/>
      <c r="S4110" s="16"/>
      <c r="T4110" s="16"/>
    </row>
    <row r="4111" spans="17:20" x14ac:dyDescent="0.25">
      <c r="Q4111" s="11"/>
      <c r="R4111" s="11"/>
      <c r="S4111" s="16"/>
      <c r="T4111" s="16"/>
    </row>
    <row r="4112" spans="17:20" x14ac:dyDescent="0.25">
      <c r="Q4112" s="11"/>
      <c r="R4112" s="11"/>
      <c r="S4112" s="16"/>
      <c r="T4112" s="16"/>
    </row>
    <row r="4113" spans="17:20" x14ac:dyDescent="0.25">
      <c r="Q4113" s="11"/>
      <c r="R4113" s="11"/>
      <c r="S4113" s="16"/>
      <c r="T4113" s="16"/>
    </row>
    <row r="4114" spans="17:20" x14ac:dyDescent="0.25">
      <c r="Q4114" s="11"/>
      <c r="R4114" s="11"/>
      <c r="S4114" s="16"/>
      <c r="T4114" s="16"/>
    </row>
    <row r="4115" spans="17:20" x14ac:dyDescent="0.25">
      <c r="Q4115" s="11"/>
      <c r="R4115" s="11"/>
      <c r="S4115" s="16"/>
      <c r="T4115" s="16"/>
    </row>
  </sheetData>
  <conditionalFormatting sqref="F2:F4115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S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78CB6-4B5C-4049-88C9-B4054123DB24}">
  <dimension ref="A1:C19"/>
  <sheetViews>
    <sheetView workbookViewId="0">
      <selection activeCell="D23" sqref="D23"/>
    </sheetView>
  </sheetViews>
  <sheetFormatPr defaultRowHeight="15" x14ac:dyDescent="0.25"/>
  <cols>
    <col min="1" max="1" width="30" customWidth="1"/>
    <col min="2" max="3" width="15.42578125" customWidth="1"/>
  </cols>
  <sheetData>
    <row r="1" spans="1:3" ht="21.75" customHeight="1" x14ac:dyDescent="0.25">
      <c r="A1" s="19"/>
      <c r="B1" s="27" t="s">
        <v>8386</v>
      </c>
      <c r="C1" s="27" t="s">
        <v>8387</v>
      </c>
    </row>
    <row r="2" spans="1:3" ht="20.25" customHeight="1" x14ac:dyDescent="0.25">
      <c r="A2" s="26" t="s">
        <v>8388</v>
      </c>
      <c r="B2" s="28" t="e">
        <f>AVERAGE(#REF!)</f>
        <v>#REF!</v>
      </c>
      <c r="C2" s="28" t="e">
        <f>AVERAGE(#REF!)</f>
        <v>#REF!</v>
      </c>
    </row>
    <row r="3" spans="1:3" ht="20.25" customHeight="1" x14ac:dyDescent="0.25">
      <c r="A3" s="26" t="s">
        <v>8389</v>
      </c>
      <c r="B3" s="28" t="e">
        <f>MEDIAN(#REF!)</f>
        <v>#REF!</v>
      </c>
      <c r="C3" s="28" t="e">
        <f>MEDIAN(#REF!)</f>
        <v>#REF!</v>
      </c>
    </row>
    <row r="4" spans="1:3" ht="20.25" customHeight="1" x14ac:dyDescent="0.25">
      <c r="A4" s="26" t="s">
        <v>8392</v>
      </c>
      <c r="B4" s="28" t="e">
        <f>_xlfn.STDEV.P(#REF!)</f>
        <v>#REF!</v>
      </c>
      <c r="C4" s="28" t="e">
        <f>_xlfn.STDEV.P(#REF!)</f>
        <v>#REF!</v>
      </c>
    </row>
    <row r="5" spans="1:3" ht="20.25" customHeight="1" x14ac:dyDescent="0.25">
      <c r="A5" s="26" t="s">
        <v>8393</v>
      </c>
      <c r="B5" s="28" t="e">
        <f>_xlfn.QUARTILE.EXC(#REF!, 3)</f>
        <v>#REF!</v>
      </c>
      <c r="C5" s="28" t="e">
        <f>_xlfn.QUARTILE.EXC(#REF!, 3)</f>
        <v>#REF!</v>
      </c>
    </row>
    <row r="6" spans="1:3" ht="20.25" customHeight="1" x14ac:dyDescent="0.25">
      <c r="A6" s="26" t="s">
        <v>8394</v>
      </c>
      <c r="B6" s="28" t="e">
        <f>_xlfn.QUARTILE.EXC(#REF!, 1)</f>
        <v>#REF!</v>
      </c>
      <c r="C6" s="28" t="e">
        <f>_xlfn.QUARTILE.EXC(#REF!, 1)</f>
        <v>#REF!</v>
      </c>
    </row>
    <row r="7" spans="1:3" ht="20.25" customHeight="1" x14ac:dyDescent="0.25">
      <c r="A7" s="26" t="s">
        <v>8395</v>
      </c>
      <c r="B7" s="28" t="e">
        <f>B5-B6</f>
        <v>#REF!</v>
      </c>
      <c r="C7" s="28" t="e">
        <f>C5-C6</f>
        <v>#REF!</v>
      </c>
    </row>
    <row r="8" spans="1:3" ht="36.75" customHeight="1" x14ac:dyDescent="0.25">
      <c r="A8" s="26"/>
      <c r="B8" s="25"/>
      <c r="C8" s="25"/>
    </row>
    <row r="9" spans="1:3" ht="20.25" customHeight="1" x14ac:dyDescent="0.25">
      <c r="A9" s="26" t="s">
        <v>8391</v>
      </c>
      <c r="B9" s="22" t="e">
        <f>AVERAGE(#REF!)</f>
        <v>#REF!</v>
      </c>
      <c r="C9" s="22" t="e">
        <f>AVERAGE(#REF!)</f>
        <v>#REF!</v>
      </c>
    </row>
    <row r="10" spans="1:3" ht="20.25" customHeight="1" x14ac:dyDescent="0.25">
      <c r="A10" s="26" t="s">
        <v>8390</v>
      </c>
      <c r="B10" s="22" t="e">
        <f>MEDIAN(#REF!)</f>
        <v>#REF!</v>
      </c>
      <c r="C10" s="22" t="e">
        <f>MEDIAN(#REF!)</f>
        <v>#REF!</v>
      </c>
    </row>
    <row r="11" spans="1:3" ht="20.25" customHeight="1" x14ac:dyDescent="0.25">
      <c r="A11" s="26" t="s">
        <v>8396</v>
      </c>
      <c r="B11" s="29" t="e">
        <f>_xlfn.STDEV.P(#REF!)</f>
        <v>#REF!</v>
      </c>
      <c r="C11" s="29" t="e">
        <f>_xlfn.STDEV.P(#REF!)</f>
        <v>#REF!</v>
      </c>
    </row>
    <row r="12" spans="1:3" ht="20.25" customHeight="1" x14ac:dyDescent="0.25">
      <c r="A12" s="26" t="s">
        <v>8397</v>
      </c>
      <c r="B12" s="29" t="e">
        <f>_xlfn.QUARTILE.EXC(#REF!, 3)</f>
        <v>#REF!</v>
      </c>
      <c r="C12" s="29" t="e">
        <f>_xlfn.QUARTILE.EXC(#REF!, 3)</f>
        <v>#REF!</v>
      </c>
    </row>
    <row r="13" spans="1:3" ht="20.25" customHeight="1" x14ac:dyDescent="0.25">
      <c r="A13" s="26" t="s">
        <v>8398</v>
      </c>
      <c r="B13" s="29" t="e">
        <f>_xlfn.QUARTILE.EXC(#REF!, 1)</f>
        <v>#REF!</v>
      </c>
      <c r="C13" s="29" t="e">
        <f>_xlfn.QUARTILE.EXC(#REF!, 1)</f>
        <v>#REF!</v>
      </c>
    </row>
    <row r="14" spans="1:3" ht="20.25" customHeight="1" x14ac:dyDescent="0.25">
      <c r="A14" s="26" t="s">
        <v>8399</v>
      </c>
      <c r="B14" s="22" t="e">
        <f>B12-B13</f>
        <v>#REF!</v>
      </c>
      <c r="C14" s="22" t="e">
        <f>C12-C13</f>
        <v>#REF!</v>
      </c>
    </row>
    <row r="15" spans="1:3" x14ac:dyDescent="0.25">
      <c r="A15" s="19"/>
      <c r="B15" s="25"/>
      <c r="C15" s="25"/>
    </row>
    <row r="16" spans="1:3" x14ac:dyDescent="0.25">
      <c r="A16" s="19"/>
      <c r="B16" s="20"/>
      <c r="C16" s="20"/>
    </row>
    <row r="17" spans="1:3" x14ac:dyDescent="0.25">
      <c r="A17" s="19"/>
      <c r="B17" s="19"/>
      <c r="C17" s="19"/>
    </row>
    <row r="18" spans="1:3" x14ac:dyDescent="0.25">
      <c r="A18" s="19"/>
      <c r="B18" s="21"/>
      <c r="C18" s="21"/>
    </row>
    <row r="19" spans="1:3" x14ac:dyDescent="0.25">
      <c r="A19" s="19"/>
      <c r="B19" s="21"/>
      <c r="C19" s="2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CF6B-4A66-435C-9F89-7E5AE24B1CE5}">
  <dimension ref="A1:E18"/>
  <sheetViews>
    <sheetView tabSelected="1" workbookViewId="0">
      <selection activeCell="K24" sqref="K2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2" t="s">
        <v>8365</v>
      </c>
      <c r="B1" t="s">
        <v>8314</v>
      </c>
    </row>
    <row r="2" spans="1:5" x14ac:dyDescent="0.25">
      <c r="A2" s="12" t="s">
        <v>8380</v>
      </c>
      <c r="B2" t="s">
        <v>8363</v>
      </c>
    </row>
    <row r="4" spans="1:5" x14ac:dyDescent="0.25">
      <c r="A4" s="12" t="s">
        <v>8362</v>
      </c>
      <c r="B4" s="12" t="s">
        <v>8361</v>
      </c>
    </row>
    <row r="5" spans="1:5" x14ac:dyDescent="0.25">
      <c r="A5" s="12" t="s">
        <v>8359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5">
      <c r="A6" s="17" t="s">
        <v>8374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5">
      <c r="A7" s="17" t="s">
        <v>8375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5">
      <c r="A8" s="17" t="s">
        <v>8376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5">
      <c r="A9" s="17" t="s">
        <v>8377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5">
      <c r="A10" s="17" t="s">
        <v>8368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5">
      <c r="A11" s="17" t="s">
        <v>8378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5">
      <c r="A12" s="17" t="s">
        <v>8369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5">
      <c r="A13" s="17" t="s">
        <v>8370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5">
      <c r="A14" s="17" t="s">
        <v>8371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5">
      <c r="A15" s="17" t="s">
        <v>8372</v>
      </c>
      <c r="B15" s="14">
        <v>65</v>
      </c>
      <c r="C15" s="14">
        <v>50</v>
      </c>
      <c r="D15" s="14"/>
      <c r="E15" s="14">
        <v>115</v>
      </c>
    </row>
    <row r="16" spans="1:5" x14ac:dyDescent="0.25">
      <c r="A16" s="17" t="s">
        <v>8373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5">
      <c r="A17" s="17" t="s">
        <v>8379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5">
      <c r="A18" s="17" t="s">
        <v>8360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F00C2-9C6B-4212-AA8A-E9889C73D4B9}">
  <dimension ref="A1:H13"/>
  <sheetViews>
    <sheetView workbookViewId="0">
      <selection activeCell="B16" sqref="B16"/>
    </sheetView>
  </sheetViews>
  <sheetFormatPr defaultColWidth="28.85546875" defaultRowHeight="15" x14ac:dyDescent="0.25"/>
  <cols>
    <col min="2" max="8" width="28.85546875" style="23"/>
  </cols>
  <sheetData>
    <row r="1" spans="1:8" x14ac:dyDescent="0.25">
      <c r="A1" t="s">
        <v>8384</v>
      </c>
      <c r="B1" s="23" t="s">
        <v>8400</v>
      </c>
      <c r="C1" s="23" t="s">
        <v>8401</v>
      </c>
      <c r="D1" s="23" t="s">
        <v>8402</v>
      </c>
      <c r="E1" s="23" t="s">
        <v>8403</v>
      </c>
      <c r="F1" s="23" t="s">
        <v>8404</v>
      </c>
      <c r="G1" s="23" t="s">
        <v>8405</v>
      </c>
      <c r="H1" s="23" t="s">
        <v>8406</v>
      </c>
    </row>
    <row r="2" spans="1:8" x14ac:dyDescent="0.25">
      <c r="A2" t="s">
        <v>8407</v>
      </c>
      <c r="B2" s="23">
        <f>COUNTIFS(Kickstarter!$E:$E, "&lt;1000",Kickstarter!$F:$F, "successful", Kickstarter!$R:$R, "plays")</f>
        <v>116</v>
      </c>
      <c r="C2" s="23">
        <f>COUNTIFS(Kickstarter!$E:$E, "&lt;1000",Kickstarter!$F:$F, "failed", Kickstarter!$R:$R, "plays")</f>
        <v>305</v>
      </c>
      <c r="D2" s="23">
        <f>COUNTIFS(Kickstarter!$E:$E, "&lt;1000",Kickstarter!$F:$F, "canceled", Kickstarter!$R:$R, "plays")</f>
        <v>0</v>
      </c>
      <c r="E2" s="23">
        <f>SUM(B2:D2)</f>
        <v>421</v>
      </c>
      <c r="F2" s="30">
        <f>B2/E2</f>
        <v>0.27553444180522563</v>
      </c>
      <c r="G2" s="30">
        <f>C2/E2</f>
        <v>0.72446555819477432</v>
      </c>
      <c r="H2" s="23">
        <f>D2/E2</f>
        <v>0</v>
      </c>
    </row>
    <row r="3" spans="1:8" x14ac:dyDescent="0.25">
      <c r="A3" t="s">
        <v>8408</v>
      </c>
      <c r="B3" s="23">
        <f>COUNTIFS(Kickstarter!$E:$E,"&gt;=1000",Kickstarter!$F:$F, "successful",Kickstarter!$E:$E,"&lt;=4999",Kickstarter!$R:$R, "plays")</f>
        <v>402</v>
      </c>
      <c r="C3" s="23">
        <f>COUNTIFS(Kickstarter!$E:$E,"&gt;=1000",Kickstarter!$F:$F, "failed",Kickstarter!$E:$E,"&lt;=4999",Kickstarter!$R:$R, "plays")</f>
        <v>43</v>
      </c>
      <c r="D3" s="23">
        <f>COUNTIFS(Kickstarter!$E:$E,"&gt;=1000",Kickstarter!$F:$F, "canceled",Kickstarter!$E:$E,"&lt;=4999",Kickstarter!$R:$R, "plays")</f>
        <v>0</v>
      </c>
      <c r="E3" s="23">
        <f t="shared" ref="E3:E13" si="0">SUM(B3:D3)</f>
        <v>445</v>
      </c>
      <c r="F3" s="30">
        <f t="shared" ref="F3:F13" si="1">B3/E3</f>
        <v>0.90337078651685399</v>
      </c>
      <c r="G3" s="30">
        <f t="shared" ref="G3:G13" si="2">C3/E3</f>
        <v>9.662921348314607E-2</v>
      </c>
      <c r="H3" s="23">
        <f t="shared" ref="H3:H13" si="3">D3/E3</f>
        <v>0</v>
      </c>
    </row>
    <row r="4" spans="1:8" x14ac:dyDescent="0.25">
      <c r="A4" t="s">
        <v>8409</v>
      </c>
      <c r="B4" s="23">
        <f>COUNTIFS(Kickstarter!$E:$E,"&gt;=5000",Kickstarter!$F:$F, "successful",Kickstarter!$E:$E,"&lt;=9999",Kickstarter!$R:$R, "plays")</f>
        <v>100</v>
      </c>
      <c r="C4" s="23">
        <f>COUNTIFS(Kickstarter!$E:$E,"&gt;=5000",Kickstarter!$F:$F, "failed",Kickstarter!$E:$E,"&lt;=9999",Kickstarter!$R:$R, "plays")</f>
        <v>3</v>
      </c>
      <c r="D4" s="23">
        <f>COUNTIFS(Kickstarter!$E:$E,"&gt;=5000",Kickstarter!$F:$F, "canceled",Kickstarter!$E:$E,"&lt;=9999",Kickstarter!$R:$R, "plays")</f>
        <v>0</v>
      </c>
      <c r="E4" s="23">
        <f t="shared" si="0"/>
        <v>103</v>
      </c>
      <c r="F4" s="30">
        <f t="shared" si="1"/>
        <v>0.970873786407767</v>
      </c>
      <c r="G4" s="30">
        <f t="shared" si="2"/>
        <v>2.9126213592233011E-2</v>
      </c>
      <c r="H4" s="23">
        <f t="shared" si="3"/>
        <v>0</v>
      </c>
    </row>
    <row r="5" spans="1:8" x14ac:dyDescent="0.25">
      <c r="A5" t="s">
        <v>8410</v>
      </c>
      <c r="B5" s="23">
        <f>COUNTIFS(Kickstarter!$E:$E,"&gt;=10000",Kickstarter!$F:$F, "successful",Kickstarter!$E:$E,"&lt;=14999",Kickstarter!$R:$R, "plays")</f>
        <v>41</v>
      </c>
      <c r="C5" s="23">
        <f>COUNTIFS(Kickstarter!$E:$E,"&gt;=10000",Kickstarter!$F:$F, "failed",Kickstarter!$E:$E,"&lt;=14999",Kickstarter!$R:$R, "plays")</f>
        <v>2</v>
      </c>
      <c r="D5" s="23">
        <f>COUNTIFS(Kickstarter!$E:$E,"&gt;=10000",Kickstarter!$F:$F, "canceled",Kickstarter!$E:$E,"&lt;=14999",Kickstarter!$R:$R, "plays")</f>
        <v>0</v>
      </c>
      <c r="E5" s="23">
        <f t="shared" si="0"/>
        <v>43</v>
      </c>
      <c r="F5" s="30">
        <f t="shared" si="1"/>
        <v>0.95348837209302328</v>
      </c>
      <c r="G5" s="30">
        <f t="shared" si="2"/>
        <v>4.6511627906976744E-2</v>
      </c>
      <c r="H5" s="23">
        <f t="shared" si="3"/>
        <v>0</v>
      </c>
    </row>
    <row r="6" spans="1:8" x14ac:dyDescent="0.25">
      <c r="A6" t="s">
        <v>8411</v>
      </c>
      <c r="B6" s="23">
        <f>COUNTIFS(Kickstarter!$E:$E,"&gt;=15000",Kickstarter!$F:$F, "successful",Kickstarter!$E:$E,"&lt;=19999",Kickstarter!$R:$R, "plays")</f>
        <v>14</v>
      </c>
      <c r="C6" s="23">
        <f>COUNTIFS(Kickstarter!$E:$E,"&gt;=15000",Kickstarter!$F:$F, "failed",Kickstarter!$E:$E,"&lt;=19999",Kickstarter!$R:$R, "plays")</f>
        <v>0</v>
      </c>
      <c r="D6" s="23">
        <f>COUNTIFS(Kickstarter!$E:$E,"&gt;=15000",Kickstarter!$F:$F, "canceled",Kickstarter!$E:$E,"&lt;=19999",Kickstarter!$R:$R, "plays")</f>
        <v>0</v>
      </c>
      <c r="E6" s="23">
        <f t="shared" si="0"/>
        <v>14</v>
      </c>
      <c r="F6" s="30">
        <f t="shared" si="1"/>
        <v>1</v>
      </c>
      <c r="G6" s="30">
        <f t="shared" si="2"/>
        <v>0</v>
      </c>
      <c r="H6" s="23">
        <f t="shared" si="3"/>
        <v>0</v>
      </c>
    </row>
    <row r="7" spans="1:8" x14ac:dyDescent="0.25">
      <c r="A7" t="s">
        <v>8412</v>
      </c>
      <c r="B7" s="23">
        <f>COUNTIFS(Kickstarter!$E:$E,"&gt;=20000",Kickstarter!$F:$F, "successful",Kickstarter!$E:$E,"&lt;=24999",Kickstarter!$R:$R, "plays")</f>
        <v>8</v>
      </c>
      <c r="C7" s="23">
        <f>COUNTIFS(Kickstarter!$E:$E,"&gt;=20000",Kickstarter!$F:$F, "failed",Kickstarter!$E:$E,"&lt;=24999",Kickstarter!$R:$R, "plays")</f>
        <v>0</v>
      </c>
      <c r="D7" s="23">
        <f>COUNTIFS(Kickstarter!$E:$E,"&gt;=20000",Kickstarter!$F:$F, "canceled",Kickstarter!$E:$E,"&lt;=24999",Kickstarter!$R:$R, "plays")</f>
        <v>0</v>
      </c>
      <c r="E7" s="23">
        <f t="shared" si="0"/>
        <v>8</v>
      </c>
      <c r="F7" s="30">
        <f t="shared" si="1"/>
        <v>1</v>
      </c>
      <c r="G7" s="30">
        <f t="shared" si="2"/>
        <v>0</v>
      </c>
      <c r="H7" s="23">
        <f t="shared" si="3"/>
        <v>0</v>
      </c>
    </row>
    <row r="8" spans="1:8" x14ac:dyDescent="0.25">
      <c r="A8" t="s">
        <v>8413</v>
      </c>
      <c r="B8" s="23">
        <f>COUNTIFS(Kickstarter!$E:$E,"&gt;=25000",Kickstarter!$F:$F, "successful",Kickstarter!$E:$E,"&lt;=29999",Kickstarter!$R:$R, "plays")</f>
        <v>2</v>
      </c>
      <c r="C8" s="23">
        <f>COUNTIFS(Kickstarter!$E:$E,"&gt;=25000",Kickstarter!$F:$F, "failed",Kickstarter!$E:$E,"&lt;=29999",Kickstarter!$R:$R, "plays")</f>
        <v>0</v>
      </c>
      <c r="D8" s="23">
        <f>COUNTIFS(Kickstarter!$E:$E,"&gt;=25000",Kickstarter!$F:$F, "canceled",Kickstarter!$E:$E,"&lt;=29999",Kickstarter!$R:$R, "plays")</f>
        <v>0</v>
      </c>
      <c r="E8" s="23">
        <f t="shared" si="0"/>
        <v>2</v>
      </c>
      <c r="F8" s="30">
        <f t="shared" si="1"/>
        <v>1</v>
      </c>
      <c r="G8" s="30">
        <f t="shared" si="2"/>
        <v>0</v>
      </c>
      <c r="H8" s="23">
        <f t="shared" si="3"/>
        <v>0</v>
      </c>
    </row>
    <row r="9" spans="1:8" x14ac:dyDescent="0.25">
      <c r="A9" t="s">
        <v>8414</v>
      </c>
      <c r="B9" s="23">
        <f>COUNTIFS(Kickstarter!$E:$E,"&gt;=30000",Kickstarter!$F:$F, "successful",Kickstarter!$E:$E,"&lt;=34999",Kickstarter!$R:$R, "plays")</f>
        <v>3</v>
      </c>
      <c r="C9" s="23">
        <f>COUNTIFS(Kickstarter!$E:$E,"&gt;=30000",Kickstarter!$F:$F, "failed",Kickstarter!$E:$E,"&lt;=34999",Kickstarter!$R:$R, "plays")</f>
        <v>0</v>
      </c>
      <c r="D9" s="23">
        <f>COUNTIFS(Kickstarter!$E:$E,"&gt;=30000",Kickstarter!$F:$F, "canceled",Kickstarter!$E:$E,"&lt;=34999",Kickstarter!$R:$R, "plays")</f>
        <v>0</v>
      </c>
      <c r="E9" s="23">
        <f t="shared" si="0"/>
        <v>3</v>
      </c>
      <c r="F9" s="30">
        <f t="shared" si="1"/>
        <v>1</v>
      </c>
      <c r="G9" s="30">
        <f t="shared" si="2"/>
        <v>0</v>
      </c>
      <c r="H9" s="23">
        <f t="shared" si="3"/>
        <v>0</v>
      </c>
    </row>
    <row r="10" spans="1:8" x14ac:dyDescent="0.25">
      <c r="A10" t="s">
        <v>8415</v>
      </c>
      <c r="B10" s="23">
        <f>COUNTIFS(Kickstarter!$E:$E,"&gt;=35000",Kickstarter!$F:$F, "successful",Kickstarter!$E:$E,"&lt;=39999",Kickstarter!$R:$R, "plays")</f>
        <v>2</v>
      </c>
      <c r="C10" s="23">
        <f>COUNTIFS(Kickstarter!$E:$E,"&gt;=35000",Kickstarter!$F:$F, "failed",Kickstarter!$E:$E,"&lt;=39999",Kickstarter!$R:$R, "plays")</f>
        <v>0</v>
      </c>
      <c r="D10" s="23">
        <f>COUNTIFS(Kickstarter!$E:$E,"&gt;=35000",Kickstarter!$F:$F, "canceled",Kickstarter!$E:$E,"&lt;=39999",Kickstarter!$R:$R, "plays")</f>
        <v>0</v>
      </c>
      <c r="E10" s="23">
        <f t="shared" si="0"/>
        <v>2</v>
      </c>
      <c r="F10" s="30">
        <f t="shared" si="1"/>
        <v>1</v>
      </c>
      <c r="G10" s="30">
        <f t="shared" si="2"/>
        <v>0</v>
      </c>
      <c r="H10" s="23">
        <f t="shared" si="3"/>
        <v>0</v>
      </c>
    </row>
    <row r="11" spans="1:8" x14ac:dyDescent="0.25">
      <c r="A11" t="s">
        <v>8416</v>
      </c>
      <c r="B11" s="23">
        <f>COUNTIFS(Kickstarter!$E:$E,"&gt;=40000",Kickstarter!$F:$F, "successful",Kickstarter!$E:$E,"&lt;=44999",Kickstarter!$R:$R, "plays")</f>
        <v>2</v>
      </c>
      <c r="C11" s="23">
        <f>COUNTIFS(Kickstarter!$E:$E,"&gt;=40000",Kickstarter!$F:$F, "failed",Kickstarter!$E:$E,"&lt;=44999",Kickstarter!$R:$R, "plays")</f>
        <v>0</v>
      </c>
      <c r="D11" s="23">
        <f>COUNTIFS(Kickstarter!$E:$E,"&gt;=40000",Kickstarter!$F:$F, "canceled",Kickstarter!$E:$E,"&lt;=44999",Kickstarter!$R:$R, "plays")</f>
        <v>0</v>
      </c>
      <c r="E11" s="23">
        <f t="shared" si="0"/>
        <v>2</v>
      </c>
      <c r="F11" s="30">
        <f t="shared" si="1"/>
        <v>1</v>
      </c>
      <c r="G11" s="30">
        <f t="shared" si="2"/>
        <v>0</v>
      </c>
      <c r="H11" s="23">
        <f t="shared" si="3"/>
        <v>0</v>
      </c>
    </row>
    <row r="12" spans="1:8" x14ac:dyDescent="0.25">
      <c r="A12" t="s">
        <v>8417</v>
      </c>
      <c r="B12" s="23">
        <f>COUNTIFS(Kickstarter!$E:$E,"&gt;=45000",Kickstarter!$F:$F, "successful",Kickstarter!$E:$E,"&lt;=49999",Kickstarter!$R:$R, "plays")</f>
        <v>0</v>
      </c>
      <c r="C12" s="23">
        <f>COUNTIFS(Kickstarter!$E:$E,"&gt;=45000",Kickstarter!$F:$F, "failed",Kickstarter!$E:$E,"&lt;=49999",Kickstarter!$R:$R, "plays")</f>
        <v>0</v>
      </c>
      <c r="D12" s="23">
        <f>COUNTIFS(Kickstarter!$E:$E,"&gt;=45000",Kickstarter!$F:$F, "canceled",Kickstarter!$E:$E,"&lt;=49999",Kickstarter!$R:$R, "plays")</f>
        <v>0</v>
      </c>
      <c r="E12" s="23">
        <f t="shared" si="0"/>
        <v>0</v>
      </c>
      <c r="F12" s="30">
        <v>0</v>
      </c>
      <c r="G12" s="30">
        <v>0</v>
      </c>
      <c r="H12" s="23">
        <v>0</v>
      </c>
    </row>
    <row r="13" spans="1:8" x14ac:dyDescent="0.25">
      <c r="A13" t="s">
        <v>8418</v>
      </c>
      <c r="B13" s="23">
        <f>COUNTIFS(Kickstarter!$E:$E, "&gt;50000",Kickstarter!$F:$F, "successful", Kickstarter!$R:$R, "plays")</f>
        <v>4</v>
      </c>
      <c r="C13" s="23">
        <f>COUNTIFS(Kickstarter!$E:$E, "&gt;50000",Kickstarter!$F:$F, "failed", Kickstarter!$R:$R, "plays")</f>
        <v>0</v>
      </c>
      <c r="D13" s="23">
        <f>COUNTIFS(Kickstarter!$E:$E, "&gt;50000",Kickstarter!$F:$F, "canceled", Kickstarter!$R:$R, "plays")</f>
        <v>0</v>
      </c>
      <c r="E13" s="23">
        <f t="shared" si="0"/>
        <v>4</v>
      </c>
      <c r="F13" s="30">
        <f t="shared" si="1"/>
        <v>1</v>
      </c>
      <c r="G13" s="30">
        <f t="shared" si="2"/>
        <v>0</v>
      </c>
      <c r="H13" s="23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Stastistics</vt:lpstr>
      <vt:lpstr>Outcome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Ibrahim Gjura</cp:lastModifiedBy>
  <dcterms:created xsi:type="dcterms:W3CDTF">2017-04-20T15:17:24Z</dcterms:created>
  <dcterms:modified xsi:type="dcterms:W3CDTF">2021-06-30T00:46:31Z</dcterms:modified>
</cp:coreProperties>
</file>