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0" minimized="0" showHorizontalScroll="1" showSheetTabs="1" showVerticalScroll="1" tabRatio="780" visibility="visible" windowHeight="11160" windowWidth="20730" xWindow="-120" yWindow="-120"/>
  </bookViews>
  <sheets>
    <sheet name="Sum of price by car type" sheetId="1" state="visible" r:id="rId1"/>
    <sheet name="Data" sheetId="2" state="visible" r:id="rId2"/>
    <sheet name="2019(Info by month)" sheetId="3" state="visible" r:id="rId3"/>
    <sheet name="All cars" sheetId="4" state="visible" r:id="rId4"/>
    <sheet name="Users" sheetId="5" state="visible" r:id="rId5"/>
    <sheet name="Info abt renter" sheetId="6" state="visible" r:id="rId6"/>
    <sheet name="Renter history" sheetId="7" state="visible" r:id="rId7"/>
  </sheets>
  <definedNames/>
  <calcPr calcId="181029" fullCalcOnLoad="1"/>
  <pivotCaches>
    <pivotCache cacheId="0" r:id="rId8"/>
  </pivotCaches>
</workbook>
</file>

<file path=xl/styles.xml><?xml version="1.0" encoding="utf-8"?>
<styleSheet xmlns="http://schemas.openxmlformats.org/spreadsheetml/2006/main">
  <numFmts count="5">
    <numFmt formatCode="[$Br-473]#,##0.00" numFmtId="164"/>
    <numFmt formatCode="_-[$Br-473]* #,##0.00_-;\-[$Br-473]* #,##0.00_-;_-[$Br-473]* &quot;-&quot;??_-;_-@_-" numFmtId="165"/>
    <numFmt formatCode="yyyy\-mm\-dd" numFmtId="166"/>
    <numFmt formatCode="yyyy\-mm\-dd;@" numFmtId="167"/>
    <numFmt formatCode="_(&quot;$&quot;* #,##0.00_);_(&quot;$&quot;* \(#,##0.00\);_(&quot;$&quot;* &quot;-&quot;??_);_(@_)" numFmtId="168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borderId="0" fillId="0" fontId="2" numFmtId="0"/>
    <xf borderId="0" fillId="0" fontId="2" numFmtId="168"/>
  </cellStyleXfs>
  <cellXfs count="32">
    <xf borderId="0" fillId="0" fontId="0" numFmtId="0" pivotButton="0" quotePrefix="0" xfId="0"/>
    <xf borderId="0" fillId="0" fontId="1" numFmtId="0" pivotButton="0" quotePrefix="0" xfId="0"/>
    <xf borderId="0" fillId="0" fontId="3" numFmtId="49" pivotButton="0" quotePrefix="0" xfId="0"/>
    <xf borderId="0" fillId="0" fontId="0" numFmtId="49" pivotButton="0" quotePrefix="0" xfId="0"/>
    <xf borderId="0" fillId="0" fontId="0" numFmtId="0" pivotButton="1" quotePrefix="0" xfId="0"/>
    <xf borderId="0" fillId="0" fontId="0" numFmtId="164" pivotButton="0" quotePrefix="0" xfId="0"/>
    <xf borderId="0" fillId="0" fontId="3" numFmtId="164" pivotButton="0" quotePrefix="0" xfId="0"/>
    <xf borderId="0" fillId="0" fontId="0" numFmtId="164" pivotButton="0" quotePrefix="0" xfId="1"/>
    <xf borderId="0" fillId="0" fontId="0" numFmtId="165" pivotButton="0" quotePrefix="0" xfId="0"/>
    <xf borderId="0" fillId="0" fontId="3" numFmtId="165" pivotButton="0" quotePrefix="0" xfId="0"/>
    <xf borderId="0" fillId="0" fontId="3" numFmtId="0" pivotButton="0" quotePrefix="0" xfId="0"/>
    <xf borderId="0" fillId="0" fontId="0" numFmtId="0" pivotButton="0" quotePrefix="0" xfId="0"/>
    <xf borderId="1" fillId="2" fontId="6" numFmtId="0" pivotButton="0" quotePrefix="0" xfId="0"/>
    <xf borderId="2" fillId="2" fontId="6" numFmtId="0" pivotButton="0" quotePrefix="0" xfId="0"/>
    <xf borderId="3" fillId="2" fontId="6" numFmtId="0" pivotButton="0" quotePrefix="0" xfId="0"/>
    <xf borderId="4" fillId="0" fontId="3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5" numFmtId="0" pivotButton="0" quotePrefix="0" xfId="0"/>
    <xf borderId="9" fillId="0" fontId="5" numFmtId="0" pivotButton="0" quotePrefix="0" xfId="0"/>
    <xf borderId="11" fillId="0" fontId="4" numFmtId="0" pivotButton="0" quotePrefix="0" xfId="0"/>
    <xf borderId="8" fillId="3" fontId="7" numFmtId="0" pivotButton="0" quotePrefix="0" xfId="0"/>
    <xf borderId="10" fillId="3" fontId="7" numFmtId="0" pivotButton="0" quotePrefix="0" xfId="0"/>
    <xf borderId="8" fillId="0" fontId="5" numFmtId="0" pivotButton="0" quotePrefix="0" xfId="0"/>
    <xf borderId="10" fillId="0" fontId="5" numFmtId="0" pivotButton="0" quotePrefix="0" xfId="0"/>
    <xf borderId="12" fillId="0" fontId="4" numFmtId="0" pivotButton="0" quotePrefix="0" xfId="0"/>
    <xf borderId="0" fillId="0" fontId="0" numFmtId="166" pivotButton="0" quotePrefix="0" xfId="0"/>
    <xf borderId="0" fillId="0" fontId="0" numFmtId="167" pivotButton="0" quotePrefix="0" xfId="0"/>
    <xf borderId="0" fillId="0" fontId="3" numFmtId="167" pivotButton="0" quotePrefix="0" xfId="0"/>
    <xf borderId="0" fillId="0" fontId="0" numFmtId="166" pivotButton="0" quotePrefix="0" xfId="0"/>
    <xf borderId="0" fillId="0" fontId="0" numFmtId="167" pivotButton="0" quotePrefix="0" xfId="0"/>
    <xf borderId="0" fillId="0" fontId="3" numFmtId="167" pivotButton="0" quotePrefix="0" xfId="0"/>
  </cellXfs>
  <cellStyles count="2">
    <cellStyle builtinId="0" name="Normal" xfId="0"/>
    <cellStyle builtinId="4" name="Currency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pivotCache/pivotCacheDefinition1.xml" Type="http://schemas.openxmlformats.org/officeDocument/2006/relationships/pivotCacheDefinition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[RentalDatabase.xlsx]Sum of price by car type!PivotTable6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Price per day by Car Type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'Sum of price by car type'!$B$3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'Sum of price by car type'!$A$4:$A$8</f>
              <strCache>
                <ptCount val="5"/>
                <pt idx="1">
                  <v>BMW</v>
                </pt>
                <pt idx="2">
                  <v>KIA</v>
                </pt>
                <pt idx="3">
                  <v>Mercedes</v>
                </pt>
                <pt idx="4">
                  <v>Nissan</v>
                </pt>
              </strCache>
            </strRef>
          </cat>
          <val>
            <numRef>
              <f>'Sum of price by car type'!$B$4:$B$8</f>
              <numCache>
                <formatCode>General</formatCode>
                <ptCount val="5"/>
                <pt idx="0">
                  <v>9866</v>
                </pt>
                <pt idx="1">
                  <v>9661</v>
                </pt>
                <pt idx="2">
                  <v>10388</v>
                </pt>
                <pt idx="3">
                  <v>11189</v>
                </pt>
                <pt idx="4">
                  <v>12623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74899088"/>
        <axId val="274896344"/>
      </barChart>
      <catAx>
        <axId val="2748990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74896344"/>
        <crosses val="autoZero"/>
        <auto val="1"/>
        <lblAlgn val="ctr"/>
        <lblOffset val="100"/>
        <noMultiLvlLbl val="0"/>
      </catAx>
      <valAx>
        <axId val="2748963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7489908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Number of cars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Data!$A$2</f>
              <strCache>
                <ptCount val="1"/>
                <pt idx="0">
                  <v>Number of cars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Data!$B$1:$F$1</f>
              <strCache>
                <ptCount val="5"/>
                <pt idx="0">
                  <v>AUDI</v>
                </pt>
                <pt idx="1">
                  <v>BMW</v>
                </pt>
                <pt idx="2">
                  <v>KIA</v>
                </pt>
                <pt idx="3">
                  <v>Mercedes</v>
                </pt>
                <pt idx="4">
                  <v>Nissan</v>
                </pt>
              </strCache>
            </strRef>
          </cat>
          <val>
            <numRef>
              <f>Data!$B$2:$F$2</f>
              <numCache>
                <formatCode>General</formatCode>
                <ptCount val="5"/>
                <pt idx="0">
                  <v>7</v>
                </pt>
                <pt idx="1">
                  <v>7</v>
                </pt>
                <pt idx="2">
                  <v>7</v>
                </pt>
                <pt idx="3">
                  <v>7</v>
                </pt>
                <pt idx="4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2019(Info by month)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'2019(Info by month)'!$B$2</f>
              <strCache>
                <ptCount val="1"/>
                <pt idx="0">
                  <v>Total money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'2019(Info by month)'!$C$1:$N$1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'2019(Info by month)'!$C$2:$N$2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'2019(Info by month)'!$B$3</f>
              <strCache>
                <ptCount val="1"/>
                <pt idx="0">
                  <v>Cars rented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'2019(Info by month)'!$C$1:$N$1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'2019(Info by month)'!$C$3:$N$3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15248344"/>
        <axId val="215489856"/>
      </barChart>
      <catAx>
        <axId val="215248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5489856"/>
        <crosses val="autoZero"/>
        <auto val="1"/>
        <lblAlgn val="ctr"/>
        <lblOffset val="100"/>
        <noMultiLvlLbl val="0"/>
      </catAx>
      <valAx>
        <axId val="21548985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524834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233361</colOff>
      <row>0</row>
      <rowOff>185736</rowOff>
    </from>
    <to>
      <col>12</col>
      <colOff>200024</colOff>
      <row>18</row>
      <rowOff>76199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357187</colOff>
      <row>4</row>
      <rowOff>71437</rowOff>
    </from>
    <to>
      <col>8</col>
      <colOff>414337</colOff>
      <row>17</row>
      <rowOff>100012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3</row>
      <rowOff>114300</rowOff>
    </from>
    <to>
      <col>14</col>
      <colOff>0</colOff>
      <row>20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5" minRefreshableVersion="3" recordCount="36" refreshedBy="Home" refreshedDate="43663.23420231482" refreshedVersion="5" r:id="rId1">
  <cacheSource type="worksheet">
    <worksheetSource ref="A1:F37" sheet="All cars"/>
  </cacheSource>
  <cacheFields count="6">
    <cacheField databaseField="1" hierarchy="0" level="0" name="Car Type" numFmtId="0" sqlType="0" uniqueList="1">
      <sharedItems count="5">
        <s v="AUDI"/>
        <s v="BMW"/>
        <s v="KIA"/>
        <s v="Mercedes"/>
        <s v="Nissan"/>
      </sharedItems>
    </cacheField>
    <cacheField databaseField="1" hierarchy="0" level="0" name="Car Model" numFmtId="0" sqlType="0" uniqueList="1">
      <sharedItems count="0"/>
    </cacheField>
    <cacheField databaseField="1" hierarchy="0" level="0" name="Lisence plate" numFmtId="0" sqlType="0" uniqueList="1">
      <sharedItems count="0"/>
    </cacheField>
    <cacheField databaseField="1" hierarchy="0" level="0" name="Milage(KM)" numFmtId="0" sqlType="0" uniqueList="1">
      <sharedItems containsInteger="1" containsNumber="1" containsSemiMixedTypes="0" containsString="0" count="0" maxValue="2928" minValue="161"/>
    </cacheField>
    <cacheField databaseField="1" hierarchy="0" level="0" name="Price per day" numFmtId="164" sqlType="0" uniqueList="1">
      <sharedItems containsInteger="1" containsNumber="1" containsSemiMixedTypes="0" containsString="0" count="0" maxValue="2000" minValue="1026"/>
    </cacheField>
    <cacheField databaseField="1" hierarchy="0" level="0" name="Inside the shop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36">
  <r>
    <x v="0"/>
    <s v="AUDI A3"/>
    <s v="A34572"/>
    <n v="696"/>
    <n v="1881"/>
    <s v="YES"/>
  </r>
  <r>
    <x v="0"/>
    <s v="AUDI A5"/>
    <s v="A56432"/>
    <n v="1048"/>
    <n v="1096"/>
    <s v="YES"/>
  </r>
  <r>
    <x v="0"/>
    <s v="AUDI Q3"/>
    <s v="A86532"/>
    <n v="1098"/>
    <n v="1026"/>
    <s v="YES"/>
  </r>
  <r>
    <x v="0"/>
    <s v="AUDI Q5"/>
    <s v="A38403"/>
    <n v="1120"/>
    <n v="1549"/>
    <s v="YES"/>
  </r>
  <r>
    <x v="0"/>
    <s v="AUDI Q7"/>
    <s v="A20454"/>
    <n v="514"/>
    <n v="1172"/>
    <s v="YES"/>
  </r>
  <r>
    <x v="0"/>
    <s v="AUDI R8"/>
    <s v="A09345"/>
    <n v="1767"/>
    <n v="1984"/>
    <s v="YES"/>
  </r>
  <r>
    <x v="0"/>
    <s v="AUDI S5"/>
    <s v="A68307"/>
    <n v="1561"/>
    <n v="1158"/>
    <s v="YES"/>
  </r>
  <r>
    <x v="1"/>
    <s v="BMW F20"/>
    <s v="A10198"/>
    <n v="1437"/>
    <n v="1308"/>
    <s v="YES"/>
  </r>
  <r>
    <x v="1"/>
    <s v="BMW F30"/>
    <s v="A01022"/>
    <n v="441"/>
    <n v="1504"/>
    <s v="YES"/>
  </r>
  <r>
    <x v="1"/>
    <s v="BMW i3"/>
    <s v="A10351"/>
    <n v="2000"/>
    <n v="1938"/>
    <s v="YES"/>
  </r>
  <r>
    <x v="1"/>
    <s v="BMW i8"/>
    <s v="A19849"/>
    <n v="1531"/>
    <n v="1513"/>
    <s v="YES"/>
  </r>
  <r>
    <x v="1"/>
    <s v="BMW X1"/>
    <s v="A45672"/>
    <n v="1268"/>
    <n v="1153"/>
    <s v="YES"/>
  </r>
  <r>
    <x v="1"/>
    <s v="BMW X3"/>
    <s v="A42535"/>
    <n v="1786"/>
    <n v="1046"/>
    <s v="YES"/>
  </r>
  <r>
    <x v="1"/>
    <s v="BMW X6"/>
    <s v="A34834"/>
    <n v="2928"/>
    <n v="1199"/>
    <s v="YES"/>
  </r>
  <r>
    <x v="2"/>
    <s v="KIA Candeza"/>
    <s v="A74927"/>
    <n v="1502"/>
    <n v="1039"/>
    <s v="YES"/>
  </r>
  <r>
    <x v="2"/>
    <s v="KIA Forte"/>
    <s v="A43031"/>
    <n v="559"/>
    <n v="1432"/>
    <s v="YES"/>
  </r>
  <r>
    <x v="2"/>
    <s v="KIA K900"/>
    <s v="A47492"/>
    <n v="1417"/>
    <n v="1796"/>
    <s v="YES"/>
  </r>
  <r>
    <x v="2"/>
    <s v="KIA Niro"/>
    <s v="A57390"/>
    <n v="789"/>
    <n v="1254"/>
    <s v="YES"/>
  </r>
  <r>
    <x v="2"/>
    <s v="KIA Optima"/>
    <s v="A93029"/>
    <n v="486"/>
    <n v="1587"/>
    <s v="YES"/>
  </r>
  <r>
    <x v="2"/>
    <s v="KIA Rio"/>
    <s v="A42828"/>
    <n v="1772"/>
    <n v="1378"/>
    <s v="YES"/>
  </r>
  <r>
    <x v="2"/>
    <s v="KIA Sorento"/>
    <s v="A64592"/>
    <n v="1572"/>
    <n v="1902"/>
    <s v="YES"/>
  </r>
  <r>
    <x v="3"/>
    <s v="MERCEDES A-class"/>
    <s v="A39394"/>
    <n v="1123"/>
    <n v="1782"/>
    <s v="YES"/>
  </r>
  <r>
    <x v="3"/>
    <s v="MERCEDES AMG GT 63"/>
    <s v="A54835"/>
    <n v="1876"/>
    <n v="1928"/>
    <s v="YES"/>
  </r>
  <r>
    <x v="3"/>
    <s v="MERCEDES AMG-GT 53"/>
    <s v="A92107"/>
    <n v="945"/>
    <n v="1876"/>
    <s v="YES"/>
  </r>
  <r>
    <x v="3"/>
    <s v="MERCEDES C-Class"/>
    <s v="A74691"/>
    <n v="1829"/>
    <n v="1640"/>
    <s v="YES"/>
  </r>
  <r>
    <x v="3"/>
    <s v="MERCEDES CLA"/>
    <s v="B42926"/>
    <n v="1123"/>
    <n v="1629"/>
    <s v="YES"/>
  </r>
  <r>
    <x v="3"/>
    <s v="MERCEDES CLS"/>
    <s v="A38202"/>
    <n v="1293"/>
    <n v="1102"/>
    <s v="YES"/>
  </r>
  <r>
    <x v="3"/>
    <s v="MERCEDES E-Class"/>
    <s v="B35391"/>
    <n v="2319"/>
    <n v="1232"/>
    <s v="YES"/>
  </r>
  <r>
    <x v="4"/>
    <s v="NISSAN 370Z"/>
    <s v="A01836"/>
    <n v="161"/>
    <n v="1848"/>
    <s v="YES"/>
  </r>
  <r>
    <x v="4"/>
    <s v="NISSAN Altima"/>
    <s v="A48025"/>
    <n v="1942"/>
    <n v="1550"/>
    <s v="YES"/>
  </r>
  <r>
    <x v="4"/>
    <s v="NISSAN Armada"/>
    <s v="A74681"/>
    <n v="1517"/>
    <n v="2000"/>
    <s v="YES"/>
  </r>
  <r>
    <x v="4"/>
    <s v="NISSAN Frontier"/>
    <s v="A57043"/>
    <n v="1219"/>
    <n v="1677"/>
    <s v="YES"/>
  </r>
  <r>
    <x v="4"/>
    <s v="NISSAN GT-R"/>
    <s v="A74642"/>
    <n v="885"/>
    <n v="1350"/>
    <s v="YES"/>
  </r>
  <r>
    <x v="4"/>
    <s v="NISSAN Kicks"/>
    <s v="A43021"/>
    <n v="1669"/>
    <n v="1559"/>
    <s v="YES"/>
  </r>
  <r>
    <x v="4"/>
    <s v="NSSAN LEAF"/>
    <s v="A04847"/>
    <n v="1192"/>
    <n v="1294"/>
    <s v="YES"/>
  </r>
  <r>
    <x v="4"/>
    <s v="NISSAN Maxima"/>
    <s v="B93721"/>
    <n v="1364"/>
    <n v="1345"/>
    <s v="YES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1" colGrandTotals="0" compact="0" compactData="0" createdVersion="5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6" outline="0" outlineData="0" pageOverThenDown="0" pageWrap="0" preserveFormatting="1" printDrill="0" published="0" rowGrandTotals="0" showCalcMbrs="1" showDataDropDown="1" showDataTips="1" showDrill="1" showDropZones="1" showEmptyCol="0" showEmptyRow="0" showError="0" showHeaders="1" showItems="1" showMemberPropertyTips="1" showMissing="1" showMultipleLabel="1" subtotalHiddenItems="0" updatedVersion="5" useAutoFormatting="1" visualTotals="1" r:id="rId1">
  <location firstDataCol="1" firstDataRow="1" firstHeaderRow="1" ref="A3:B8"/>
  <pivotFields count="6">
    <pivotField axis="axisRow" compact="0" defaultSubtotal="0" dragOff="1" dragToCol="1" dragToData="1" dragToPage="1" dragToRow="1" itemPageCount="10" outline="0" showAll="0" showDropDowns="1" sortType="manual" subtotalTop="1" topAutoShow="1">
      <items count="5">
        <item sd="1" t="data" x="0"/>
        <item sd="1" t="data" x="1"/>
        <item sd="1" t="data" x="2"/>
        <item sd="1" t="data" x="3"/>
        <item sd="1" t="data" x="4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ataField="1" defaultSubtotal="0" dragOff="1" dragToCol="1" dragToData="1" dragToPage="1" dragToRow="1" itemPageCount="10" numFmtId="164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0"/>
  </rowFields>
  <rowItems count="5">
    <i i="0" r="0" t="data"/>
    <i i="0" r="0" t="data">
      <x v="1"/>
    </i>
    <i i="0" r="0" t="data">
      <x v="2"/>
    </i>
    <i i="0" r="0" t="data">
      <x v="3"/>
    </i>
    <i i="0" r="0" t="data">
      <x v="4"/>
    </i>
  </rowItems>
  <colItems count="1">
    <i i="0" r="0" t="data"/>
  </colItems>
  <dataFields count="1">
    <dataField baseField="0" baseItem="0" fld="4" name="Sum of Price per day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displayName="Table3" headerRowCount="0" id="1" name="Table3" ref="A14:B18">
  <tableColumns count="2">
    <tableColumn dataDxfId="3" headerRowDxfId="4" id="1" name="Column1" totalsRowDxfId="2" totalsRowLabel="Total"/>
    <tableColumn id="2" name="Column2" totalsRowFunction="sum"/>
  </tableColumns>
  <tableStyleInfo name="TableStyleDark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B8"/>
  <sheetViews>
    <sheetView workbookViewId="0">
      <selection activeCell="B15" sqref="B15"/>
    </sheetView>
  </sheetViews>
  <sheetFormatPr baseColWidth="8" defaultRowHeight="15"/>
  <cols>
    <col bestFit="1" customWidth="1" max="1" min="1" style="11" width="10.85546875"/>
    <col bestFit="1" customWidth="1" max="2" min="2" style="11" width="19.28515625"/>
  </cols>
  <sheetData>
    <row r="3">
      <c r="A3" s="4" t="inlineStr">
        <is>
          <t>Car Type</t>
        </is>
      </c>
      <c r="B3" t="inlineStr">
        <is>
          <t>Sum of Price per day</t>
        </is>
      </c>
    </row>
    <row r="4">
      <c r="A4" t="inlineStr">
        <is>
          <t>AUDI</t>
        </is>
      </c>
      <c r="B4" t="n">
        <v>9866</v>
      </c>
    </row>
    <row r="5">
      <c r="A5" t="inlineStr">
        <is>
          <t>BMW</t>
        </is>
      </c>
      <c r="B5" t="n">
        <v>9661</v>
      </c>
    </row>
    <row r="6">
      <c r="A6" t="inlineStr">
        <is>
          <t>KIA</t>
        </is>
      </c>
      <c r="B6" t="n">
        <v>10388</v>
      </c>
    </row>
    <row r="7">
      <c r="A7" t="inlineStr">
        <is>
          <t>Mercedes</t>
        </is>
      </c>
      <c r="B7" t="n">
        <v>11189</v>
      </c>
    </row>
    <row r="8">
      <c r="A8" t="inlineStr">
        <is>
          <t>Nissan</t>
        </is>
      </c>
      <c r="B8" t="n">
        <v>12623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/>
  </sheetPr>
  <dimension ref="A1:F18"/>
  <sheetViews>
    <sheetView showGridLines="0" workbookViewId="0">
      <selection activeCell="B18" sqref="B18"/>
    </sheetView>
  </sheetViews>
  <sheetFormatPr baseColWidth="8" defaultRowHeight="15"/>
  <cols>
    <col bestFit="1" customWidth="1" max="1" min="1" style="11" width="25"/>
    <col bestFit="1" customWidth="1" max="2" min="2" style="11" width="32.42578125"/>
    <col customWidth="1" max="3" min="3" style="11" width="11"/>
    <col customWidth="1" max="4" min="4" style="11" width="9.5703125"/>
    <col bestFit="1" customWidth="1" max="5" min="5" style="11" width="12.7109375"/>
    <col customWidth="1" max="6" min="6" style="11" width="14.5703125"/>
    <col customWidth="1" max="7" min="7" style="11" width="10.7109375"/>
  </cols>
  <sheetData>
    <row customHeight="1" ht="18.75" r="1" s="11">
      <c r="A1" s="12" t="inlineStr">
        <is>
          <t>Car type</t>
        </is>
      </c>
      <c r="B1" s="13" t="inlineStr">
        <is>
          <t>AUDI</t>
        </is>
      </c>
      <c r="C1" s="13" t="inlineStr">
        <is>
          <t>BMW</t>
        </is>
      </c>
      <c r="D1" s="13" t="inlineStr">
        <is>
          <t>KIA</t>
        </is>
      </c>
      <c r="E1" s="13" t="inlineStr">
        <is>
          <t>Mercedes</t>
        </is>
      </c>
      <c r="F1" s="14" t="inlineStr">
        <is>
          <t>Nissan</t>
        </is>
      </c>
    </row>
    <row customHeight="1" ht="18.75" r="2" s="11">
      <c r="A2" s="15" t="inlineStr">
        <is>
          <t>Number of cars</t>
        </is>
      </c>
      <c r="B2" s="16">
        <f>COUNTIF('All cars'!A:A,"AUDI")</f>
        <v/>
      </c>
      <c r="C2" s="16">
        <f>COUNTIF('All cars'!A:A,"BMW")</f>
        <v/>
      </c>
      <c r="D2" s="16">
        <f>COUNTIF('All cars'!A:A,"KIA")</f>
        <v/>
      </c>
      <c r="E2" s="16">
        <f>COUNTIF('All cars'!A:A,"MERCEDES")</f>
        <v/>
      </c>
      <c r="F2" s="17">
        <f>COUNTIF('All cars'!A:A,"NISSAN")</f>
        <v/>
      </c>
    </row>
    <row customHeight="1" ht="18.75" r="4" s="11"/>
    <row customHeight="1" ht="18.75" r="5" s="11"/>
    <row customHeight="1" ht="18.75" r="14" s="11">
      <c r="A14" s="10" t="inlineStr">
        <is>
          <t>Total cars</t>
        </is>
      </c>
      <c r="B14">
        <f>COUNTA('All cars'!A:A)-1</f>
        <v/>
      </c>
    </row>
    <row customHeight="1" ht="18.75" r="15" s="11">
      <c r="A15" s="10" t="inlineStr">
        <is>
          <t>Total Users</t>
        </is>
      </c>
      <c r="B15">
        <f>COUNTA(Users!A:A)-1</f>
        <v/>
      </c>
    </row>
    <row customHeight="1" ht="18.75" r="16" s="11">
      <c r="A16" s="10" t="inlineStr">
        <is>
          <t>Total cars in shop</t>
        </is>
      </c>
      <c r="B16">
        <f>COUNTIF('All cars'!F:F,"YES")</f>
        <v/>
      </c>
    </row>
    <row customHeight="1" ht="18.75" r="17" s="11">
      <c r="A17" s="10" t="inlineStr">
        <is>
          <t>Total cars outside the shop</t>
        </is>
      </c>
      <c r="B17">
        <f>COUNTIF('All cars'!F:F,"NO")</f>
        <v/>
      </c>
    </row>
    <row customHeight="1" ht="18.75" r="18" s="11">
      <c r="A18" s="10" t="inlineStr">
        <is>
          <t>Total cars rented</t>
        </is>
      </c>
      <c r="B18">
        <f>COUNTA('Renter history'!A:A)-1</f>
        <v/>
      </c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N3"/>
  <sheetViews>
    <sheetView workbookViewId="0">
      <selection activeCell="I2" sqref="I2"/>
    </sheetView>
  </sheetViews>
  <sheetFormatPr baseColWidth="8" defaultRowHeight="15"/>
  <cols>
    <col bestFit="1" customWidth="1" max="2" min="2" style="11" width="19.42578125"/>
    <col customWidth="1" max="3" min="3" style="11" width="14.28515625"/>
    <col customWidth="1" max="4" min="4" style="11" width="16"/>
    <col customWidth="1" max="5" min="5" style="11" width="12.42578125"/>
    <col customWidth="1" max="6" min="6" style="11" width="10.140625"/>
    <col customWidth="1" max="7" min="7" style="11" width="9.42578125"/>
    <col customWidth="1" max="8" min="8" style="11" width="9.7109375"/>
    <col customWidth="1" max="10" min="10" style="11" width="13.140625"/>
    <col customWidth="1" max="11" min="11" style="11" width="18.85546875"/>
    <col customWidth="1" max="12" min="12" style="11" width="14.7109375"/>
    <col customWidth="1" max="13" min="13" style="11" width="18.28515625"/>
    <col customWidth="1" max="14" min="14" style="11" width="17.85546875"/>
  </cols>
  <sheetData>
    <row customHeight="1" ht="23.25" r="1" s="11">
      <c r="B1" s="25" t="inlineStr">
        <is>
          <t>Month</t>
        </is>
      </c>
      <c r="C1" s="21" t="inlineStr">
        <is>
          <t>January</t>
        </is>
      </c>
      <c r="D1" s="21" t="inlineStr">
        <is>
          <t>February</t>
        </is>
      </c>
      <c r="E1" s="21" t="inlineStr">
        <is>
          <t>March</t>
        </is>
      </c>
      <c r="F1" s="21" t="inlineStr">
        <is>
          <t>April</t>
        </is>
      </c>
      <c r="G1" s="21" t="inlineStr">
        <is>
          <t>May</t>
        </is>
      </c>
      <c r="H1" s="21" t="inlineStr">
        <is>
          <t>June</t>
        </is>
      </c>
      <c r="I1" s="21" t="inlineStr">
        <is>
          <t>July</t>
        </is>
      </c>
      <c r="J1" s="21" t="inlineStr">
        <is>
          <t>August</t>
        </is>
      </c>
      <c r="K1" s="21" t="inlineStr">
        <is>
          <t>September</t>
        </is>
      </c>
      <c r="L1" s="21" t="inlineStr">
        <is>
          <t>October</t>
        </is>
      </c>
      <c r="M1" s="21" t="inlineStr">
        <is>
          <t>November</t>
        </is>
      </c>
      <c r="N1" s="22" t="inlineStr">
        <is>
          <t>December</t>
        </is>
      </c>
    </row>
    <row customHeight="1" ht="23.25" r="2" s="11">
      <c r="B2" s="25" t="inlineStr">
        <is>
          <t>Total money</t>
        </is>
      </c>
      <c r="C2" s="23">
        <f>SUMIF('Renter history'!J:J,"1",'Renter history'!I:I)</f>
        <v/>
      </c>
      <c r="D2" s="23">
        <f>SUMIF('Renter history'!J:J,"2",'Renter history'!I:I)</f>
        <v/>
      </c>
      <c r="E2" s="23">
        <f>SUMIF('Renter history'!J:J,"3",'Renter history'!I:I)</f>
        <v/>
      </c>
      <c r="F2" s="23">
        <f>SUMIF('Renter history'!J:J,"4",'Renter history'!I:I)</f>
        <v/>
      </c>
      <c r="G2" s="23">
        <f>SUMIF('Renter history'!J:J,"5",'Renter history'!I:I)</f>
        <v/>
      </c>
      <c r="H2" s="23">
        <f>SUMIF('Renter history'!J:J,"6",'Renter history'!I:I)</f>
        <v/>
      </c>
      <c r="I2" s="23">
        <f>SUMIF('Renter history'!J:J,"7",'Renter history'!I:I)</f>
        <v/>
      </c>
      <c r="J2" s="23">
        <f>SUMIF('Renter history'!J:J,"8",'Renter history'!I:I)</f>
        <v/>
      </c>
      <c r="K2" s="23">
        <f>SUMIF('Renter history'!J:J,"9",'Renter history'!I:I)</f>
        <v/>
      </c>
      <c r="L2" s="23">
        <f>SUMIF('Renter history'!J:J,"10",'Renter history'!I:I)</f>
        <v/>
      </c>
      <c r="M2" s="23">
        <f>SUMIF('Renter history'!J:J,"11",'Renter history'!I:I)</f>
        <v/>
      </c>
      <c r="N2" s="24">
        <f>SUMIF('Renter history'!J:J,"1",'Renter history'!I:I)</f>
        <v/>
      </c>
    </row>
    <row customHeight="1" ht="23.25" r="3" s="11">
      <c r="B3" s="20" t="inlineStr">
        <is>
          <t>Cars rented</t>
        </is>
      </c>
      <c r="C3" s="18">
        <f>COUNTIF('Renter history'!J:J,"1")</f>
        <v/>
      </c>
      <c r="D3" s="18">
        <f>COUNTIF('Renter history'!J:J,"2")</f>
        <v/>
      </c>
      <c r="E3" s="18">
        <f>COUNTIF('Renter history'!J:J,"3")</f>
        <v/>
      </c>
      <c r="F3" s="18">
        <f>COUNTIF('Renter history'!J:J,"4")</f>
        <v/>
      </c>
      <c r="G3" s="18">
        <f>COUNTIF('Renter history'!J:J,"5")</f>
        <v/>
      </c>
      <c r="H3" s="18">
        <f>COUNTIF('Renter history'!J:J,"6")</f>
        <v/>
      </c>
      <c r="I3" s="18">
        <f>COUNTIF('Renter history'!J:J,"7")</f>
        <v/>
      </c>
      <c r="J3" s="18">
        <f>COUNTIF('Renter history'!J:J,"8")</f>
        <v/>
      </c>
      <c r="K3" s="18">
        <f>COUNTIF('Renter history'!J:J,"9")</f>
        <v/>
      </c>
      <c r="L3" s="18">
        <f>COUNTIF('Renter history'!J:J,"10")</f>
        <v/>
      </c>
      <c r="M3" s="18">
        <f>COUNTIF('Renter history'!J:J,"11")</f>
        <v/>
      </c>
      <c r="N3" s="19">
        <f>COUNTIF('Renter history'!J:J,"12")</f>
        <v/>
      </c>
    </row>
  </sheetData>
  <pageMargins bottom="0.75" footer="0.3" header="0.3" left="0.7" right="0.7" top="0.75"/>
  <pageSetup orientation="portrait"/>
  <drawing r:id="rId1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G37"/>
  <sheetViews>
    <sheetView workbookViewId="0">
      <selection activeCell="H13" sqref="H13"/>
    </sheetView>
  </sheetViews>
  <sheetFormatPr baseColWidth="8" defaultRowHeight="15"/>
  <cols>
    <col customWidth="1" max="1" min="1" style="11" width="14"/>
    <col bestFit="1" customWidth="1" max="2" min="2" style="11" width="20.7109375"/>
    <col customWidth="1" max="3" min="3" style="11" width="18"/>
    <col customWidth="1" max="4" min="4" style="11" width="16.5703125"/>
    <col customWidth="1" max="5" min="5" style="5" width="17.85546875"/>
    <col customWidth="1" max="6" min="6" style="11" width="20.42578125"/>
    <col customWidth="1" max="7" min="7" style="11" width="18"/>
  </cols>
  <sheetData>
    <row customHeight="1" ht="15.75" r="1" s="11">
      <c r="A1" s="10" t="inlineStr">
        <is>
          <t>Car Type</t>
        </is>
      </c>
      <c r="B1" s="10" t="inlineStr">
        <is>
          <t>Car Model</t>
        </is>
      </c>
      <c r="C1" s="10" t="inlineStr">
        <is>
          <t>Lisence plate</t>
        </is>
      </c>
      <c r="D1" s="10" t="inlineStr">
        <is>
          <t>Milage(KM)</t>
        </is>
      </c>
      <c r="E1" s="6" t="inlineStr">
        <is>
          <t>Price per day</t>
        </is>
      </c>
      <c r="F1" s="10" t="inlineStr">
        <is>
          <t>Inside the shop</t>
        </is>
      </c>
      <c r="G1" s="1" t="n"/>
    </row>
    <row r="2">
      <c r="A2" t="inlineStr">
        <is>
          <t>AUDI</t>
        </is>
      </c>
      <c r="B2" t="inlineStr">
        <is>
          <t>AUDI A3</t>
        </is>
      </c>
      <c r="C2" t="inlineStr">
        <is>
          <t>A34572</t>
        </is>
      </c>
      <c r="D2" t="n">
        <v>696</v>
      </c>
      <c r="E2" s="5" t="n">
        <v>1881</v>
      </c>
      <c r="F2" t="inlineStr">
        <is>
          <t>YES</t>
        </is>
      </c>
    </row>
    <row r="3">
      <c r="A3" t="inlineStr">
        <is>
          <t>AUDI</t>
        </is>
      </c>
      <c r="B3" t="inlineStr">
        <is>
          <t>AUDI A5</t>
        </is>
      </c>
      <c r="C3" t="inlineStr">
        <is>
          <t>A56432</t>
        </is>
      </c>
      <c r="D3" t="n">
        <v>1048</v>
      </c>
      <c r="E3" s="5" t="n">
        <v>1096</v>
      </c>
      <c r="F3" t="inlineStr">
        <is>
          <t>YES</t>
        </is>
      </c>
    </row>
    <row r="4">
      <c r="A4" t="inlineStr">
        <is>
          <t>AUDI</t>
        </is>
      </c>
      <c r="B4" t="inlineStr">
        <is>
          <t>AUDI Q3</t>
        </is>
      </c>
      <c r="C4" t="inlineStr">
        <is>
          <t>A86532</t>
        </is>
      </c>
      <c r="D4" t="n">
        <v>1098</v>
      </c>
      <c r="E4" s="5" t="n">
        <v>1026</v>
      </c>
      <c r="F4" t="inlineStr">
        <is>
          <t>YES</t>
        </is>
      </c>
    </row>
    <row r="5">
      <c r="A5" t="inlineStr">
        <is>
          <t>AUDI</t>
        </is>
      </c>
      <c r="B5" t="inlineStr">
        <is>
          <t>AUDI Q5</t>
        </is>
      </c>
      <c r="C5" t="inlineStr">
        <is>
          <t>A38403</t>
        </is>
      </c>
      <c r="D5" t="n">
        <v>1120</v>
      </c>
      <c r="E5" s="5" t="n">
        <v>1549</v>
      </c>
      <c r="F5" t="inlineStr">
        <is>
          <t>Pending</t>
        </is>
      </c>
    </row>
    <row r="6">
      <c r="A6" t="inlineStr">
        <is>
          <t>AUDI</t>
        </is>
      </c>
      <c r="B6" t="inlineStr">
        <is>
          <t>AUDI Q7</t>
        </is>
      </c>
      <c r="C6" t="inlineStr">
        <is>
          <t>A20454</t>
        </is>
      </c>
      <c r="D6" t="n">
        <v>514</v>
      </c>
      <c r="E6" s="5" t="n">
        <v>1172</v>
      </c>
      <c r="F6" t="inlineStr">
        <is>
          <t>Pending</t>
        </is>
      </c>
    </row>
    <row r="7">
      <c r="A7" t="inlineStr">
        <is>
          <t>AUDI</t>
        </is>
      </c>
      <c r="B7" t="inlineStr">
        <is>
          <t>AUDI R8</t>
        </is>
      </c>
      <c r="C7" t="inlineStr">
        <is>
          <t>A09345</t>
        </is>
      </c>
      <c r="D7" t="n">
        <v>1767</v>
      </c>
      <c r="E7" s="5" t="n">
        <v>1984</v>
      </c>
      <c r="F7" t="inlineStr">
        <is>
          <t>Pending</t>
        </is>
      </c>
    </row>
    <row r="8">
      <c r="A8" t="inlineStr">
        <is>
          <t>AUDI</t>
        </is>
      </c>
      <c r="B8" t="inlineStr">
        <is>
          <t>AUDI S5</t>
        </is>
      </c>
      <c r="C8" t="inlineStr">
        <is>
          <t>A68307</t>
        </is>
      </c>
      <c r="D8" t="n">
        <v>1561</v>
      </c>
      <c r="E8" s="5" t="n">
        <v>1158</v>
      </c>
      <c r="F8" t="inlineStr">
        <is>
          <t>YES</t>
        </is>
      </c>
    </row>
    <row r="9">
      <c r="A9" t="inlineStr">
        <is>
          <t>BMW</t>
        </is>
      </c>
      <c r="B9" t="inlineStr">
        <is>
          <t>BMW F20</t>
        </is>
      </c>
      <c r="C9" t="inlineStr">
        <is>
          <t>A10198</t>
        </is>
      </c>
      <c r="D9" t="n">
        <v>1437</v>
      </c>
      <c r="E9" s="5" t="n">
        <v>1308</v>
      </c>
      <c r="F9" t="inlineStr">
        <is>
          <t>YES</t>
        </is>
      </c>
    </row>
    <row r="10">
      <c r="A10" t="inlineStr">
        <is>
          <t>BMW</t>
        </is>
      </c>
      <c r="B10" t="inlineStr">
        <is>
          <t>BMW F30</t>
        </is>
      </c>
      <c r="C10" t="inlineStr">
        <is>
          <t>A01022</t>
        </is>
      </c>
      <c r="D10" t="n">
        <v>441</v>
      </c>
      <c r="E10" s="5" t="n">
        <v>1504</v>
      </c>
      <c r="F10" t="inlineStr">
        <is>
          <t>YES</t>
        </is>
      </c>
    </row>
    <row r="11">
      <c r="A11" t="inlineStr">
        <is>
          <t>BMW</t>
        </is>
      </c>
      <c r="B11" t="inlineStr">
        <is>
          <t>BMW i3</t>
        </is>
      </c>
      <c r="C11" t="inlineStr">
        <is>
          <t>A10351</t>
        </is>
      </c>
      <c r="D11" t="n">
        <v>2000</v>
      </c>
      <c r="E11" s="5" t="n">
        <v>1938</v>
      </c>
      <c r="F11" t="inlineStr">
        <is>
          <t>YES</t>
        </is>
      </c>
    </row>
    <row r="12">
      <c r="A12" t="inlineStr">
        <is>
          <t>BMW</t>
        </is>
      </c>
      <c r="B12" t="inlineStr">
        <is>
          <t>BMW i8</t>
        </is>
      </c>
      <c r="C12" t="inlineStr">
        <is>
          <t>A19849</t>
        </is>
      </c>
      <c r="D12" t="n">
        <v>1531</v>
      </c>
      <c r="E12" s="5" t="n">
        <v>1513</v>
      </c>
      <c r="F12" t="inlineStr">
        <is>
          <t>YES</t>
        </is>
      </c>
    </row>
    <row r="13">
      <c r="A13" t="inlineStr">
        <is>
          <t>BMW</t>
        </is>
      </c>
      <c r="B13" t="inlineStr">
        <is>
          <t>BMW X1</t>
        </is>
      </c>
      <c r="C13" t="inlineStr">
        <is>
          <t>A45672</t>
        </is>
      </c>
      <c r="D13" t="n">
        <v>1268</v>
      </c>
      <c r="E13" s="5" t="n">
        <v>1153</v>
      </c>
      <c r="F13" t="inlineStr">
        <is>
          <t>YES</t>
        </is>
      </c>
    </row>
    <row r="14">
      <c r="A14" t="inlineStr">
        <is>
          <t>BMW</t>
        </is>
      </c>
      <c r="B14" t="inlineStr">
        <is>
          <t>BMW X3</t>
        </is>
      </c>
      <c r="C14" t="inlineStr">
        <is>
          <t>A42535</t>
        </is>
      </c>
      <c r="D14" t="n">
        <v>1786</v>
      </c>
      <c r="E14" s="5" t="n">
        <v>1046</v>
      </c>
      <c r="F14" t="inlineStr">
        <is>
          <t>YES</t>
        </is>
      </c>
    </row>
    <row r="15">
      <c r="A15" t="inlineStr">
        <is>
          <t>BMW</t>
        </is>
      </c>
      <c r="B15" t="inlineStr">
        <is>
          <t>BMW X6</t>
        </is>
      </c>
      <c r="C15" t="inlineStr">
        <is>
          <t>A34834</t>
        </is>
      </c>
      <c r="D15" t="n">
        <v>2928</v>
      </c>
      <c r="E15" s="5" t="n">
        <v>1199</v>
      </c>
      <c r="F15" t="inlineStr">
        <is>
          <t>YES</t>
        </is>
      </c>
    </row>
    <row r="16">
      <c r="A16" t="inlineStr">
        <is>
          <t>KIA</t>
        </is>
      </c>
      <c r="B16" t="inlineStr">
        <is>
          <t>KIA Candeza</t>
        </is>
      </c>
      <c r="C16" t="inlineStr">
        <is>
          <t>A74927</t>
        </is>
      </c>
      <c r="D16" t="n">
        <v>1502</v>
      </c>
      <c r="E16" s="5" t="n">
        <v>1039</v>
      </c>
      <c r="F16" t="inlineStr">
        <is>
          <t>YES</t>
        </is>
      </c>
    </row>
    <row r="17">
      <c r="A17" t="inlineStr">
        <is>
          <t>KIA</t>
        </is>
      </c>
      <c r="B17" t="inlineStr">
        <is>
          <t>KIA Forte</t>
        </is>
      </c>
      <c r="C17" t="inlineStr">
        <is>
          <t>A43031</t>
        </is>
      </c>
      <c r="D17" t="n">
        <v>559</v>
      </c>
      <c r="E17" s="5" t="n">
        <v>1432</v>
      </c>
      <c r="F17" t="inlineStr">
        <is>
          <t>YES</t>
        </is>
      </c>
    </row>
    <row r="18">
      <c r="A18" t="inlineStr">
        <is>
          <t>KIA</t>
        </is>
      </c>
      <c r="B18" t="inlineStr">
        <is>
          <t>KIA K900</t>
        </is>
      </c>
      <c r="C18" t="inlineStr">
        <is>
          <t>A47492</t>
        </is>
      </c>
      <c r="D18" t="n">
        <v>1417</v>
      </c>
      <c r="E18" s="5" t="n">
        <v>1796</v>
      </c>
      <c r="F18" t="inlineStr">
        <is>
          <t>YES</t>
        </is>
      </c>
    </row>
    <row r="19">
      <c r="A19" t="inlineStr">
        <is>
          <t>KIA</t>
        </is>
      </c>
      <c r="B19" t="inlineStr">
        <is>
          <t>KIA Niro</t>
        </is>
      </c>
      <c r="C19" t="inlineStr">
        <is>
          <t>A57390</t>
        </is>
      </c>
      <c r="D19" t="n">
        <v>789</v>
      </c>
      <c r="E19" s="5" t="n">
        <v>1254</v>
      </c>
      <c r="F19" t="inlineStr">
        <is>
          <t>YES</t>
        </is>
      </c>
    </row>
    <row r="20">
      <c r="A20" t="inlineStr">
        <is>
          <t>KIA</t>
        </is>
      </c>
      <c r="B20" t="inlineStr">
        <is>
          <t>KIA Optima</t>
        </is>
      </c>
      <c r="C20" t="inlineStr">
        <is>
          <t>A93029</t>
        </is>
      </c>
      <c r="D20" t="n">
        <v>486</v>
      </c>
      <c r="E20" s="5" t="n">
        <v>1587</v>
      </c>
      <c r="F20" t="inlineStr">
        <is>
          <t>YES</t>
        </is>
      </c>
    </row>
    <row r="21">
      <c r="A21" t="inlineStr">
        <is>
          <t>KIA</t>
        </is>
      </c>
      <c r="B21" t="inlineStr">
        <is>
          <t>KIA Rio</t>
        </is>
      </c>
      <c r="C21" t="inlineStr">
        <is>
          <t>A42828</t>
        </is>
      </c>
      <c r="D21" t="n">
        <v>1772</v>
      </c>
      <c r="E21" s="5" t="n">
        <v>1378</v>
      </c>
      <c r="F21" t="inlineStr">
        <is>
          <t>YES</t>
        </is>
      </c>
    </row>
    <row r="22">
      <c r="A22" t="inlineStr">
        <is>
          <t>KIA</t>
        </is>
      </c>
      <c r="B22" t="inlineStr">
        <is>
          <t>KIA Sorento</t>
        </is>
      </c>
      <c r="C22" t="inlineStr">
        <is>
          <t>A64592</t>
        </is>
      </c>
      <c r="D22" t="n">
        <v>1572</v>
      </c>
      <c r="E22" s="5" t="n">
        <v>1902</v>
      </c>
      <c r="F22" t="inlineStr">
        <is>
          <t>YES</t>
        </is>
      </c>
    </row>
    <row r="23">
      <c r="A23" t="inlineStr">
        <is>
          <t>Mercedes</t>
        </is>
      </c>
      <c r="B23" t="inlineStr">
        <is>
          <t>MERCEDES A-class</t>
        </is>
      </c>
      <c r="C23" t="inlineStr">
        <is>
          <t>A39394</t>
        </is>
      </c>
      <c r="D23" t="n">
        <v>1123</v>
      </c>
      <c r="E23" s="5" t="n">
        <v>1782</v>
      </c>
      <c r="F23" t="inlineStr">
        <is>
          <t>YES</t>
        </is>
      </c>
    </row>
    <row r="24">
      <c r="A24" t="inlineStr">
        <is>
          <t>Mercedes</t>
        </is>
      </c>
      <c r="B24" t="inlineStr">
        <is>
          <t>MERCEDES AMG GT 63</t>
        </is>
      </c>
      <c r="C24" t="inlineStr">
        <is>
          <t>A54835</t>
        </is>
      </c>
      <c r="D24" t="n">
        <v>1876</v>
      </c>
      <c r="E24" s="5" t="n">
        <v>1928</v>
      </c>
      <c r="F24" t="inlineStr">
        <is>
          <t>YES</t>
        </is>
      </c>
    </row>
    <row r="25">
      <c r="A25" t="inlineStr">
        <is>
          <t>Mercedes</t>
        </is>
      </c>
      <c r="B25" t="inlineStr">
        <is>
          <t>MERCEDES AMG-GT 53</t>
        </is>
      </c>
      <c r="C25" t="inlineStr">
        <is>
          <t>A92107</t>
        </is>
      </c>
      <c r="D25" t="n">
        <v>945</v>
      </c>
      <c r="E25" s="5" t="n">
        <v>1876</v>
      </c>
      <c r="F25" t="inlineStr">
        <is>
          <t>YES</t>
        </is>
      </c>
    </row>
    <row r="26">
      <c r="A26" t="inlineStr">
        <is>
          <t>Mercedes</t>
        </is>
      </c>
      <c r="B26" t="inlineStr">
        <is>
          <t>MERCEDES C-Class</t>
        </is>
      </c>
      <c r="C26" t="inlineStr">
        <is>
          <t>A74691</t>
        </is>
      </c>
      <c r="D26" t="n">
        <v>1829</v>
      </c>
      <c r="E26" s="5" t="n">
        <v>1640</v>
      </c>
      <c r="F26" t="inlineStr">
        <is>
          <t>YES</t>
        </is>
      </c>
    </row>
    <row r="27">
      <c r="A27" t="inlineStr">
        <is>
          <t>Mercedes</t>
        </is>
      </c>
      <c r="B27" t="inlineStr">
        <is>
          <t>MERCEDES CLA</t>
        </is>
      </c>
      <c r="C27" t="inlineStr">
        <is>
          <t>B42926</t>
        </is>
      </c>
      <c r="D27" t="n">
        <v>1123</v>
      </c>
      <c r="E27" s="5" t="n">
        <v>1629</v>
      </c>
      <c r="F27" t="inlineStr">
        <is>
          <t>YES</t>
        </is>
      </c>
    </row>
    <row r="28">
      <c r="A28" t="inlineStr">
        <is>
          <t>Mercedes</t>
        </is>
      </c>
      <c r="B28" t="inlineStr">
        <is>
          <t>MERCEDES CLS</t>
        </is>
      </c>
      <c r="C28" t="inlineStr">
        <is>
          <t>A38202</t>
        </is>
      </c>
      <c r="D28" t="n">
        <v>1293</v>
      </c>
      <c r="E28" s="5" t="n">
        <v>1102</v>
      </c>
      <c r="F28" t="inlineStr">
        <is>
          <t>YES</t>
        </is>
      </c>
    </row>
    <row r="29">
      <c r="A29" t="inlineStr">
        <is>
          <t>Mercedes</t>
        </is>
      </c>
      <c r="B29" t="inlineStr">
        <is>
          <t>MERCEDES E-Class</t>
        </is>
      </c>
      <c r="C29" t="inlineStr">
        <is>
          <t>B35391</t>
        </is>
      </c>
      <c r="D29" t="n">
        <v>2319</v>
      </c>
      <c r="E29" s="5" t="n">
        <v>1232</v>
      </c>
      <c r="F29" t="inlineStr">
        <is>
          <t>YES</t>
        </is>
      </c>
    </row>
    <row r="30">
      <c r="A30" t="inlineStr">
        <is>
          <t>Nissan</t>
        </is>
      </c>
      <c r="B30" t="inlineStr">
        <is>
          <t>NISSAN 370Z</t>
        </is>
      </c>
      <c r="C30" t="inlineStr">
        <is>
          <t>A01836</t>
        </is>
      </c>
      <c r="D30" t="n">
        <v>161</v>
      </c>
      <c r="E30" s="7" t="n">
        <v>1848</v>
      </c>
      <c r="F30" t="inlineStr">
        <is>
          <t>YES</t>
        </is>
      </c>
    </row>
    <row r="31">
      <c r="A31" t="inlineStr">
        <is>
          <t>Nissan</t>
        </is>
      </c>
      <c r="B31" t="inlineStr">
        <is>
          <t>NISSAN Altima</t>
        </is>
      </c>
      <c r="C31" t="inlineStr">
        <is>
          <t>A48025</t>
        </is>
      </c>
      <c r="D31" t="n">
        <v>1942</v>
      </c>
      <c r="E31" s="7" t="n">
        <v>1550</v>
      </c>
      <c r="F31" t="inlineStr">
        <is>
          <t>YES</t>
        </is>
      </c>
    </row>
    <row r="32">
      <c r="A32" t="inlineStr">
        <is>
          <t>Nissan</t>
        </is>
      </c>
      <c r="B32" t="inlineStr">
        <is>
          <t>NISSAN Armada</t>
        </is>
      </c>
      <c r="C32" t="inlineStr">
        <is>
          <t>A74681</t>
        </is>
      </c>
      <c r="D32" t="n">
        <v>1517</v>
      </c>
      <c r="E32" s="7" t="n">
        <v>2000</v>
      </c>
      <c r="F32" t="inlineStr">
        <is>
          <t>YES</t>
        </is>
      </c>
    </row>
    <row r="33">
      <c r="A33" t="inlineStr">
        <is>
          <t>Nissan</t>
        </is>
      </c>
      <c r="B33" t="inlineStr">
        <is>
          <t>NISSAN Frontier</t>
        </is>
      </c>
      <c r="C33" t="inlineStr">
        <is>
          <t>A57043</t>
        </is>
      </c>
      <c r="D33" t="n">
        <v>1219</v>
      </c>
      <c r="E33" s="7" t="n">
        <v>1677</v>
      </c>
      <c r="F33" t="inlineStr">
        <is>
          <t>YES</t>
        </is>
      </c>
    </row>
    <row r="34">
      <c r="A34" t="inlineStr">
        <is>
          <t>Nissan</t>
        </is>
      </c>
      <c r="B34" t="inlineStr">
        <is>
          <t>NISSAN GT-R</t>
        </is>
      </c>
      <c r="C34" t="inlineStr">
        <is>
          <t>A74642</t>
        </is>
      </c>
      <c r="D34" t="n">
        <v>885</v>
      </c>
      <c r="E34" s="7" t="n">
        <v>1350</v>
      </c>
      <c r="F34" t="inlineStr">
        <is>
          <t>YES</t>
        </is>
      </c>
    </row>
    <row r="35">
      <c r="A35" t="inlineStr">
        <is>
          <t>Nissan</t>
        </is>
      </c>
      <c r="B35" t="inlineStr">
        <is>
          <t>NISSAN Kicks</t>
        </is>
      </c>
      <c r="C35" t="inlineStr">
        <is>
          <t>A43021</t>
        </is>
      </c>
      <c r="D35" t="n">
        <v>1669</v>
      </c>
      <c r="E35" s="7" t="n">
        <v>1559</v>
      </c>
      <c r="F35" t="inlineStr">
        <is>
          <t>YES</t>
        </is>
      </c>
    </row>
    <row r="36">
      <c r="A36" t="inlineStr">
        <is>
          <t>Nissan</t>
        </is>
      </c>
      <c r="B36" t="inlineStr">
        <is>
          <t>NSSAN LEAF</t>
        </is>
      </c>
      <c r="C36" t="inlineStr">
        <is>
          <t>A04847</t>
        </is>
      </c>
      <c r="D36" t="n">
        <v>1192</v>
      </c>
      <c r="E36" s="7" t="n">
        <v>1294</v>
      </c>
      <c r="F36" t="inlineStr">
        <is>
          <t>YES</t>
        </is>
      </c>
    </row>
    <row r="37">
      <c r="A37" t="inlineStr">
        <is>
          <t>Nissan</t>
        </is>
      </c>
      <c r="B37" t="inlineStr">
        <is>
          <t>NISSAN Maxima</t>
        </is>
      </c>
      <c r="C37" t="inlineStr">
        <is>
          <t>B93721</t>
        </is>
      </c>
      <c r="D37" t="n">
        <v>1364</v>
      </c>
      <c r="E37" s="7" t="n">
        <v>1345</v>
      </c>
      <c r="F37" t="inlineStr">
        <is>
          <t>YES</t>
        </is>
      </c>
    </row>
  </sheetData>
  <conditionalFormatting sqref="F2:G2 G25 F3:F38">
    <cfRule dxfId="0" operator="containsText" priority="5" text="NO" type="containsText">
      <formula>NOT(ISERROR(SEARCH("NO",F2)))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H4"/>
  <sheetViews>
    <sheetView workbookViewId="0">
      <selection activeCell="E20" sqref="E20"/>
    </sheetView>
  </sheetViews>
  <sheetFormatPr baseColWidth="8" defaultRowHeight="15"/>
  <cols>
    <col bestFit="1" customWidth="1" max="1" min="1" style="11" width="13.42578125"/>
    <col bestFit="1" customWidth="1" max="2" min="2" style="11" width="12.7109375"/>
    <col bestFit="1" customWidth="1" max="3" min="3" style="11" width="12.85546875"/>
    <col bestFit="1" customWidth="1" max="4" min="4" style="11" width="18.140625"/>
    <col bestFit="1" customWidth="1" max="5" min="5" style="11" width="22.28515625"/>
    <col bestFit="1" customWidth="1" max="6" min="6" style="11" width="12.140625"/>
    <col bestFit="1" customWidth="1" max="7" min="7" style="11" width="22.85546875"/>
    <col bestFit="1" customWidth="1" max="8" min="8" style="11" width="21"/>
  </cols>
  <sheetData>
    <row customHeight="1" ht="18.75" r="1" s="11">
      <c r="A1" s="10" t="inlineStr">
        <is>
          <t>First name</t>
        </is>
      </c>
      <c r="B1" s="10" t="inlineStr">
        <is>
          <t>Last name</t>
        </is>
      </c>
      <c r="C1" s="10" t="inlineStr">
        <is>
          <t>Username</t>
        </is>
      </c>
      <c r="D1" s="10" t="inlineStr">
        <is>
          <t>Phone number</t>
        </is>
      </c>
      <c r="E1" s="10" t="inlineStr">
        <is>
          <t>Email</t>
        </is>
      </c>
      <c r="F1" s="10" t="inlineStr">
        <is>
          <t>Password</t>
        </is>
      </c>
      <c r="G1" s="10" t="inlineStr">
        <is>
          <t>Recovery question</t>
        </is>
      </c>
      <c r="H1" s="10" t="inlineStr">
        <is>
          <t>Recovery answer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0938480863</t>
        </is>
      </c>
      <c r="E2" t="inlineStr">
        <is>
          <t>a</t>
        </is>
      </c>
      <c r="F2" t="inlineStr">
        <is>
          <t>a</t>
        </is>
      </c>
      <c r="G2" t="inlineStr">
        <is>
          <t>a</t>
        </is>
      </c>
      <c r="H2" t="inlineStr">
        <is>
          <t>a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dealer</t>
        </is>
      </c>
      <c r="D3" t="inlineStr">
        <is>
          <t>0908908908</t>
        </is>
      </c>
      <c r="E3" t="inlineStr">
        <is>
          <t>dealer</t>
        </is>
      </c>
      <c r="F3" t="inlineStr">
        <is>
          <t>iamthedeale</t>
        </is>
      </c>
      <c r="G3" t="inlineStr">
        <is>
          <t>ads</t>
        </is>
      </c>
      <c r="H3" t="inlineStr">
        <is>
          <t>asd</t>
        </is>
      </c>
    </row>
    <row r="4">
      <c r="A4" t="inlineStr">
        <is>
          <t>s</t>
        </is>
      </c>
      <c r="B4" t="inlineStr">
        <is>
          <t>s</t>
        </is>
      </c>
      <c r="C4" t="inlineStr">
        <is>
          <t>s</t>
        </is>
      </c>
      <c r="D4" t="inlineStr">
        <is>
          <t>0987654321</t>
        </is>
      </c>
      <c r="E4" t="inlineStr">
        <is>
          <t>s</t>
        </is>
      </c>
      <c r="F4" t="inlineStr">
        <is>
          <t>s</t>
        </is>
      </c>
      <c r="G4" t="inlineStr">
        <is>
          <t>s</t>
        </is>
      </c>
      <c r="H4" t="inlineStr">
        <is>
          <t>s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J5"/>
  <sheetViews>
    <sheetView workbookViewId="0">
      <selection activeCell="A2" sqref="A2:J4"/>
    </sheetView>
  </sheetViews>
  <sheetFormatPr baseColWidth="8" defaultRowHeight="15"/>
  <cols>
    <col bestFit="1" customWidth="1" max="1" min="1" style="11" width="17"/>
    <col customWidth="1" max="2" min="2" style="11" width="13.7109375"/>
    <col customWidth="1" max="3" min="3" style="11" width="19"/>
    <col customWidth="1" max="4" min="4" style="3" width="19"/>
    <col bestFit="1" customWidth="1" max="5" min="5" style="11" width="23.28515625"/>
    <col bestFit="1" customWidth="1" max="6" min="6" style="11" width="16.28515625"/>
    <col bestFit="1" customWidth="1" max="7" min="7" style="11" width="15.7109375"/>
    <col customWidth="1" max="8" min="8" style="11" width="16.28515625"/>
    <col bestFit="1" customWidth="1" max="9" min="9" style="8" width="22"/>
    <col bestFit="1" customWidth="1" max="10" min="10" style="11" width="17.85546875"/>
  </cols>
  <sheetData>
    <row customHeight="1" ht="18.75" r="1" s="11">
      <c r="A1" s="10" t="inlineStr">
        <is>
          <t>Car type</t>
        </is>
      </c>
      <c r="B1" s="10" t="n"/>
      <c r="C1" s="10" t="inlineStr">
        <is>
          <t>Renters Name</t>
        </is>
      </c>
      <c r="D1" s="2" t="inlineStr">
        <is>
          <t>Phone number</t>
        </is>
      </c>
      <c r="E1" s="10" t="inlineStr">
        <is>
          <t>Email address</t>
        </is>
      </c>
      <c r="F1" s="10" t="inlineStr">
        <is>
          <t>License plate</t>
        </is>
      </c>
      <c r="G1" s="10" t="inlineStr">
        <is>
          <t>Rented Date</t>
        </is>
      </c>
      <c r="H1" s="10" t="inlineStr">
        <is>
          <t>Days rented</t>
        </is>
      </c>
      <c r="I1" s="9" t="inlineStr">
        <is>
          <t xml:space="preserve"> Total Price(Birr)</t>
        </is>
      </c>
      <c r="J1" s="10" t="inlineStr">
        <is>
          <t>Rented month</t>
        </is>
      </c>
    </row>
    <row r="2">
      <c r="A2" t="inlineStr">
        <is>
          <t>AUDI Q7</t>
        </is>
      </c>
      <c r="C2" t="inlineStr">
        <is>
          <t>s s</t>
        </is>
      </c>
      <c r="D2" t="inlineStr">
        <is>
          <t>0987654321</t>
        </is>
      </c>
      <c r="E2" t="inlineStr">
        <is>
          <t>s</t>
        </is>
      </c>
      <c r="F2" t="inlineStr">
        <is>
          <t>A20454</t>
        </is>
      </c>
      <c r="G2" s="29" t="n">
        <v>43743</v>
      </c>
      <c r="H2" t="n">
        <v>8</v>
      </c>
      <c r="I2" t="n">
        <v>9376</v>
      </c>
      <c r="J2" t="n">
        <v>10</v>
      </c>
    </row>
    <row r="3">
      <c r="G3" s="29" t="n"/>
    </row>
    <row r="4">
      <c r="G4" s="29" t="n"/>
    </row>
    <row r="5">
      <c r="G5" s="29" t="n"/>
    </row>
  </sheetData>
  <conditionalFormatting sqref="H2:H9">
    <cfRule dxfId="0" operator="containsText" priority="5" text="NO" type="containsText">
      <formula>NOT(ISERROR(SEARCH("NO",H2)))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5">
    <outlinePr summaryBelow="1" summaryRight="1"/>
    <pageSetUpPr/>
  </sheetPr>
  <dimension ref="A1:J1"/>
  <sheetViews>
    <sheetView tabSelected="1" workbookViewId="0">
      <selection activeCell="E12" sqref="E12"/>
    </sheetView>
  </sheetViews>
  <sheetFormatPr baseColWidth="8" defaultRowHeight="15"/>
  <cols>
    <col bestFit="1" customWidth="1" max="1" min="1" style="11" width="11"/>
    <col bestFit="1" customWidth="1" max="2" min="2" style="11" width="13"/>
    <col bestFit="1" customWidth="1" max="3" min="3" style="11" width="17.85546875"/>
    <col bestFit="1" customWidth="1" max="5" min="4" style="11" width="18.140625"/>
    <col customWidth="1" max="6" min="6" style="11" width="18.140625"/>
    <col bestFit="1" customWidth="1" max="7" min="7" style="30" width="15.7109375"/>
    <col bestFit="1" customWidth="1" max="8" min="8" style="11" width="18"/>
    <col bestFit="1" customWidth="1" max="9" min="9" style="8" width="15.85546875"/>
    <col bestFit="1" customWidth="1" max="10" min="10" style="11" width="15.85546875"/>
  </cols>
  <sheetData>
    <row customHeight="1" ht="18.75" r="1" s="11">
      <c r="A1" s="10" t="inlineStr">
        <is>
          <t>Car Type</t>
        </is>
      </c>
      <c r="B1" s="10" t="n"/>
      <c r="C1" s="10" t="inlineStr">
        <is>
          <t>Renters Name</t>
        </is>
      </c>
      <c r="D1" s="10" t="inlineStr">
        <is>
          <t>Phone number</t>
        </is>
      </c>
      <c r="E1" s="10" t="inlineStr">
        <is>
          <t>Email address</t>
        </is>
      </c>
      <c r="F1" s="10" t="inlineStr">
        <is>
          <t>License plate</t>
        </is>
      </c>
      <c r="G1" s="31" t="inlineStr">
        <is>
          <t>Rented Date</t>
        </is>
      </c>
      <c r="H1" s="10" t="inlineStr">
        <is>
          <t>Days rented</t>
        </is>
      </c>
      <c r="I1" s="9" t="inlineStr">
        <is>
          <t xml:space="preserve">Payed </t>
        </is>
      </c>
      <c r="J1" s="10" t="inlineStr">
        <is>
          <t>Rented month</t>
        </is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sayor</dc:creator>
  <dcterms:created xsi:type="dcterms:W3CDTF">2019-06-17T18:52:17Z</dcterms:created>
  <dcterms:modified xsi:type="dcterms:W3CDTF">2019-10-05T17:30:36Z</dcterms:modified>
  <cp:lastModifiedBy>Eden</cp:lastModifiedBy>
</cp:coreProperties>
</file>