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filterPrivacy="1"/>
  <xr:revisionPtr revIDLastSave="4" documentId="11_46EA21EABB4B6E35FE52C100544503F375E1F0D2" xr6:coauthVersionLast="45" xr6:coauthVersionMax="45" xr10:uidLastSave="{928304A8-0CF8-1D42-9E38-C1EC43E014AF}"/>
  <bookViews>
    <workbookView xWindow="11020" yWindow="500" windowWidth="17780" windowHeight="17500" activeTab="2" xr2:uid="{00000000-000D-0000-FFFF-FFFF00000000}"/>
  </bookViews>
  <sheets>
    <sheet name="Data" sheetId="2" r:id="rId1"/>
    <sheet name="Linear" sheetId="3" r:id="rId2"/>
    <sheet name="Catmull-Rom" sheetId="4" r:id="rId3"/>
    <sheet name="Bezier Cubic" sheetId="5" r:id="rId4"/>
    <sheet name="Bezier Quadratic" sheetId="6" r:id="rId5"/>
    <sheet name="Slerp" sheetId="7" r:id="rId6"/>
  </sheets>
  <definedNames>
    <definedName name="BezierQuadTimeRange">'Bezier Quadratic'!$F$14:$F$26</definedName>
    <definedName name="BezierTimeRange">'Bezier Cubic'!$F$14:$F$32</definedName>
    <definedName name="Data">Data!$B$5:$D$11</definedName>
    <definedName name="DataBezier">'Bezier Cubic'!$F$14:$H$32</definedName>
    <definedName name="DataBezierQuad">'Bezier Quadratic'!$F$14:$H$26</definedName>
    <definedName name="TimeRange">Data!$B$5:$B$11</definedName>
    <definedName name="tmax">Data!$B$29</definedName>
    <definedName name="tmin">Data!$B$28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12" i="7" l="1"/>
  <c r="AB11" i="7"/>
  <c r="X11" i="7"/>
  <c r="Z11" i="7" s="1"/>
  <c r="AB10" i="7"/>
  <c r="AE11" i="7" l="1"/>
  <c r="AG11" i="7" s="1"/>
  <c r="X14" i="7"/>
  <c r="AG12" i="7" l="1"/>
  <c r="AG10" i="7"/>
  <c r="AA15" i="7"/>
  <c r="AA14" i="7"/>
  <c r="AC14" i="7" s="1"/>
  <c r="D8" i="7" l="1"/>
  <c r="AB5" i="7" l="1"/>
  <c r="AB4" i="7"/>
  <c r="X4" i="7"/>
  <c r="X7" i="7" s="1"/>
  <c r="AB3" i="7"/>
  <c r="AE4" i="7" l="1"/>
  <c r="AG4" i="7" s="1"/>
  <c r="Z4" i="7"/>
  <c r="AG3" i="7" l="1"/>
  <c r="AG5" i="7"/>
  <c r="AD14" i="7" a="1"/>
  <c r="AA8" i="7"/>
  <c r="AA7" i="7"/>
  <c r="AC7" i="7" s="1"/>
  <c r="AD14" i="7" l="1"/>
  <c r="AF14" i="7"/>
  <c r="AE14" i="7"/>
  <c r="D6" i="7"/>
  <c r="AD7" i="7" a="1"/>
  <c r="AD7" i="7" s="1"/>
  <c r="E6" i="7" s="1"/>
  <c r="AH14" i="7" l="1"/>
  <c r="AF7" i="7"/>
  <c r="G6" i="7" s="1"/>
  <c r="AE7" i="7"/>
  <c r="F6" i="7" s="1"/>
  <c r="G8" i="7"/>
  <c r="F8" i="7"/>
  <c r="E8" i="7" l="1"/>
  <c r="F13" i="7" s="1"/>
  <c r="F14" i="7" s="1"/>
  <c r="AH7" i="7"/>
  <c r="M37" i="7" l="1"/>
  <c r="G21" i="7"/>
  <c r="G22" i="7"/>
  <c r="G18" i="7"/>
  <c r="G19" i="7"/>
  <c r="M41" i="7" l="1"/>
  <c r="M45" i="7"/>
  <c r="I21" i="7"/>
  <c r="I18" i="7"/>
  <c r="F27" i="7" l="1"/>
  <c r="H27" i="7"/>
  <c r="G27" i="7"/>
  <c r="I27" i="7"/>
  <c r="H29" i="7" l="1"/>
  <c r="M44" i="7"/>
  <c r="M40" i="7"/>
  <c r="AE6" i="2"/>
  <c r="AE7" i="2"/>
  <c r="AE8" i="2"/>
  <c r="AE9" i="2"/>
  <c r="AE10" i="2"/>
  <c r="AE11" i="2"/>
  <c r="AE12" i="2"/>
  <c r="Q2" i="6" l="1"/>
  <c r="L5" i="6" s="1"/>
  <c r="C5" i="6" a="1"/>
  <c r="D5" i="6" s="1"/>
  <c r="AR5" i="6"/>
  <c r="C15" i="6"/>
  <c r="D15" i="6"/>
  <c r="C17" i="6"/>
  <c r="D17" i="6"/>
  <c r="C19" i="6"/>
  <c r="D19" i="6"/>
  <c r="C21" i="6"/>
  <c r="D21" i="6"/>
  <c r="C23" i="6"/>
  <c r="D23" i="6"/>
  <c r="C25" i="6"/>
  <c r="D25" i="6"/>
  <c r="Q2" i="5"/>
  <c r="L5" i="5" s="1"/>
  <c r="C5" i="5" a="1"/>
  <c r="E7" i="5" s="1"/>
  <c r="AR5" i="5"/>
  <c r="C14" i="5"/>
  <c r="D14" i="5"/>
  <c r="C17" i="5"/>
  <c r="D17" i="5"/>
  <c r="C20" i="5"/>
  <c r="D20" i="5"/>
  <c r="C23" i="5"/>
  <c r="D23" i="5"/>
  <c r="C26" i="5"/>
  <c r="D26" i="5"/>
  <c r="C29" i="5"/>
  <c r="D29" i="5"/>
  <c r="C32" i="5"/>
  <c r="D32" i="5"/>
  <c r="P4" i="4"/>
  <c r="Q9" i="4" s="1"/>
  <c r="B5" i="4" a="1"/>
  <c r="B8" i="4" s="1"/>
  <c r="AP5" i="4"/>
  <c r="AP4" i="4" s="1"/>
  <c r="AY5" i="4" s="1"/>
  <c r="AF3" i="3"/>
  <c r="AI2" i="3" s="1"/>
  <c r="AJ6" i="3" s="1"/>
  <c r="B5" i="3" a="1"/>
  <c r="B5" i="3" s="1"/>
  <c r="AF6" i="2"/>
  <c r="AF7" i="2"/>
  <c r="AF8" i="2"/>
  <c r="AF9" i="2"/>
  <c r="AF10" i="2"/>
  <c r="AF11" i="2"/>
  <c r="AF12" i="2"/>
  <c r="B28" i="2"/>
  <c r="B29" i="2"/>
  <c r="Q6" i="4" l="1"/>
  <c r="Q7" i="4"/>
  <c r="E10" i="5"/>
  <c r="D5" i="5"/>
  <c r="E9" i="5"/>
  <c r="C5" i="5"/>
  <c r="D8" i="5"/>
  <c r="E11" i="6"/>
  <c r="D7" i="3"/>
  <c r="D10" i="4"/>
  <c r="C8" i="5"/>
  <c r="C10" i="6"/>
  <c r="C7" i="3"/>
  <c r="C10" i="4"/>
  <c r="D7" i="5"/>
  <c r="F20" i="5" s="1" a="1"/>
  <c r="D9" i="6"/>
  <c r="B7" i="3"/>
  <c r="C7" i="5"/>
  <c r="E6" i="6"/>
  <c r="C10" i="3"/>
  <c r="D5" i="3"/>
  <c r="E8" i="5"/>
  <c r="C8" i="3"/>
  <c r="B11" i="4"/>
  <c r="D11" i="3"/>
  <c r="D6" i="3"/>
  <c r="D8" i="4"/>
  <c r="E6" i="5"/>
  <c r="B10" i="3"/>
  <c r="B9" i="3"/>
  <c r="D11" i="4"/>
  <c r="B5" i="4"/>
  <c r="D9" i="5"/>
  <c r="B11" i="3"/>
  <c r="C8" i="4"/>
  <c r="D11" i="5"/>
  <c r="D6" i="5"/>
  <c r="D10" i="5"/>
  <c r="D9" i="3"/>
  <c r="D8" i="3"/>
  <c r="C11" i="4"/>
  <c r="C6" i="3"/>
  <c r="D10" i="3"/>
  <c r="B6" i="3"/>
  <c r="C11" i="5"/>
  <c r="AC6" i="2" a="1"/>
  <c r="AD6" i="2" s="1"/>
  <c r="AY4" i="4"/>
  <c r="AZ4" i="4"/>
  <c r="AP8" i="4"/>
  <c r="AZ6" i="4"/>
  <c r="AY6" i="4"/>
  <c r="AP7" i="4"/>
  <c r="AO14" i="4" s="1"/>
  <c r="AR9" i="5"/>
  <c r="AQ15" i="5" s="1"/>
  <c r="H6" i="3"/>
  <c r="H6" i="4"/>
  <c r="AF5" i="3"/>
  <c r="AF10" i="3" s="1"/>
  <c r="AF6" i="3"/>
  <c r="AJ5" i="3"/>
  <c r="AK6" i="3"/>
  <c r="AK5" i="3"/>
  <c r="C9" i="3"/>
  <c r="C11" i="3"/>
  <c r="B8" i="3"/>
  <c r="C5" i="3"/>
  <c r="D6" i="4"/>
  <c r="C5" i="4"/>
  <c r="B7" i="4"/>
  <c r="D5" i="4"/>
  <c r="C7" i="4"/>
  <c r="B10" i="4"/>
  <c r="B6" i="4"/>
  <c r="C6" i="4"/>
  <c r="Q8" i="4"/>
  <c r="R9" i="4"/>
  <c r="R8" i="4"/>
  <c r="H7" i="4"/>
  <c r="R7" i="4"/>
  <c r="D7" i="4"/>
  <c r="D9" i="4"/>
  <c r="C9" i="4"/>
  <c r="B9" i="4"/>
  <c r="R6" i="4"/>
  <c r="AZ3" i="4"/>
  <c r="AY3" i="4"/>
  <c r="AZ5" i="4"/>
  <c r="AR4" i="5"/>
  <c r="AR10" i="5" s="1"/>
  <c r="E11" i="5"/>
  <c r="C9" i="5"/>
  <c r="F26" i="5" s="1" a="1"/>
  <c r="E5" i="5"/>
  <c r="F14" i="5" s="1" a="1"/>
  <c r="C10" i="5"/>
  <c r="F29" i="5" s="1" a="1"/>
  <c r="C6" i="5"/>
  <c r="F17" i="5" s="1" a="1"/>
  <c r="E5" i="6"/>
  <c r="D10" i="6"/>
  <c r="F24" i="6" s="1" a="1"/>
  <c r="C7" i="6"/>
  <c r="E10" i="6"/>
  <c r="D7" i="6"/>
  <c r="E7" i="6"/>
  <c r="C8" i="6"/>
  <c r="D8" i="6"/>
  <c r="C6" i="6"/>
  <c r="F16" i="6" s="1" a="1"/>
  <c r="E8" i="6"/>
  <c r="C11" i="6"/>
  <c r="D6" i="6"/>
  <c r="C9" i="6"/>
  <c r="D11" i="6"/>
  <c r="C5" i="6"/>
  <c r="E9" i="6"/>
  <c r="AR4" i="6"/>
  <c r="L4" i="6"/>
  <c r="F14" i="6" l="1" a="1"/>
  <c r="F23" i="5" a="1"/>
  <c r="AS7" i="4" a="1"/>
  <c r="AS7" i="4" s="1"/>
  <c r="F32" i="5" a="1"/>
  <c r="F26" i="6" a="1"/>
  <c r="F18" i="6" a="1"/>
  <c r="F18" i="6" s="1"/>
  <c r="H9" i="4"/>
  <c r="J12" i="4" s="1"/>
  <c r="I12" i="4" s="1"/>
  <c r="H12" i="4" s="1"/>
  <c r="AY8" i="4" a="1"/>
  <c r="AZ8" i="4" s="1"/>
  <c r="M12" i="4" a="1"/>
  <c r="N15" i="4" s="1"/>
  <c r="AC6" i="2"/>
  <c r="AC7" i="2" s="1" a="1"/>
  <c r="AC7" i="2" s="1"/>
  <c r="F24" i="6"/>
  <c r="G24" i="6"/>
  <c r="H24" i="6"/>
  <c r="M14" i="4"/>
  <c r="F16" i="6"/>
  <c r="G16" i="6"/>
  <c r="H16" i="6"/>
  <c r="F26" i="5"/>
  <c r="H26" i="5"/>
  <c r="G26" i="5"/>
  <c r="F32" i="5"/>
  <c r="H32" i="5"/>
  <c r="G32" i="5"/>
  <c r="F20" i="5"/>
  <c r="G20" i="5"/>
  <c r="H20" i="5"/>
  <c r="AN5" i="3" a="1"/>
  <c r="L7" i="6"/>
  <c r="O9" i="6" s="1"/>
  <c r="N9" i="6" s="1"/>
  <c r="AR10" i="6"/>
  <c r="AR9" i="6"/>
  <c r="AQ15" i="6" s="1"/>
  <c r="N4" i="3"/>
  <c r="F20" i="6" a="1"/>
  <c r="F22" i="6" a="1"/>
  <c r="F14" i="5"/>
  <c r="G14" i="5"/>
  <c r="H14" i="5"/>
  <c r="F14" i="6"/>
  <c r="G14" i="6"/>
  <c r="G15" i="6" s="1" a="1"/>
  <c r="H14" i="6"/>
  <c r="F17" i="5"/>
  <c r="G17" i="5"/>
  <c r="H17" i="5"/>
  <c r="AQ16" i="5"/>
  <c r="AR15" i="5"/>
  <c r="AU15" i="5" s="1"/>
  <c r="AT15" i="5" s="1"/>
  <c r="AS15" i="5" s="1"/>
  <c r="AG10" i="3"/>
  <c r="AH10" i="3" s="1"/>
  <c r="AF11" i="3"/>
  <c r="F26" i="6"/>
  <c r="G26" i="6"/>
  <c r="H26" i="6"/>
  <c r="F29" i="5"/>
  <c r="G29" i="5"/>
  <c r="H29" i="5"/>
  <c r="AP14" i="4"/>
  <c r="AO15" i="4"/>
  <c r="AT8" i="4" l="1"/>
  <c r="AS8" i="4"/>
  <c r="H18" i="6"/>
  <c r="AT7" i="4"/>
  <c r="G18" i="6"/>
  <c r="G19" i="6" s="1" a="1"/>
  <c r="H19" i="6" s="1"/>
  <c r="G23" i="5"/>
  <c r="F23" i="5"/>
  <c r="L4" i="5"/>
  <c r="L7" i="5" s="1"/>
  <c r="O10" i="5" s="1"/>
  <c r="N10" i="5" s="1"/>
  <c r="M10" i="5" s="1"/>
  <c r="H23" i="5"/>
  <c r="N14" i="4"/>
  <c r="N12" i="4"/>
  <c r="AY9" i="4"/>
  <c r="AY8" i="4"/>
  <c r="AZ11" i="4"/>
  <c r="AZ10" i="4"/>
  <c r="AZ9" i="4"/>
  <c r="AY11" i="4"/>
  <c r="AY10" i="4"/>
  <c r="N13" i="4"/>
  <c r="M13" i="4"/>
  <c r="M15" i="4"/>
  <c r="M12" i="4"/>
  <c r="AD7" i="2"/>
  <c r="AC8" i="2" s="1" a="1"/>
  <c r="G27" i="5" a="1"/>
  <c r="G25" i="5" a="1"/>
  <c r="AG11" i="3"/>
  <c r="AH11" i="3" s="1"/>
  <c r="AF12" i="3"/>
  <c r="G17" i="6" a="1"/>
  <c r="G15" i="5" a="1"/>
  <c r="AR15" i="6"/>
  <c r="AU15" i="6" s="1"/>
  <c r="AT15" i="6" s="1"/>
  <c r="AQ16" i="6"/>
  <c r="G25" i="6" a="1"/>
  <c r="N6" i="3"/>
  <c r="O7" i="3"/>
  <c r="O6" i="3"/>
  <c r="N7" i="3"/>
  <c r="H7" i="3"/>
  <c r="H8" i="3" s="1"/>
  <c r="G10" i="3" s="1"/>
  <c r="AY14" i="4"/>
  <c r="AX14" i="4" s="1"/>
  <c r="AW14" i="4" s="1"/>
  <c r="AR14" i="4"/>
  <c r="AT14" i="4" s="1" a="1"/>
  <c r="AN6" i="3"/>
  <c r="AO6" i="3"/>
  <c r="AN5" i="3"/>
  <c r="AO5" i="3"/>
  <c r="G18" i="5" a="1"/>
  <c r="G16" i="5" a="1"/>
  <c r="G21" i="5" a="1"/>
  <c r="G19" i="5" a="1"/>
  <c r="F22" i="6"/>
  <c r="G22" i="6"/>
  <c r="H22" i="6"/>
  <c r="AQ17" i="5"/>
  <c r="AR16" i="5"/>
  <c r="AU16" i="5" s="1"/>
  <c r="AT16" i="5" s="1"/>
  <c r="AS16" i="5" s="1"/>
  <c r="F20" i="6"/>
  <c r="G20" i="6"/>
  <c r="H20" i="6"/>
  <c r="G30" i="5" a="1"/>
  <c r="G28" i="5" a="1"/>
  <c r="AR6" i="5"/>
  <c r="AO16" i="4"/>
  <c r="AP15" i="4"/>
  <c r="H15" i="6"/>
  <c r="G15" i="6"/>
  <c r="G19" i="6"/>
  <c r="G31" i="5" a="1"/>
  <c r="G23" i="6" l="1" a="1"/>
  <c r="G23" i="6" s="1"/>
  <c r="V2" i="5"/>
  <c r="G22" i="5" a="1"/>
  <c r="G24" i="5" a="1"/>
  <c r="BA14" i="4" a="1"/>
  <c r="BA14" i="4" s="1"/>
  <c r="AJ11" i="3" a="1"/>
  <c r="AJ11" i="3" s="1"/>
  <c r="P12" i="4" a="1"/>
  <c r="P12" i="4" s="1"/>
  <c r="AC8" i="2"/>
  <c r="AD8" i="2"/>
  <c r="H28" i="5"/>
  <c r="G28" i="5"/>
  <c r="G21" i="5"/>
  <c r="H21" i="5"/>
  <c r="G17" i="6"/>
  <c r="H17" i="6"/>
  <c r="J10" i="3" a="1"/>
  <c r="G19" i="5"/>
  <c r="H19" i="5"/>
  <c r="AG12" i="3"/>
  <c r="AH12" i="3" s="1"/>
  <c r="AJ12" i="3" s="1" a="1"/>
  <c r="AF13" i="3"/>
  <c r="H25" i="5"/>
  <c r="G25" i="5"/>
  <c r="AP16" i="4"/>
  <c r="AO17" i="4"/>
  <c r="H31" i="5"/>
  <c r="G31" i="5"/>
  <c r="G21" i="6" a="1"/>
  <c r="AJ10" i="3" a="1"/>
  <c r="G27" i="5"/>
  <c r="H27" i="5"/>
  <c r="G30" i="5"/>
  <c r="H30" i="5"/>
  <c r="G25" i="6"/>
  <c r="H25" i="6"/>
  <c r="AQ17" i="6"/>
  <c r="AR16" i="6"/>
  <c r="AU16" i="6" s="1"/>
  <c r="AT16" i="6" s="1"/>
  <c r="AR6" i="6"/>
  <c r="V2" i="6"/>
  <c r="AR17" i="5"/>
  <c r="AU17" i="5" s="1"/>
  <c r="AT17" i="5" s="1"/>
  <c r="AS17" i="5" s="1"/>
  <c r="AQ18" i="5"/>
  <c r="AT14" i="4"/>
  <c r="AU14" i="4"/>
  <c r="V4" i="5"/>
  <c r="U7" i="5"/>
  <c r="V7" i="5"/>
  <c r="U6" i="5"/>
  <c r="U4" i="5"/>
  <c r="AV3" i="5"/>
  <c r="AW3" i="5"/>
  <c r="AV6" i="5"/>
  <c r="AW6" i="5"/>
  <c r="G16" i="5"/>
  <c r="H16" i="5"/>
  <c r="V6" i="5" s="1"/>
  <c r="G18" i="5"/>
  <c r="H18" i="5"/>
  <c r="AY15" i="4"/>
  <c r="AX15" i="4" s="1"/>
  <c r="AW15" i="4" s="1"/>
  <c r="BA15" i="4" s="1" a="1"/>
  <c r="AR15" i="4"/>
  <c r="AT15" i="4" s="1" a="1"/>
  <c r="G15" i="5"/>
  <c r="H15" i="5"/>
  <c r="V5" i="5" s="1"/>
  <c r="BB14" i="4" l="1"/>
  <c r="G24" i="5"/>
  <c r="H24" i="5"/>
  <c r="U5" i="5"/>
  <c r="H23" i="6"/>
  <c r="G22" i="5"/>
  <c r="H22" i="5"/>
  <c r="AK11" i="3"/>
  <c r="Q12" i="4"/>
  <c r="AV4" i="5"/>
  <c r="AV5" i="5"/>
  <c r="AW4" i="5"/>
  <c r="AW5" i="5"/>
  <c r="AC9" i="2" a="1"/>
  <c r="AD9" i="2" s="1"/>
  <c r="AT15" i="4"/>
  <c r="AU15" i="4"/>
  <c r="AQ19" i="5"/>
  <c r="AR18" i="5"/>
  <c r="AU18" i="5" s="1"/>
  <c r="AT18" i="5" s="1"/>
  <c r="AS18" i="5" s="1"/>
  <c r="AG13" i="3"/>
  <c r="AH13" i="3" s="1"/>
  <c r="AJ13" i="3" s="1" a="1"/>
  <c r="AF14" i="3"/>
  <c r="AY16" i="4"/>
  <c r="AX16" i="4" s="1"/>
  <c r="AW16" i="4" s="1"/>
  <c r="BA16" i="4" s="1" a="1"/>
  <c r="AR16" i="4"/>
  <c r="AT16" i="4" s="1" a="1"/>
  <c r="G21" i="6"/>
  <c r="H21" i="6"/>
  <c r="AK12" i="3"/>
  <c r="AJ12" i="3"/>
  <c r="AV3" i="6"/>
  <c r="AW3" i="6"/>
  <c r="AV5" i="6"/>
  <c r="AW5" i="6"/>
  <c r="AV4" i="6"/>
  <c r="AW4" i="6"/>
  <c r="J10" i="3"/>
  <c r="K10" i="3"/>
  <c r="K11" i="3"/>
  <c r="J11" i="3"/>
  <c r="R10" i="5" a="1"/>
  <c r="U5" i="6"/>
  <c r="V5" i="6"/>
  <c r="U4" i="6"/>
  <c r="V4" i="6"/>
  <c r="U6" i="6"/>
  <c r="V6" i="6"/>
  <c r="AQ18" i="6"/>
  <c r="AR17" i="6"/>
  <c r="AU17" i="6" s="1"/>
  <c r="AT17" i="6" s="1"/>
  <c r="AO18" i="4"/>
  <c r="AP17" i="4"/>
  <c r="BB15" i="4"/>
  <c r="BA15" i="4"/>
  <c r="AK10" i="3"/>
  <c r="AJ10" i="3"/>
  <c r="AU9" i="5" l="1" a="1"/>
  <c r="AU10" i="5" s="1"/>
  <c r="M10" i="3" a="1"/>
  <c r="M10" i="3" s="1"/>
  <c r="AC9" i="2"/>
  <c r="AC10" i="2" s="1" a="1"/>
  <c r="AD10" i="2" s="1"/>
  <c r="AK13" i="3"/>
  <c r="AJ13" i="3"/>
  <c r="AT16" i="4"/>
  <c r="AU16" i="4"/>
  <c r="AG14" i="3"/>
  <c r="AH14" i="3" s="1"/>
  <c r="AJ14" i="3" s="1" a="1"/>
  <c r="AF15" i="3"/>
  <c r="AY17" i="4"/>
  <c r="AX17" i="4" s="1"/>
  <c r="AW17" i="4" s="1"/>
  <c r="BA17" i="4" s="1" a="1"/>
  <c r="AR17" i="4"/>
  <c r="AT17" i="4" s="1" a="1"/>
  <c r="AR19" i="5"/>
  <c r="AU19" i="5" s="1"/>
  <c r="AT19" i="5" s="1"/>
  <c r="AS19" i="5" s="1"/>
  <c r="AQ20" i="5"/>
  <c r="AR18" i="6"/>
  <c r="AU18" i="6" s="1"/>
  <c r="AT18" i="6" s="1"/>
  <c r="AQ19" i="6"/>
  <c r="R9" i="6" a="1"/>
  <c r="R12" i="5"/>
  <c r="S12" i="5"/>
  <c r="R13" i="5"/>
  <c r="S13" i="5"/>
  <c r="R10" i="5"/>
  <c r="S10" i="5"/>
  <c r="R11" i="5"/>
  <c r="S11" i="5"/>
  <c r="AV9" i="6" a="1"/>
  <c r="BB16" i="4"/>
  <c r="BA16" i="4"/>
  <c r="AO19" i="4"/>
  <c r="AP18" i="4"/>
  <c r="N10" i="3" l="1"/>
  <c r="AV10" i="5"/>
  <c r="AV11" i="5"/>
  <c r="AU12" i="5"/>
  <c r="AU9" i="5"/>
  <c r="AV12" i="5"/>
  <c r="AV9" i="5"/>
  <c r="AU11" i="5"/>
  <c r="AC10" i="2"/>
  <c r="AC11" i="2" s="1" a="1"/>
  <c r="AD11" i="2" s="1"/>
  <c r="AG15" i="3"/>
  <c r="AH15" i="3" s="1"/>
  <c r="AJ15" i="3" s="1" a="1"/>
  <c r="AF16" i="3"/>
  <c r="U10" i="5" a="1"/>
  <c r="AY18" i="4"/>
  <c r="AX18" i="4" s="1"/>
  <c r="AW18" i="4" s="1"/>
  <c r="BA18" i="4" s="1" a="1"/>
  <c r="AR18" i="4"/>
  <c r="AT18" i="4" s="1" a="1"/>
  <c r="AP19" i="4"/>
  <c r="AO20" i="4"/>
  <c r="R9" i="6"/>
  <c r="R10" i="6"/>
  <c r="S9" i="6"/>
  <c r="S10" i="6"/>
  <c r="R11" i="6"/>
  <c r="S11" i="6"/>
  <c r="AT17" i="4"/>
  <c r="AU17" i="4"/>
  <c r="AV11" i="6"/>
  <c r="AW11" i="6"/>
  <c r="AV10" i="6"/>
  <c r="AW10" i="6"/>
  <c r="AW9" i="6"/>
  <c r="AV9" i="6"/>
  <c r="AQ20" i="6"/>
  <c r="AR19" i="6"/>
  <c r="AU19" i="6" s="1"/>
  <c r="AT19" i="6" s="1"/>
  <c r="AQ21" i="5"/>
  <c r="AR20" i="5"/>
  <c r="AU20" i="5" s="1"/>
  <c r="AT20" i="5" s="1"/>
  <c r="AS20" i="5" s="1"/>
  <c r="AK14" i="3"/>
  <c r="AJ14" i="3"/>
  <c r="BB17" i="4"/>
  <c r="BA17" i="4"/>
  <c r="AW20" i="5" l="1" a="1"/>
  <c r="AW20" i="5" s="1"/>
  <c r="AW15" i="5" a="1"/>
  <c r="AW15" i="5" s="1"/>
  <c r="AW16" i="5" a="1"/>
  <c r="AX16" i="5" s="1"/>
  <c r="AW19" i="5" a="1"/>
  <c r="AW19" i="5" s="1"/>
  <c r="AW17" i="5" a="1"/>
  <c r="AX17" i="5" s="1"/>
  <c r="AW18" i="5" a="1"/>
  <c r="AW18" i="5" s="1"/>
  <c r="AW19" i="6" a="1"/>
  <c r="AW19" i="6" s="1"/>
  <c r="AC11" i="2"/>
  <c r="AC12" i="2" s="1" a="1"/>
  <c r="AC12" i="2" s="1"/>
  <c r="AJ15" i="3"/>
  <c r="AK15" i="3"/>
  <c r="AQ22" i="5"/>
  <c r="AR21" i="5"/>
  <c r="AU21" i="5" s="1"/>
  <c r="AT21" i="5" s="1"/>
  <c r="AS21" i="5" s="1"/>
  <c r="AW21" i="5" s="1" a="1"/>
  <c r="AY19" i="4"/>
  <c r="AX19" i="4" s="1"/>
  <c r="AW19" i="4" s="1"/>
  <c r="BA19" i="4" s="1" a="1"/>
  <c r="AR19" i="4"/>
  <c r="AT19" i="4" s="1" a="1"/>
  <c r="AQ21" i="6"/>
  <c r="AR20" i="6"/>
  <c r="AU20" i="6" s="1"/>
  <c r="AT20" i="6" s="1"/>
  <c r="AW20" i="6" s="1" a="1"/>
  <c r="AO21" i="4"/>
  <c r="AP20" i="4"/>
  <c r="AU18" i="4"/>
  <c r="AT18" i="4"/>
  <c r="U10" i="5"/>
  <c r="V10" i="5"/>
  <c r="BB18" i="4"/>
  <c r="BA18" i="4"/>
  <c r="AW15" i="6" a="1"/>
  <c r="AW16" i="6" a="1"/>
  <c r="AW17" i="6" a="1"/>
  <c r="AW18" i="6" a="1"/>
  <c r="AG16" i="3"/>
  <c r="AH16" i="3" s="1"/>
  <c r="AJ16" i="3" s="1" a="1"/>
  <c r="AF17" i="3"/>
  <c r="U9" i="6" a="1"/>
  <c r="AX20" i="5" l="1"/>
  <c r="AW16" i="5"/>
  <c r="AX15" i="5"/>
  <c r="AW17" i="5"/>
  <c r="AX19" i="5"/>
  <c r="AX18" i="5"/>
  <c r="AX19" i="6"/>
  <c r="AD12" i="2"/>
  <c r="AW21" i="5"/>
  <c r="AX21" i="5"/>
  <c r="BB19" i="4"/>
  <c r="BA19" i="4"/>
  <c r="AK16" i="3"/>
  <c r="AJ16" i="3"/>
  <c r="AY20" i="4"/>
  <c r="AX20" i="4" s="1"/>
  <c r="AW20" i="4" s="1"/>
  <c r="BA20" i="4" s="1" a="1"/>
  <c r="AR20" i="4"/>
  <c r="AT20" i="4" s="1" a="1"/>
  <c r="AW15" i="6"/>
  <c r="AX15" i="6"/>
  <c r="AT19" i="4"/>
  <c r="AU19" i="4"/>
  <c r="AW16" i="6"/>
  <c r="AX16" i="6"/>
  <c r="AW17" i="6"/>
  <c r="AX17" i="6"/>
  <c r="AW20" i="6"/>
  <c r="AX20" i="6"/>
  <c r="U9" i="6"/>
  <c r="V9" i="6"/>
  <c r="AO22" i="4"/>
  <c r="AP21" i="4"/>
  <c r="AG17" i="3"/>
  <c r="AH17" i="3" s="1"/>
  <c r="AJ17" i="3" s="1" a="1"/>
  <c r="AF18" i="3"/>
  <c r="AW18" i="6"/>
  <c r="AX18" i="6"/>
  <c r="AQ23" i="5"/>
  <c r="AR22" i="5"/>
  <c r="AU22" i="5" s="1"/>
  <c r="AT22" i="5" s="1"/>
  <c r="AS22" i="5" s="1"/>
  <c r="AW22" i="5" s="1" a="1"/>
  <c r="AQ22" i="6"/>
  <c r="AR21" i="6"/>
  <c r="AU21" i="6" s="1"/>
  <c r="AT21" i="6" s="1"/>
  <c r="AW21" i="6" s="1" a="1"/>
  <c r="AW21" i="6" l="1"/>
  <c r="AX21" i="6"/>
  <c r="AQ23" i="6"/>
  <c r="AR22" i="6"/>
  <c r="AU22" i="6" s="1"/>
  <c r="AT22" i="6" s="1"/>
  <c r="AW22" i="6" s="1" a="1"/>
  <c r="AY21" i="4"/>
  <c r="AX21" i="4" s="1"/>
  <c r="AW21" i="4" s="1"/>
  <c r="BA21" i="4" s="1" a="1"/>
  <c r="AR21" i="4"/>
  <c r="AT21" i="4" s="1" a="1"/>
  <c r="AP22" i="4"/>
  <c r="AO23" i="4"/>
  <c r="AW22" i="5"/>
  <c r="AX22" i="5"/>
  <c r="BB20" i="4"/>
  <c r="BA20" i="4"/>
  <c r="AT20" i="4"/>
  <c r="AU20" i="4"/>
  <c r="AJ17" i="3"/>
  <c r="AK17" i="3"/>
  <c r="AR23" i="5"/>
  <c r="AU23" i="5" s="1"/>
  <c r="AT23" i="5" s="1"/>
  <c r="AS23" i="5" s="1"/>
  <c r="AW23" i="5" s="1" a="1"/>
  <c r="AQ24" i="5"/>
  <c r="AG18" i="3"/>
  <c r="AH18" i="3" s="1"/>
  <c r="AJ18" i="3" s="1" a="1"/>
  <c r="AF19" i="3"/>
  <c r="AW23" i="5" l="1"/>
  <c r="AX23" i="5"/>
  <c r="AK18" i="3"/>
  <c r="AJ18" i="3"/>
  <c r="AQ25" i="5"/>
  <c r="AR24" i="5"/>
  <c r="AU24" i="5" s="1"/>
  <c r="AT24" i="5" s="1"/>
  <c r="AS24" i="5" s="1"/>
  <c r="AW24" i="5" s="1" a="1"/>
  <c r="AY22" i="4"/>
  <c r="AX22" i="4" s="1"/>
  <c r="AW22" i="4" s="1"/>
  <c r="BA22" i="4" s="1" a="1"/>
  <c r="AR22" i="4"/>
  <c r="AT22" i="4" s="1" a="1"/>
  <c r="AT21" i="4"/>
  <c r="AU21" i="4"/>
  <c r="AP23" i="4"/>
  <c r="AO24" i="4"/>
  <c r="AW22" i="6"/>
  <c r="AX22" i="6"/>
  <c r="AQ24" i="6"/>
  <c r="AR23" i="6"/>
  <c r="AU23" i="6" s="1"/>
  <c r="AT23" i="6" s="1"/>
  <c r="AW23" i="6" s="1" a="1"/>
  <c r="BB21" i="4"/>
  <c r="BA21" i="4"/>
  <c r="AG19" i="3"/>
  <c r="AH19" i="3" s="1"/>
  <c r="AJ19" i="3" s="1" a="1"/>
  <c r="AF20" i="3"/>
  <c r="AW24" i="5" l="1"/>
  <c r="AX24" i="5"/>
  <c r="AK19" i="3"/>
  <c r="AJ19" i="3"/>
  <c r="AW23" i="6"/>
  <c r="AX23" i="6"/>
  <c r="AR25" i="5"/>
  <c r="AU25" i="5" s="1"/>
  <c r="AT25" i="5" s="1"/>
  <c r="AS25" i="5" s="1"/>
  <c r="AW25" i="5" s="1" a="1"/>
  <c r="AQ26" i="5"/>
  <c r="AQ25" i="6"/>
  <c r="AR24" i="6"/>
  <c r="AU24" i="6" s="1"/>
  <c r="AT24" i="6" s="1"/>
  <c r="AW24" i="6" s="1" a="1"/>
  <c r="AT22" i="4"/>
  <c r="AU22" i="4"/>
  <c r="AO25" i="4"/>
  <c r="AP24" i="4"/>
  <c r="BB22" i="4"/>
  <c r="BA22" i="4"/>
  <c r="AG20" i="3"/>
  <c r="AH20" i="3" s="1"/>
  <c r="AJ20" i="3" s="1" a="1"/>
  <c r="AF21" i="3"/>
  <c r="AY23" i="4"/>
  <c r="AX23" i="4" s="1"/>
  <c r="AW23" i="4" s="1"/>
  <c r="BA23" i="4" s="1" a="1"/>
  <c r="AR23" i="4"/>
  <c r="AT23" i="4" s="1" a="1"/>
  <c r="AW25" i="5" l="1"/>
  <c r="AX25" i="5"/>
  <c r="AX24" i="6"/>
  <c r="AW24" i="6"/>
  <c r="AK20" i="3"/>
  <c r="AJ20" i="3"/>
  <c r="AQ26" i="6"/>
  <c r="AR25" i="6"/>
  <c r="AU25" i="6" s="1"/>
  <c r="AT25" i="6" s="1"/>
  <c r="AW25" i="6" s="1" a="1"/>
  <c r="AO26" i="4"/>
  <c r="AP25" i="4"/>
  <c r="AG21" i="3"/>
  <c r="AH21" i="3" s="1"/>
  <c r="AJ21" i="3" s="1" a="1"/>
  <c r="AF22" i="3"/>
  <c r="BB23" i="4"/>
  <c r="BA23" i="4"/>
  <c r="AQ27" i="5"/>
  <c r="AR26" i="5"/>
  <c r="AU26" i="5" s="1"/>
  <c r="AT26" i="5" s="1"/>
  <c r="AS26" i="5" s="1"/>
  <c r="AW26" i="5" s="1" a="1"/>
  <c r="AY24" i="4"/>
  <c r="AX24" i="4" s="1"/>
  <c r="AW24" i="4" s="1"/>
  <c r="BA24" i="4" s="1" a="1"/>
  <c r="AR24" i="4"/>
  <c r="AT24" i="4" s="1" a="1"/>
  <c r="AT23" i="4"/>
  <c r="AU23" i="4"/>
  <c r="AW26" i="5" l="1"/>
  <c r="AX26" i="5"/>
  <c r="BB24" i="4"/>
  <c r="BA24" i="4"/>
  <c r="AQ27" i="6"/>
  <c r="AR26" i="6"/>
  <c r="AU26" i="6" s="1"/>
  <c r="AT26" i="6" s="1"/>
  <c r="AW26" i="6" s="1" a="1"/>
  <c r="AY25" i="4"/>
  <c r="AX25" i="4" s="1"/>
  <c r="AW25" i="4" s="1"/>
  <c r="BA25" i="4" s="1" a="1"/>
  <c r="AR25" i="4"/>
  <c r="AT25" i="4" s="1" a="1"/>
  <c r="AQ28" i="5"/>
  <c r="AR27" i="5"/>
  <c r="AU27" i="5" s="1"/>
  <c r="AT27" i="5" s="1"/>
  <c r="AS27" i="5" s="1"/>
  <c r="AW27" i="5" s="1" a="1"/>
  <c r="AT24" i="4"/>
  <c r="AU24" i="4"/>
  <c r="AG22" i="3"/>
  <c r="AH22" i="3" s="1"/>
  <c r="AJ22" i="3" s="1" a="1"/>
  <c r="AF23" i="3"/>
  <c r="AJ21" i="3"/>
  <c r="AK21" i="3"/>
  <c r="AX25" i="6"/>
  <c r="AW25" i="6"/>
  <c r="AP26" i="4"/>
  <c r="AO27" i="4"/>
  <c r="AX27" i="5" l="1"/>
  <c r="AW27" i="5"/>
  <c r="AW26" i="6"/>
  <c r="AX26" i="6"/>
  <c r="AT25" i="4"/>
  <c r="AU25" i="4"/>
  <c r="AY26" i="4"/>
  <c r="AX26" i="4" s="1"/>
  <c r="AW26" i="4" s="1"/>
  <c r="BA26" i="4" s="1" a="1"/>
  <c r="AR26" i="4"/>
  <c r="AT26" i="4" s="1" a="1"/>
  <c r="AR28" i="5"/>
  <c r="AU28" i="5" s="1"/>
  <c r="AT28" i="5" s="1"/>
  <c r="AS28" i="5" s="1"/>
  <c r="AQ29" i="5"/>
  <c r="AW28" i="5" a="1"/>
  <c r="AR27" i="6"/>
  <c r="AU27" i="6" s="1"/>
  <c r="AT27" i="6" s="1"/>
  <c r="AW27" i="6" s="1" a="1"/>
  <c r="AQ28" i="6"/>
  <c r="AG23" i="3"/>
  <c r="AH23" i="3" s="1"/>
  <c r="AJ23" i="3" s="1" a="1"/>
  <c r="AF24" i="3"/>
  <c r="BB25" i="4"/>
  <c r="BA25" i="4"/>
  <c r="AK22" i="3"/>
  <c r="AJ22" i="3"/>
  <c r="AP27" i="4"/>
  <c r="AO28" i="4"/>
  <c r="AW27" i="6" l="1"/>
  <c r="AX27" i="6"/>
  <c r="AT26" i="4"/>
  <c r="AU26" i="4"/>
  <c r="BB26" i="4"/>
  <c r="BA26" i="4"/>
  <c r="AW28" i="5"/>
  <c r="AX28" i="5"/>
  <c r="AG24" i="3"/>
  <c r="AH24" i="3" s="1"/>
  <c r="AJ24" i="3" s="1" a="1"/>
  <c r="AF25" i="3"/>
  <c r="AQ29" i="6"/>
  <c r="AR28" i="6"/>
  <c r="AU28" i="6" s="1"/>
  <c r="AT28" i="6" s="1"/>
  <c r="AW28" i="6" s="1" a="1"/>
  <c r="AY27" i="4"/>
  <c r="AX27" i="4" s="1"/>
  <c r="AW27" i="4" s="1"/>
  <c r="BA27" i="4" s="1" a="1"/>
  <c r="AR27" i="4"/>
  <c r="AT27" i="4" s="1" a="1"/>
  <c r="AQ30" i="5"/>
  <c r="AR29" i="5"/>
  <c r="AU29" i="5" s="1"/>
  <c r="AT29" i="5" s="1"/>
  <c r="AS29" i="5" s="1"/>
  <c r="AW29" i="5" s="1" a="1"/>
  <c r="AJ23" i="3"/>
  <c r="AK23" i="3"/>
  <c r="AO29" i="4"/>
  <c r="AP28" i="4"/>
  <c r="AW29" i="5" l="1"/>
  <c r="AX29" i="5"/>
  <c r="AR29" i="6"/>
  <c r="AU29" i="6" s="1"/>
  <c r="AT29" i="6" s="1"/>
  <c r="AW29" i="6" a="1"/>
  <c r="AQ30" i="6"/>
  <c r="AO30" i="4"/>
  <c r="AP29" i="4"/>
  <c r="AQ31" i="5"/>
  <c r="AR30" i="5"/>
  <c r="AU30" i="5" s="1"/>
  <c r="AT30" i="5" s="1"/>
  <c r="AS30" i="5" s="1"/>
  <c r="AW30" i="5" s="1" a="1"/>
  <c r="AK24" i="3"/>
  <c r="AJ24" i="3"/>
  <c r="AT27" i="4"/>
  <c r="AU27" i="4"/>
  <c r="AW28" i="6"/>
  <c r="AX28" i="6"/>
  <c r="AG25" i="3"/>
  <c r="AH25" i="3" s="1"/>
  <c r="AJ25" i="3" s="1" a="1"/>
  <c r="AF26" i="3"/>
  <c r="BB27" i="4"/>
  <c r="BA27" i="4"/>
  <c r="AY28" i="4"/>
  <c r="AX28" i="4" s="1"/>
  <c r="AW28" i="4" s="1"/>
  <c r="BA28" i="4" s="1" a="1"/>
  <c r="AR28" i="4"/>
  <c r="AT28" i="4" s="1" a="1"/>
  <c r="AG26" i="3" l="1"/>
  <c r="AH26" i="3" s="1"/>
  <c r="AJ26" i="3" s="1" a="1"/>
  <c r="AF27" i="3"/>
  <c r="BB28" i="4"/>
  <c r="BA28" i="4"/>
  <c r="AW30" i="5"/>
  <c r="AX30" i="5"/>
  <c r="AW29" i="6"/>
  <c r="AX29" i="6"/>
  <c r="AR31" i="5"/>
  <c r="AU31" i="5" s="1"/>
  <c r="AT31" i="5" s="1"/>
  <c r="AS31" i="5" s="1"/>
  <c r="AW31" i="5" s="1" a="1"/>
  <c r="AQ32" i="5"/>
  <c r="AY29" i="4"/>
  <c r="AX29" i="4" s="1"/>
  <c r="AW29" i="4" s="1"/>
  <c r="BA29" i="4" s="1" a="1"/>
  <c r="AR29" i="4"/>
  <c r="AT29" i="4" s="1" a="1"/>
  <c r="AQ31" i="6"/>
  <c r="AR30" i="6"/>
  <c r="AU30" i="6" s="1"/>
  <c r="AT30" i="6" s="1"/>
  <c r="AW30" i="6" s="1" a="1"/>
  <c r="AK25" i="3"/>
  <c r="AJ25" i="3"/>
  <c r="AP30" i="4"/>
  <c r="AO31" i="4"/>
  <c r="AT28" i="4"/>
  <c r="AU28" i="4"/>
  <c r="AW31" i="5" l="1"/>
  <c r="AX31" i="5"/>
  <c r="AP31" i="4"/>
  <c r="AO32" i="4"/>
  <c r="AY30" i="4"/>
  <c r="AX30" i="4" s="1"/>
  <c r="AW30" i="4" s="1"/>
  <c r="BA30" i="4" s="1" a="1"/>
  <c r="AR30" i="4"/>
  <c r="AT30" i="4" s="1" a="1"/>
  <c r="AR32" i="5"/>
  <c r="AU32" i="5" s="1"/>
  <c r="AT32" i="5" s="1"/>
  <c r="AS32" i="5" s="1"/>
  <c r="AW32" i="5" s="1" a="1"/>
  <c r="AQ33" i="5"/>
  <c r="AR31" i="6"/>
  <c r="AU31" i="6" s="1"/>
  <c r="AT31" i="6" s="1"/>
  <c r="AW31" i="6" s="1" a="1"/>
  <c r="AQ32" i="6"/>
  <c r="AW30" i="6"/>
  <c r="AX30" i="6"/>
  <c r="AG27" i="3"/>
  <c r="AH27" i="3" s="1"/>
  <c r="AJ27" i="3" s="1" a="1"/>
  <c r="AF28" i="3"/>
  <c r="AK26" i="3"/>
  <c r="AJ26" i="3"/>
  <c r="AT29" i="4"/>
  <c r="AU29" i="4"/>
  <c r="BB29" i="4"/>
  <c r="BA29" i="4"/>
  <c r="AX31" i="6" l="1"/>
  <c r="AW31" i="6"/>
  <c r="AR33" i="5"/>
  <c r="AU33" i="5" s="1"/>
  <c r="AT33" i="5" s="1"/>
  <c r="AS33" i="5" s="1"/>
  <c r="AW33" i="5" s="1" a="1"/>
  <c r="AQ34" i="5"/>
  <c r="AG28" i="3"/>
  <c r="AH28" i="3" s="1"/>
  <c r="AJ28" i="3" s="1" a="1"/>
  <c r="AF29" i="3"/>
  <c r="AJ27" i="3"/>
  <c r="AK27" i="3"/>
  <c r="AW32" i="5"/>
  <c r="AX32" i="5"/>
  <c r="AO33" i="4"/>
  <c r="AP32" i="4"/>
  <c r="AY31" i="4"/>
  <c r="AX31" i="4" s="1"/>
  <c r="AW31" i="4" s="1"/>
  <c r="BA31" i="4" s="1" a="1"/>
  <c r="AR31" i="4"/>
  <c r="AT31" i="4" s="1" a="1"/>
  <c r="AT30" i="4"/>
  <c r="AU30" i="4"/>
  <c r="AR32" i="6"/>
  <c r="AU32" i="6" s="1"/>
  <c r="AT32" i="6" s="1"/>
  <c r="AW32" i="6" s="1" a="1"/>
  <c r="AQ33" i="6"/>
  <c r="BB30" i="4"/>
  <c r="BA30" i="4"/>
  <c r="AW32" i="6" l="1"/>
  <c r="AX32" i="6"/>
  <c r="AQ34" i="6"/>
  <c r="AR33" i="6"/>
  <c r="AU33" i="6" s="1"/>
  <c r="AT33" i="6" s="1"/>
  <c r="AW33" i="6" s="1" a="1"/>
  <c r="AT31" i="4"/>
  <c r="AU31" i="4"/>
  <c r="AQ35" i="5"/>
  <c r="AR34" i="5"/>
  <c r="AU34" i="5" s="1"/>
  <c r="AT34" i="5" s="1"/>
  <c r="AS34" i="5" s="1"/>
  <c r="AW34" i="5" s="1" a="1"/>
  <c r="AW33" i="5"/>
  <c r="AX33" i="5"/>
  <c r="AG29" i="3"/>
  <c r="AH29" i="3" s="1"/>
  <c r="AJ29" i="3" s="1" a="1"/>
  <c r="AF30" i="3"/>
  <c r="AK28" i="3"/>
  <c r="AJ28" i="3"/>
  <c r="AO34" i="4"/>
  <c r="AP33" i="4"/>
  <c r="BB31" i="4"/>
  <c r="BA31" i="4"/>
  <c r="AY32" i="4"/>
  <c r="AX32" i="4" s="1"/>
  <c r="AW32" i="4" s="1"/>
  <c r="BA32" i="4" s="1" a="1"/>
  <c r="AR32" i="4"/>
  <c r="AT32" i="4" s="1" a="1"/>
  <c r="AX34" i="5" l="1"/>
  <c r="AW34" i="5"/>
  <c r="AX33" i="6"/>
  <c r="AW33" i="6"/>
  <c r="AY33" i="4"/>
  <c r="AX33" i="4" s="1"/>
  <c r="AW33" i="4" s="1"/>
  <c r="BA33" i="4" s="1" a="1"/>
  <c r="BB33" i="4" s="1"/>
  <c r="AR33" i="4"/>
  <c r="AT33" i="4" s="1" a="1"/>
  <c r="AT33" i="4" s="1"/>
  <c r="BB32" i="4"/>
  <c r="BA32" i="4"/>
  <c r="AR35" i="5"/>
  <c r="AU35" i="5" s="1"/>
  <c r="AT35" i="5" s="1"/>
  <c r="AS35" i="5" s="1"/>
  <c r="AW35" i="5" s="1" a="1"/>
  <c r="AQ36" i="5"/>
  <c r="AG30" i="3"/>
  <c r="AH30" i="3" s="1"/>
  <c r="AJ30" i="3" s="1" a="1"/>
  <c r="AF31" i="3"/>
  <c r="AR34" i="6"/>
  <c r="AU34" i="6" s="1"/>
  <c r="AT34" i="6" s="1"/>
  <c r="AW34" i="6" s="1" a="1"/>
  <c r="AQ35" i="6"/>
  <c r="AJ29" i="3"/>
  <c r="AK29" i="3"/>
  <c r="AP34" i="4"/>
  <c r="AO35" i="4"/>
  <c r="AT32" i="4"/>
  <c r="AU32" i="4"/>
  <c r="BA33" i="4" l="1"/>
  <c r="AU33" i="4"/>
  <c r="AX35" i="5"/>
  <c r="AW35" i="5"/>
  <c r="AR36" i="5"/>
  <c r="AU36" i="5" s="1"/>
  <c r="AT36" i="5" s="1"/>
  <c r="AS36" i="5" s="1"/>
  <c r="AQ37" i="5"/>
  <c r="AW36" i="5" a="1"/>
  <c r="AG31" i="3"/>
  <c r="AH31" i="3" s="1"/>
  <c r="AJ31" i="3" s="1" a="1"/>
  <c r="AF32" i="3"/>
  <c r="AW35" i="6" a="1"/>
  <c r="AQ36" i="6"/>
  <c r="AR35" i="6"/>
  <c r="AU35" i="6" s="1"/>
  <c r="AT35" i="6" s="1"/>
  <c r="AK30" i="3"/>
  <c r="AJ30" i="3"/>
  <c r="AW34" i="6"/>
  <c r="AX34" i="6"/>
  <c r="AP35" i="4"/>
  <c r="AO36" i="4"/>
  <c r="AY34" i="4"/>
  <c r="AX34" i="4" s="1"/>
  <c r="AW34" i="4" s="1"/>
  <c r="BA34" i="4" s="1" a="1"/>
  <c r="BB34" i="4" s="1"/>
  <c r="AR34" i="4"/>
  <c r="AT34" i="4" s="1" a="1"/>
  <c r="AU34" i="4" s="1"/>
  <c r="AT34" i="4" l="1"/>
  <c r="BA34" i="4"/>
  <c r="AO37" i="4"/>
  <c r="AP36" i="4"/>
  <c r="AY35" i="4"/>
  <c r="AX35" i="4" s="1"/>
  <c r="AW35" i="4" s="1"/>
  <c r="BA35" i="4" s="1" a="1"/>
  <c r="BB35" i="4" s="1"/>
  <c r="AR35" i="4"/>
  <c r="AT35" i="4" s="1" a="1"/>
  <c r="AT35" i="4" s="1"/>
  <c r="AK31" i="3"/>
  <c r="AJ31" i="3"/>
  <c r="AR37" i="5"/>
  <c r="AU37" i="5" s="1"/>
  <c r="AT37" i="5" s="1"/>
  <c r="AS37" i="5" s="1"/>
  <c r="AW37" i="5" s="1" a="1"/>
  <c r="AQ38" i="5"/>
  <c r="AR36" i="6"/>
  <c r="AU36" i="6" s="1"/>
  <c r="AT36" i="6" s="1"/>
  <c r="AW36" i="6" s="1" a="1"/>
  <c r="AQ37" i="6"/>
  <c r="AG32" i="3"/>
  <c r="AH32" i="3" s="1"/>
  <c r="AJ32" i="3" s="1" a="1"/>
  <c r="AF33" i="3"/>
  <c r="AW35" i="6"/>
  <c r="AX35" i="6"/>
  <c r="AW36" i="5"/>
  <c r="AX36" i="5"/>
  <c r="AU35" i="4" l="1"/>
  <c r="BA35" i="4"/>
  <c r="AK32" i="3"/>
  <c r="AJ32" i="3"/>
  <c r="AQ38" i="6"/>
  <c r="AR37" i="6"/>
  <c r="AU37" i="6" s="1"/>
  <c r="AT37" i="6" s="1"/>
  <c r="AW37" i="6" s="1" a="1"/>
  <c r="AW36" i="6"/>
  <c r="AX36" i="6"/>
  <c r="AQ39" i="5"/>
  <c r="AR38" i="5"/>
  <c r="AU38" i="5" s="1"/>
  <c r="AT38" i="5" s="1"/>
  <c r="AS38" i="5" s="1"/>
  <c r="AW38" i="5" s="1" a="1"/>
  <c r="AG33" i="3"/>
  <c r="AH33" i="3" s="1"/>
  <c r="AJ33" i="3" s="1" a="1"/>
  <c r="AF34" i="3"/>
  <c r="AY36" i="4"/>
  <c r="AX36" i="4" s="1"/>
  <c r="AW36" i="4" s="1"/>
  <c r="BA36" i="4" s="1" a="1"/>
  <c r="BA36" i="4" s="1"/>
  <c r="AR36" i="4"/>
  <c r="AT36" i="4" s="1" a="1"/>
  <c r="AU36" i="4" s="1"/>
  <c r="AO38" i="4"/>
  <c r="AP37" i="4"/>
  <c r="AW37" i="5"/>
  <c r="AX37" i="5"/>
  <c r="AT36" i="4" l="1"/>
  <c r="BB36" i="4"/>
  <c r="AW38" i="5"/>
  <c r="AX38" i="5"/>
  <c r="AY37" i="4"/>
  <c r="AX37" i="4" s="1"/>
  <c r="AW37" i="4" s="1"/>
  <c r="BA37" i="4" s="1" a="1"/>
  <c r="BB37" i="4" s="1"/>
  <c r="AR37" i="4"/>
  <c r="AT37" i="4" s="1" a="1"/>
  <c r="AT37" i="4" s="1"/>
  <c r="AQ40" i="5"/>
  <c r="AR39" i="5"/>
  <c r="AU39" i="5" s="1"/>
  <c r="AT39" i="5" s="1"/>
  <c r="AS39" i="5" s="1"/>
  <c r="AW39" i="5" s="1" a="1"/>
  <c r="AO39" i="4"/>
  <c r="AP38" i="4"/>
  <c r="AW37" i="6"/>
  <c r="AX37" i="6"/>
  <c r="AJ33" i="3"/>
  <c r="AK33" i="3"/>
  <c r="AQ39" i="6"/>
  <c r="AR38" i="6"/>
  <c r="AU38" i="6" s="1"/>
  <c r="AT38" i="6" s="1"/>
  <c r="AW38" i="6" s="1" a="1"/>
  <c r="AG34" i="3"/>
  <c r="AH34" i="3" s="1"/>
  <c r="AJ34" i="3" s="1" a="1"/>
  <c r="AF35" i="3"/>
  <c r="BA37" i="4" l="1"/>
  <c r="AU37" i="4"/>
  <c r="AW39" i="5"/>
  <c r="AX39" i="5"/>
  <c r="AP39" i="4"/>
  <c r="AO40" i="4"/>
  <c r="AW38" i="6"/>
  <c r="AX38" i="6"/>
  <c r="AK34" i="3"/>
  <c r="AJ34" i="3"/>
  <c r="AR40" i="5"/>
  <c r="AU40" i="5" s="1"/>
  <c r="AT40" i="5" s="1"/>
  <c r="AS40" i="5" s="1"/>
  <c r="AW40" i="5" s="1" a="1"/>
  <c r="AQ41" i="5"/>
  <c r="AR39" i="6"/>
  <c r="AU39" i="6" s="1"/>
  <c r="AT39" i="6" s="1"/>
  <c r="AW39" i="6" s="1" a="1"/>
  <c r="AQ40" i="6"/>
  <c r="AR38" i="4"/>
  <c r="AT38" i="4" s="1" a="1"/>
  <c r="AT38" i="4" s="1"/>
  <c r="AY38" i="4"/>
  <c r="AX38" i="4" s="1"/>
  <c r="AW38" i="4" s="1"/>
  <c r="BA38" i="4" s="1" a="1"/>
  <c r="BB38" i="4" s="1"/>
  <c r="AG35" i="3"/>
  <c r="AH35" i="3" s="1"/>
  <c r="AJ35" i="3" s="1" a="1"/>
  <c r="AF36" i="3"/>
  <c r="BA38" i="4" l="1"/>
  <c r="AU38" i="4"/>
  <c r="AJ35" i="3"/>
  <c r="AK35" i="3"/>
  <c r="AQ41" i="6"/>
  <c r="AR40" i="6"/>
  <c r="AU40" i="6" s="1"/>
  <c r="AT40" i="6" s="1"/>
  <c r="AW40" i="6" s="1" a="1"/>
  <c r="AQ42" i="5"/>
  <c r="AR41" i="5"/>
  <c r="AU41" i="5" s="1"/>
  <c r="AT41" i="5" s="1"/>
  <c r="AS41" i="5" s="1"/>
  <c r="AW41" i="5" s="1" a="1"/>
  <c r="AP40" i="4"/>
  <c r="AO41" i="4"/>
  <c r="AW40" i="5"/>
  <c r="AX40" i="5"/>
  <c r="AG36" i="3"/>
  <c r="AH36" i="3" s="1"/>
  <c r="AJ36" i="3" s="1" a="1"/>
  <c r="AF37" i="3"/>
  <c r="AW39" i="6"/>
  <c r="AX39" i="6"/>
  <c r="AR39" i="4"/>
  <c r="AT39" i="4" s="1" a="1"/>
  <c r="AU39" i="4" s="1"/>
  <c r="AY39" i="4"/>
  <c r="AX39" i="4" s="1"/>
  <c r="AW39" i="4" s="1"/>
  <c r="BA39" i="4" s="1" a="1"/>
  <c r="BB39" i="4" s="1"/>
  <c r="AT39" i="4" l="1"/>
  <c r="BA39" i="4"/>
  <c r="AW41" i="5"/>
  <c r="AX41" i="5"/>
  <c r="AR40" i="4"/>
  <c r="AT40" i="4" s="1" a="1"/>
  <c r="AT40" i="4" s="1"/>
  <c r="AY40" i="4"/>
  <c r="AX40" i="4" s="1"/>
  <c r="AW40" i="4" s="1"/>
  <c r="BA40" i="4" s="1" a="1"/>
  <c r="BA40" i="4" s="1"/>
  <c r="AG37" i="3"/>
  <c r="AH37" i="3" s="1"/>
  <c r="AJ37" i="3" s="1" a="1"/>
  <c r="AF38" i="3"/>
  <c r="AW40" i="6"/>
  <c r="AX40" i="6"/>
  <c r="AR41" i="6"/>
  <c r="AU41" i="6" s="1"/>
  <c r="AT41" i="6" s="1"/>
  <c r="AW41" i="6" s="1" a="1"/>
  <c r="AQ42" i="6"/>
  <c r="AP41" i="4"/>
  <c r="AO42" i="4"/>
  <c r="AQ43" i="5"/>
  <c r="AR42" i="5"/>
  <c r="AU42" i="5" s="1"/>
  <c r="AT42" i="5" s="1"/>
  <c r="AS42" i="5" s="1"/>
  <c r="AW42" i="5" s="1" a="1"/>
  <c r="AK36" i="3"/>
  <c r="AJ36" i="3"/>
  <c r="AU40" i="4" l="1"/>
  <c r="BB40" i="4"/>
  <c r="AW42" i="5"/>
  <c r="AX42" i="5"/>
  <c r="AG38" i="3"/>
  <c r="AH38" i="3" s="1"/>
  <c r="AJ38" i="3" s="1" a="1"/>
  <c r="AF39" i="3"/>
  <c r="AJ37" i="3"/>
  <c r="AK37" i="3"/>
  <c r="AW41" i="6"/>
  <c r="AX41" i="6"/>
  <c r="AR43" i="5"/>
  <c r="AU43" i="5" s="1"/>
  <c r="AT43" i="5" s="1"/>
  <c r="AS43" i="5" s="1"/>
  <c r="AW43" i="5" s="1" a="1"/>
  <c r="AQ44" i="5"/>
  <c r="AO43" i="4"/>
  <c r="AP42" i="4"/>
  <c r="AR41" i="4"/>
  <c r="AT41" i="4" s="1" a="1"/>
  <c r="AT41" i="4" s="1"/>
  <c r="AY41" i="4"/>
  <c r="AX41" i="4" s="1"/>
  <c r="AW41" i="4" s="1"/>
  <c r="BA41" i="4" s="1" a="1"/>
  <c r="BB41" i="4" s="1"/>
  <c r="AQ43" i="6"/>
  <c r="AR42" i="6"/>
  <c r="AU42" i="6" s="1"/>
  <c r="AT42" i="6" s="1"/>
  <c r="AW42" i="6" s="1" a="1"/>
  <c r="BA41" i="4" l="1"/>
  <c r="AU41" i="4"/>
  <c r="AW43" i="5"/>
  <c r="AX43" i="5"/>
  <c r="AQ45" i="5"/>
  <c r="AR44" i="5"/>
  <c r="AU44" i="5" s="1"/>
  <c r="AT44" i="5" s="1"/>
  <c r="AS44" i="5" s="1"/>
  <c r="AW44" i="5" s="1" a="1"/>
  <c r="AR43" i="6"/>
  <c r="AU43" i="6" s="1"/>
  <c r="AT43" i="6" s="1"/>
  <c r="AW43" i="6" s="1" a="1"/>
  <c r="AQ44" i="6"/>
  <c r="AG39" i="3"/>
  <c r="AH39" i="3" s="1"/>
  <c r="AJ39" i="3" s="1" a="1"/>
  <c r="AF40" i="3"/>
  <c r="AK38" i="3"/>
  <c r="AJ38" i="3"/>
  <c r="AW42" i="6"/>
  <c r="AX42" i="6"/>
  <c r="AR42" i="4"/>
  <c r="AT42" i="4" s="1" a="1"/>
  <c r="AT42" i="4" s="1"/>
  <c r="AY42" i="4"/>
  <c r="AX42" i="4" s="1"/>
  <c r="AW42" i="4" s="1"/>
  <c r="BA42" i="4" s="1" a="1"/>
  <c r="BA42" i="4" s="1"/>
  <c r="AO44" i="4"/>
  <c r="AP43" i="4"/>
  <c r="BB42" i="4" l="1"/>
  <c r="AU42" i="4"/>
  <c r="AW44" i="5"/>
  <c r="AX44" i="5"/>
  <c r="AO45" i="4"/>
  <c r="AP44" i="4"/>
  <c r="AG40" i="3"/>
  <c r="AH40" i="3" s="1"/>
  <c r="AJ40" i="3" s="1" a="1"/>
  <c r="AF41" i="3"/>
  <c r="AJ39" i="3"/>
  <c r="AK39" i="3"/>
  <c r="AR44" i="6"/>
  <c r="AU44" i="6" s="1"/>
  <c r="AT44" i="6" s="1"/>
  <c r="AW44" i="6" s="1" a="1"/>
  <c r="AQ45" i="6"/>
  <c r="AY43" i="4"/>
  <c r="AX43" i="4" s="1"/>
  <c r="AW43" i="4" s="1"/>
  <c r="BA43" i="4" s="1" a="1"/>
  <c r="BA43" i="4" s="1"/>
  <c r="AR43" i="4"/>
  <c r="AT43" i="4" s="1" a="1"/>
  <c r="AT43" i="4" s="1"/>
  <c r="AQ46" i="5"/>
  <c r="AR45" i="5"/>
  <c r="AU45" i="5" s="1"/>
  <c r="AT45" i="5" s="1"/>
  <c r="AS45" i="5" s="1"/>
  <c r="AW45" i="5" s="1" a="1"/>
  <c r="AX43" i="6"/>
  <c r="AW43" i="6"/>
  <c r="AU43" i="4" l="1"/>
  <c r="BB43" i="4"/>
  <c r="AG41" i="3"/>
  <c r="AH41" i="3" s="1"/>
  <c r="AJ41" i="3" a="1"/>
  <c r="AF42" i="3"/>
  <c r="AK40" i="3"/>
  <c r="AJ40" i="3"/>
  <c r="AY44" i="4"/>
  <c r="AX44" i="4" s="1"/>
  <c r="AW44" i="4" s="1"/>
  <c r="BA44" i="4" s="1" a="1"/>
  <c r="BB44" i="4" s="1"/>
  <c r="AR44" i="4"/>
  <c r="AT44" i="4" s="1" a="1"/>
  <c r="AT44" i="4" s="1"/>
  <c r="AQ46" i="6"/>
  <c r="AR45" i="6"/>
  <c r="AU45" i="6" s="1"/>
  <c r="AT45" i="6" s="1"/>
  <c r="AW45" i="6" s="1" a="1"/>
  <c r="AW45" i="5"/>
  <c r="AX45" i="5"/>
  <c r="AR46" i="5"/>
  <c r="AU46" i="5" s="1"/>
  <c r="AT46" i="5" s="1"/>
  <c r="AS46" i="5" s="1"/>
  <c r="AW46" i="5" s="1" a="1"/>
  <c r="AQ47" i="5"/>
  <c r="AP45" i="4"/>
  <c r="AO46" i="4"/>
  <c r="AW44" i="6"/>
  <c r="AX44" i="6"/>
  <c r="AU44" i="4" l="1"/>
  <c r="BA44" i="4"/>
  <c r="AR46" i="6"/>
  <c r="AU46" i="6" s="1"/>
  <c r="AT46" i="6" s="1"/>
  <c r="AW46" i="6" a="1"/>
  <c r="AQ47" i="6"/>
  <c r="AY45" i="4"/>
  <c r="AX45" i="4" s="1"/>
  <c r="AW45" i="4" s="1"/>
  <c r="BA45" i="4" s="1" a="1"/>
  <c r="BB45" i="4" s="1"/>
  <c r="AR45" i="4"/>
  <c r="AT45" i="4" s="1" a="1"/>
  <c r="AU45" i="4" s="1"/>
  <c r="AO47" i="4"/>
  <c r="AP46" i="4"/>
  <c r="AQ48" i="5"/>
  <c r="AR47" i="5"/>
  <c r="AU47" i="5" s="1"/>
  <c r="AT47" i="5" s="1"/>
  <c r="AS47" i="5" s="1"/>
  <c r="AW47" i="5" s="1" a="1"/>
  <c r="AW46" i="5"/>
  <c r="AX46" i="5"/>
  <c r="AG42" i="3"/>
  <c r="AH42" i="3" s="1"/>
  <c r="AJ42" i="3" a="1"/>
  <c r="AF43" i="3"/>
  <c r="AX45" i="6"/>
  <c r="AW45" i="6"/>
  <c r="AJ41" i="3"/>
  <c r="AK41" i="3"/>
  <c r="AT45" i="4" l="1"/>
  <c r="BA45" i="4"/>
  <c r="AW47" i="5"/>
  <c r="AX47" i="5"/>
  <c r="AG43" i="3"/>
  <c r="AH43" i="3" s="1"/>
  <c r="AF44" i="3"/>
  <c r="AJ43" i="3" a="1"/>
  <c r="AO48" i="4"/>
  <c r="AP47" i="4"/>
  <c r="AQ49" i="5"/>
  <c r="AR48" i="5"/>
  <c r="AU48" i="5" s="1"/>
  <c r="AT48" i="5" s="1"/>
  <c r="AS48" i="5" s="1"/>
  <c r="AW48" i="5" s="1" a="1"/>
  <c r="AK42" i="3"/>
  <c r="AJ42" i="3"/>
  <c r="AQ48" i="6"/>
  <c r="AR47" i="6"/>
  <c r="AU47" i="6" s="1"/>
  <c r="AT47" i="6" s="1"/>
  <c r="AW47" i="6" s="1" a="1"/>
  <c r="AW46" i="6"/>
  <c r="AX46" i="6"/>
  <c r="AY46" i="4"/>
  <c r="AX46" i="4" s="1"/>
  <c r="AW46" i="4" s="1"/>
  <c r="BA46" i="4" s="1" a="1"/>
  <c r="BA46" i="4" s="1"/>
  <c r="AR46" i="4"/>
  <c r="AT46" i="4" s="1" a="1"/>
  <c r="AT46" i="4" s="1"/>
  <c r="BB46" i="4" l="1"/>
  <c r="AU46" i="4"/>
  <c r="AY47" i="4"/>
  <c r="AX47" i="4" s="1"/>
  <c r="AW47" i="4" s="1"/>
  <c r="BA47" i="4" s="1" a="1"/>
  <c r="BA47" i="4" s="1"/>
  <c r="AR47" i="4"/>
  <c r="AT47" i="4" s="1" a="1"/>
  <c r="AT47" i="4" s="1"/>
  <c r="AO49" i="4"/>
  <c r="AP48" i="4"/>
  <c r="AR48" i="6"/>
  <c r="AU48" i="6" s="1"/>
  <c r="AT48" i="6" s="1"/>
  <c r="AW48" i="6" s="1" a="1"/>
  <c r="AQ49" i="6"/>
  <c r="AG44" i="3"/>
  <c r="AH44" i="3" s="1"/>
  <c r="AJ44" i="3" s="1" a="1"/>
  <c r="AF45" i="3"/>
  <c r="AW47" i="6"/>
  <c r="AX47" i="6"/>
  <c r="AJ43" i="3"/>
  <c r="AK43" i="3"/>
  <c r="AW48" i="5"/>
  <c r="AX48" i="5"/>
  <c r="AQ50" i="5"/>
  <c r="AR49" i="5"/>
  <c r="AU49" i="5" s="1"/>
  <c r="AT49" i="5" s="1"/>
  <c r="AS49" i="5" s="1"/>
  <c r="AW49" i="5" s="1" a="1"/>
  <c r="BB47" i="4" l="1"/>
  <c r="AU47" i="4"/>
  <c r="AW49" i="5"/>
  <c r="AX49" i="5"/>
  <c r="AQ50" i="6"/>
  <c r="AR49" i="6"/>
  <c r="AU49" i="6" s="1"/>
  <c r="AT49" i="6" s="1"/>
  <c r="AW49" i="6" s="1" a="1"/>
  <c r="AW48" i="6"/>
  <c r="AX48" i="6"/>
  <c r="AR48" i="4"/>
  <c r="AT48" i="4" s="1" a="1"/>
  <c r="AU48" i="4" s="1"/>
  <c r="AY48" i="4"/>
  <c r="AX48" i="4" s="1"/>
  <c r="AW48" i="4" s="1"/>
  <c r="BA48" i="4" s="1" a="1"/>
  <c r="BB48" i="4" s="1"/>
  <c r="AO50" i="4"/>
  <c r="AP49" i="4"/>
  <c r="AG45" i="3"/>
  <c r="AH45" i="3" s="1"/>
  <c r="AJ45" i="3" s="1" a="1"/>
  <c r="AF46" i="3"/>
  <c r="AQ51" i="5"/>
  <c r="AR50" i="5"/>
  <c r="AU50" i="5" s="1"/>
  <c r="AT50" i="5" s="1"/>
  <c r="AS50" i="5" s="1"/>
  <c r="AW50" i="5" s="1" a="1"/>
  <c r="AK44" i="3"/>
  <c r="AJ44" i="3"/>
  <c r="BA48" i="4" l="1"/>
  <c r="AT48" i="4"/>
  <c r="AW50" i="5"/>
  <c r="AX50" i="5"/>
  <c r="AW49" i="6"/>
  <c r="AX49" i="6"/>
  <c r="AJ45" i="3"/>
  <c r="AK45" i="3"/>
  <c r="AQ51" i="6"/>
  <c r="AR50" i="6"/>
  <c r="AU50" i="6" s="1"/>
  <c r="AT50" i="6" s="1"/>
  <c r="AW50" i="6" s="1" a="1"/>
  <c r="AR49" i="4"/>
  <c r="AT49" i="4" s="1" a="1"/>
  <c r="AT49" i="4" s="1"/>
  <c r="AY49" i="4"/>
  <c r="AX49" i="4" s="1"/>
  <c r="AW49" i="4" s="1"/>
  <c r="BA49" i="4" s="1" a="1"/>
  <c r="BA49" i="4" s="1"/>
  <c r="AG46" i="3"/>
  <c r="AH46" i="3" s="1"/>
  <c r="AJ46" i="3" s="1" a="1"/>
  <c r="AF47" i="3"/>
  <c r="AO51" i="4"/>
  <c r="AP50" i="4"/>
  <c r="AQ52" i="5"/>
  <c r="AR51" i="5"/>
  <c r="AU51" i="5" s="1"/>
  <c r="AT51" i="5" s="1"/>
  <c r="AS51" i="5" s="1"/>
  <c r="AW51" i="5" a="1"/>
  <c r="BB49" i="4" l="1"/>
  <c r="AU49" i="4"/>
  <c r="AQ53" i="5"/>
  <c r="AR52" i="5"/>
  <c r="AU52" i="5" s="1"/>
  <c r="AT52" i="5" s="1"/>
  <c r="AS52" i="5" s="1"/>
  <c r="AW52" i="5" s="1" a="1"/>
  <c r="AW50" i="6"/>
  <c r="AX50" i="6"/>
  <c r="AG47" i="3"/>
  <c r="AH47" i="3" s="1"/>
  <c r="AF48" i="3"/>
  <c r="AJ47" i="3" a="1"/>
  <c r="AR50" i="4"/>
  <c r="AT50" i="4" s="1" a="1"/>
  <c r="AU50" i="4" s="1"/>
  <c r="AY50" i="4"/>
  <c r="AX50" i="4" s="1"/>
  <c r="AW50" i="4" s="1"/>
  <c r="BA50" i="4" s="1" a="1"/>
  <c r="BB50" i="4" s="1"/>
  <c r="AK46" i="3"/>
  <c r="AJ46" i="3"/>
  <c r="AP51" i="4"/>
  <c r="AO52" i="4"/>
  <c r="AR51" i="6"/>
  <c r="AU51" i="6" s="1"/>
  <c r="AT51" i="6" s="1"/>
  <c r="AW51" i="6" s="1" a="1"/>
  <c r="AQ52" i="6"/>
  <c r="AW51" i="5"/>
  <c r="AX51" i="5"/>
  <c r="BA50" i="4" l="1"/>
  <c r="AT50" i="4"/>
  <c r="AQ53" i="6"/>
  <c r="AR52" i="6"/>
  <c r="AU52" i="6" s="1"/>
  <c r="AT52" i="6" s="1"/>
  <c r="AW52" i="6" a="1"/>
  <c r="AJ47" i="3"/>
  <c r="AK47" i="3"/>
  <c r="AW52" i="5"/>
  <c r="AX52" i="5"/>
  <c r="AP52" i="4"/>
  <c r="AO53" i="4"/>
  <c r="AG48" i="3"/>
  <c r="AH48" i="3" s="1"/>
  <c r="AJ48" i="3" s="1" a="1"/>
  <c r="AF49" i="3"/>
  <c r="AR51" i="4"/>
  <c r="AT51" i="4" s="1" a="1"/>
  <c r="AT51" i="4" s="1"/>
  <c r="AY51" i="4"/>
  <c r="AX51" i="4" s="1"/>
  <c r="AW51" i="4" s="1"/>
  <c r="BA51" i="4" s="1" a="1"/>
  <c r="BA51" i="4" s="1"/>
  <c r="AW51" i="6"/>
  <c r="AX51" i="6"/>
  <c r="AQ54" i="5"/>
  <c r="AR53" i="5"/>
  <c r="AU53" i="5" s="1"/>
  <c r="AT53" i="5" s="1"/>
  <c r="AS53" i="5" s="1"/>
  <c r="AW53" i="5" s="1" a="1"/>
  <c r="BB51" i="4" l="1"/>
  <c r="AU51" i="4"/>
  <c r="AR52" i="4"/>
  <c r="AT52" i="4" s="1" a="1"/>
  <c r="AT52" i="4" s="1"/>
  <c r="AY52" i="4"/>
  <c r="AX52" i="4" s="1"/>
  <c r="AW52" i="4" s="1"/>
  <c r="BA52" i="4" s="1" a="1"/>
  <c r="BB52" i="4" s="1"/>
  <c r="AQ55" i="5"/>
  <c r="AR54" i="5"/>
  <c r="AU54" i="5" s="1"/>
  <c r="AT54" i="5" s="1"/>
  <c r="AS54" i="5" s="1"/>
  <c r="AW54" i="5" s="1" a="1"/>
  <c r="AG49" i="3"/>
  <c r="AH49" i="3" s="1"/>
  <c r="AJ49" i="3" s="1" a="1"/>
  <c r="AF50" i="3"/>
  <c r="AW52" i="6"/>
  <c r="AX52" i="6"/>
  <c r="AK48" i="3"/>
  <c r="AJ48" i="3"/>
  <c r="AW53" i="5"/>
  <c r="AX53" i="5"/>
  <c r="AO54" i="4"/>
  <c r="AP53" i="4"/>
  <c r="AR53" i="6"/>
  <c r="AU53" i="6" s="1"/>
  <c r="AT53" i="6" s="1"/>
  <c r="AW53" i="6" s="1" a="1"/>
  <c r="AQ54" i="6"/>
  <c r="BA52" i="4" l="1"/>
  <c r="AU52" i="4"/>
  <c r="AP54" i="4"/>
  <c r="AO55" i="4"/>
  <c r="AJ49" i="3"/>
  <c r="AK49" i="3"/>
  <c r="AW53" i="6"/>
  <c r="AX53" i="6"/>
  <c r="AR53" i="4"/>
  <c r="AT53" i="4" s="1" a="1"/>
  <c r="AT53" i="4" s="1"/>
  <c r="AY53" i="4"/>
  <c r="AX53" i="4" s="1"/>
  <c r="AW53" i="4" s="1"/>
  <c r="BA53" i="4" s="1" a="1"/>
  <c r="BA53" i="4" s="1"/>
  <c r="AG50" i="3"/>
  <c r="AH50" i="3" s="1"/>
  <c r="AJ50" i="3" s="1" a="1"/>
  <c r="AF51" i="3"/>
  <c r="AW54" i="5"/>
  <c r="AX54" i="5"/>
  <c r="AQ56" i="5"/>
  <c r="AR55" i="5"/>
  <c r="AU55" i="5" s="1"/>
  <c r="AT55" i="5" s="1"/>
  <c r="AS55" i="5" s="1"/>
  <c r="AW55" i="5" s="1" a="1"/>
  <c r="AQ55" i="6"/>
  <c r="AR54" i="6"/>
  <c r="AU54" i="6" s="1"/>
  <c r="AT54" i="6" s="1"/>
  <c r="AW54" i="6" s="1" a="1"/>
  <c r="BB53" i="4" l="1"/>
  <c r="AU53" i="4"/>
  <c r="AW54" i="6"/>
  <c r="AX54" i="6"/>
  <c r="AQ57" i="5"/>
  <c r="AR56" i="5"/>
  <c r="AU56" i="5" s="1"/>
  <c r="AT56" i="5" s="1"/>
  <c r="AS56" i="5" s="1"/>
  <c r="AW56" i="5" a="1"/>
  <c r="AP55" i="4"/>
  <c r="AO56" i="4"/>
  <c r="AR54" i="4"/>
  <c r="AT54" i="4" s="1" a="1"/>
  <c r="AU54" i="4" s="1"/>
  <c r="AY54" i="4"/>
  <c r="AX54" i="4" s="1"/>
  <c r="AW54" i="4" s="1"/>
  <c r="BA54" i="4" s="1" a="1"/>
  <c r="BA54" i="4" s="1"/>
  <c r="AK50" i="3"/>
  <c r="AJ50" i="3"/>
  <c r="AG51" i="3"/>
  <c r="AH51" i="3" s="1"/>
  <c r="AJ51" i="3" a="1"/>
  <c r="AF52" i="3"/>
  <c r="AR55" i="6"/>
  <c r="AU55" i="6" s="1"/>
  <c r="AT55" i="6" s="1"/>
  <c r="AW55" i="6" s="1" a="1"/>
  <c r="AQ56" i="6"/>
  <c r="AW55" i="5"/>
  <c r="AX55" i="5"/>
  <c r="AT54" i="4" l="1"/>
  <c r="BB54" i="4"/>
  <c r="AX55" i="6"/>
  <c r="AW55" i="6"/>
  <c r="AR55" i="4"/>
  <c r="AT55" i="4" s="1" a="1"/>
  <c r="AT55" i="4" s="1"/>
  <c r="AY55" i="4"/>
  <c r="AX55" i="4" s="1"/>
  <c r="AW55" i="4" s="1"/>
  <c r="BA55" i="4" s="1" a="1"/>
  <c r="BB55" i="4" s="1"/>
  <c r="AW56" i="5"/>
  <c r="AX56" i="5"/>
  <c r="AR56" i="6"/>
  <c r="AU56" i="6" s="1"/>
  <c r="AT56" i="6" s="1"/>
  <c r="AW56" i="6" a="1"/>
  <c r="AQ57" i="6"/>
  <c r="AG52" i="3"/>
  <c r="AH52" i="3" s="1"/>
  <c r="AJ52" i="3" s="1" a="1"/>
  <c r="AF53" i="3"/>
  <c r="AJ51" i="3"/>
  <c r="AK51" i="3"/>
  <c r="AO57" i="4"/>
  <c r="AP56" i="4"/>
  <c r="AQ58" i="5"/>
  <c r="AR57" i="5"/>
  <c r="AU57" i="5" s="1"/>
  <c r="AT57" i="5" s="1"/>
  <c r="AS57" i="5" s="1"/>
  <c r="AW57" i="5" a="1"/>
  <c r="BA55" i="4" l="1"/>
  <c r="AU55" i="4"/>
  <c r="AY56" i="4"/>
  <c r="AX56" i="4" s="1"/>
  <c r="AW56" i="4" s="1"/>
  <c r="BA56" i="4" s="1" a="1"/>
  <c r="BA56" i="4" s="1"/>
  <c r="AR56" i="4"/>
  <c r="AT56" i="4" s="1" a="1"/>
  <c r="AU56" i="4" s="1"/>
  <c r="AP57" i="4"/>
  <c r="AO58" i="4"/>
  <c r="AQ58" i="6"/>
  <c r="AR57" i="6"/>
  <c r="AU57" i="6" s="1"/>
  <c r="AT57" i="6" s="1"/>
  <c r="AW57" i="6" a="1"/>
  <c r="AF54" i="3"/>
  <c r="AG53" i="3"/>
  <c r="AH53" i="3" s="1"/>
  <c r="AJ53" i="3" s="1" a="1"/>
  <c r="AQ59" i="5"/>
  <c r="AR58" i="5"/>
  <c r="AU58" i="5" s="1"/>
  <c r="AT58" i="5" s="1"/>
  <c r="AS58" i="5" s="1"/>
  <c r="AW58" i="5" s="1" a="1"/>
  <c r="AW56" i="6"/>
  <c r="AX56" i="6"/>
  <c r="AW57" i="5"/>
  <c r="AX57" i="5"/>
  <c r="AK52" i="3"/>
  <c r="AJ52" i="3"/>
  <c r="AT56" i="4" l="1"/>
  <c r="BB56" i="4"/>
  <c r="AX57" i="6"/>
  <c r="AW57" i="6"/>
  <c r="AQ60" i="5"/>
  <c r="AR59" i="5"/>
  <c r="AU59" i="5" s="1"/>
  <c r="AT59" i="5" s="1"/>
  <c r="AS59" i="5" s="1"/>
  <c r="AW59" i="5" a="1"/>
  <c r="AP58" i="4"/>
  <c r="AO59" i="4"/>
  <c r="AG54" i="3"/>
  <c r="AH54" i="3" s="1"/>
  <c r="AJ54" i="3" s="1" a="1"/>
  <c r="AF55" i="3"/>
  <c r="AW58" i="5"/>
  <c r="AX58" i="5"/>
  <c r="AJ53" i="3"/>
  <c r="AK53" i="3"/>
  <c r="AR58" i="6"/>
  <c r="AU58" i="6" s="1"/>
  <c r="AT58" i="6" s="1"/>
  <c r="AW58" i="6" a="1"/>
  <c r="AQ59" i="6"/>
  <c r="AR57" i="4"/>
  <c r="AT57" i="4" s="1" a="1"/>
  <c r="AU57" i="4" s="1"/>
  <c r="AY57" i="4"/>
  <c r="AX57" i="4" s="1"/>
  <c r="AW57" i="4" s="1"/>
  <c r="BA57" i="4" s="1" a="1"/>
  <c r="BA57" i="4" s="1"/>
  <c r="AT57" i="4" l="1"/>
  <c r="BB57" i="4"/>
  <c r="AF56" i="3"/>
  <c r="AG55" i="3"/>
  <c r="AH55" i="3" s="1"/>
  <c r="AJ55" i="3" s="1" a="1"/>
  <c r="AW58" i="6"/>
  <c r="AX58" i="6"/>
  <c r="AK54" i="3"/>
  <c r="AJ54" i="3"/>
  <c r="AO60" i="4"/>
  <c r="AP59" i="4"/>
  <c r="AW59" i="6" a="1"/>
  <c r="AQ60" i="6"/>
  <c r="AR59" i="6"/>
  <c r="AU59" i="6" s="1"/>
  <c r="AT59" i="6" s="1"/>
  <c r="AR58" i="4"/>
  <c r="AT58" i="4" s="1" a="1"/>
  <c r="AT58" i="4" s="1"/>
  <c r="AY58" i="4"/>
  <c r="AX58" i="4" s="1"/>
  <c r="AW58" i="4" s="1"/>
  <c r="BA58" i="4" s="1" a="1"/>
  <c r="BA58" i="4" s="1"/>
  <c r="AW59" i="5"/>
  <c r="AX59" i="5"/>
  <c r="AQ61" i="5"/>
  <c r="AR60" i="5"/>
  <c r="AU60" i="5" s="1"/>
  <c r="AT60" i="5" s="1"/>
  <c r="AS60" i="5" s="1"/>
  <c r="AW60" i="5" a="1"/>
  <c r="BB58" i="4" l="1"/>
  <c r="AU58" i="4"/>
  <c r="AP60" i="4"/>
  <c r="AO61" i="4"/>
  <c r="AK55" i="3"/>
  <c r="AJ55" i="3"/>
  <c r="AQ62" i="5"/>
  <c r="AR61" i="5"/>
  <c r="AU61" i="5" s="1"/>
  <c r="AT61" i="5" s="1"/>
  <c r="AS61" i="5" s="1"/>
  <c r="AW61" i="5" s="1" a="1"/>
  <c r="AW59" i="6"/>
  <c r="AX59" i="6"/>
  <c r="AR60" i="6"/>
  <c r="AU60" i="6" s="1"/>
  <c r="AT60" i="6" s="1"/>
  <c r="AW60" i="6" a="1"/>
  <c r="AQ61" i="6"/>
  <c r="AW60" i="5"/>
  <c r="AX60" i="5"/>
  <c r="AY59" i="4"/>
  <c r="AX59" i="4" s="1"/>
  <c r="AW59" i="4" s="1"/>
  <c r="BA59" i="4" s="1" a="1"/>
  <c r="BA59" i="4" s="1"/>
  <c r="AR59" i="4"/>
  <c r="AT59" i="4" s="1" a="1"/>
  <c r="AT59" i="4" s="1"/>
  <c r="AG56" i="3"/>
  <c r="AH56" i="3" s="1"/>
  <c r="AJ56" i="3" a="1"/>
  <c r="AF57" i="3"/>
  <c r="BB59" i="4" l="1"/>
  <c r="AU59" i="4"/>
  <c r="AW61" i="5"/>
  <c r="AX61" i="5"/>
  <c r="AR60" i="4"/>
  <c r="AT60" i="4" s="1" a="1"/>
  <c r="AT60" i="4" s="1"/>
  <c r="AY60" i="4"/>
  <c r="AX60" i="4" s="1"/>
  <c r="AW60" i="4" s="1"/>
  <c r="BA60" i="4" s="1" a="1"/>
  <c r="BA60" i="4" s="1"/>
  <c r="AW60" i="6"/>
  <c r="AX60" i="6"/>
  <c r="AK56" i="3"/>
  <c r="AJ56" i="3"/>
  <c r="AW61" i="6" a="1"/>
  <c r="AQ62" i="6"/>
  <c r="AR61" i="6"/>
  <c r="AU61" i="6" s="1"/>
  <c r="AT61" i="6" s="1"/>
  <c r="AQ63" i="5"/>
  <c r="AR62" i="5"/>
  <c r="AU62" i="5" s="1"/>
  <c r="AT62" i="5" s="1"/>
  <c r="AS62" i="5" s="1"/>
  <c r="AW62" i="5" s="1" a="1"/>
  <c r="AO62" i="4"/>
  <c r="AP61" i="4"/>
  <c r="AG57" i="3"/>
  <c r="AH57" i="3" s="1"/>
  <c r="AJ57" i="3" s="1" a="1"/>
  <c r="AF58" i="3"/>
  <c r="AU60" i="4" l="1"/>
  <c r="BB60" i="4"/>
  <c r="AQ64" i="5"/>
  <c r="AR63" i="5"/>
  <c r="AU63" i="5" s="1"/>
  <c r="AT63" i="5" s="1"/>
  <c r="AS63" i="5" s="1"/>
  <c r="AW63" i="5" a="1"/>
  <c r="AQ63" i="6"/>
  <c r="AR62" i="6"/>
  <c r="AU62" i="6" s="1"/>
  <c r="AT62" i="6" s="1"/>
  <c r="AW62" i="6" a="1"/>
  <c r="AR61" i="4"/>
  <c r="AT61" i="4" s="1" a="1"/>
  <c r="AT61" i="4" s="1"/>
  <c r="AY61" i="4"/>
  <c r="AX61" i="4" s="1"/>
  <c r="AW61" i="4" s="1"/>
  <c r="BA61" i="4" s="1" a="1"/>
  <c r="BA61" i="4" s="1"/>
  <c r="AW61" i="6"/>
  <c r="AX61" i="6"/>
  <c r="AG58" i="3"/>
  <c r="AH58" i="3" s="1"/>
  <c r="AJ58" i="3" s="1" a="1"/>
  <c r="AF59" i="3"/>
  <c r="AP62" i="4"/>
  <c r="AO63" i="4"/>
  <c r="AW62" i="5"/>
  <c r="AX62" i="5"/>
  <c r="AJ57" i="3"/>
  <c r="AK57" i="3"/>
  <c r="AU61" i="4" l="1"/>
  <c r="BB61" i="4"/>
  <c r="AK58" i="3"/>
  <c r="AJ58" i="3"/>
  <c r="AO64" i="4"/>
  <c r="AP63" i="4"/>
  <c r="AR62" i="4"/>
  <c r="AT62" i="4" s="1" a="1"/>
  <c r="AT62" i="4" s="1"/>
  <c r="AY62" i="4"/>
  <c r="AX62" i="4" s="1"/>
  <c r="AW62" i="4" s="1"/>
  <c r="BA62" i="4" s="1" a="1"/>
  <c r="BA62" i="4" s="1"/>
  <c r="AR63" i="6"/>
  <c r="AU63" i="6" s="1"/>
  <c r="AT63" i="6" s="1"/>
  <c r="AW63" i="6" a="1"/>
  <c r="AQ64" i="6"/>
  <c r="AW63" i="5"/>
  <c r="AX63" i="5"/>
  <c r="AW62" i="6"/>
  <c r="AX62" i="6"/>
  <c r="AG59" i="3"/>
  <c r="AH59" i="3" s="1"/>
  <c r="AJ59" i="3" a="1"/>
  <c r="AF60" i="3"/>
  <c r="AQ65" i="5"/>
  <c r="AR64" i="5"/>
  <c r="AU64" i="5" s="1"/>
  <c r="AT64" i="5" s="1"/>
  <c r="AS64" i="5" s="1"/>
  <c r="AW64" i="5" s="1" a="1"/>
  <c r="AU62" i="4" l="1"/>
  <c r="BB62" i="4"/>
  <c r="AW64" i="5"/>
  <c r="AX64" i="5"/>
  <c r="AR63" i="4"/>
  <c r="AT63" i="4" s="1" a="1"/>
  <c r="AT63" i="4" s="1"/>
  <c r="AY63" i="4"/>
  <c r="AX63" i="4" s="1"/>
  <c r="AW63" i="4" s="1"/>
  <c r="BA63" i="4" s="1" a="1"/>
  <c r="BA63" i="4" s="1"/>
  <c r="AJ59" i="3"/>
  <c r="AK59" i="3"/>
  <c r="AP64" i="4"/>
  <c r="AO65" i="4"/>
  <c r="AQ65" i="6"/>
  <c r="AR64" i="6"/>
  <c r="AU64" i="6" s="1"/>
  <c r="AT64" i="6" s="1"/>
  <c r="AW64" i="6" s="1" a="1"/>
  <c r="AQ66" i="5"/>
  <c r="AR65" i="5"/>
  <c r="AU65" i="5" s="1"/>
  <c r="AT65" i="5" s="1"/>
  <c r="AS65" i="5" s="1"/>
  <c r="AW65" i="5" s="1" a="1"/>
  <c r="AF61" i="3"/>
  <c r="AG60" i="3"/>
  <c r="AH60" i="3" s="1"/>
  <c r="AJ60" i="3" s="1" a="1"/>
  <c r="AW63" i="6"/>
  <c r="AX63" i="6"/>
  <c r="AU63" i="4" l="1"/>
  <c r="BB63" i="4"/>
  <c r="AR64" i="4"/>
  <c r="AT64" i="4" s="1" a="1"/>
  <c r="AU64" i="4" s="1"/>
  <c r="AY64" i="4"/>
  <c r="AX64" i="4" s="1"/>
  <c r="AW64" i="4" s="1"/>
  <c r="BA64" i="4" s="1" a="1"/>
  <c r="BA64" i="4" s="1"/>
  <c r="AG61" i="3"/>
  <c r="AH61" i="3" s="1"/>
  <c r="AJ61" i="3" s="1" a="1"/>
  <c r="AF62" i="3"/>
  <c r="AK60" i="3"/>
  <c r="AJ60" i="3"/>
  <c r="AW64" i="6"/>
  <c r="AX64" i="6"/>
  <c r="AR65" i="6"/>
  <c r="AU65" i="6" s="1"/>
  <c r="AT65" i="6" s="1"/>
  <c r="AW65" i="6" a="1"/>
  <c r="AQ66" i="6"/>
  <c r="AO66" i="4"/>
  <c r="AP65" i="4"/>
  <c r="AW65" i="5"/>
  <c r="AX65" i="5"/>
  <c r="AQ67" i="5"/>
  <c r="AR66" i="5"/>
  <c r="AU66" i="5" s="1"/>
  <c r="AT66" i="5" s="1"/>
  <c r="AS66" i="5" s="1"/>
  <c r="AW66" i="5" s="1" a="1"/>
  <c r="AT64" i="4" l="1"/>
  <c r="BB64" i="4"/>
  <c r="AR65" i="4"/>
  <c r="AT65" i="4" s="1" a="1"/>
  <c r="AT65" i="4" s="1"/>
  <c r="AY65" i="4"/>
  <c r="AX65" i="4" s="1"/>
  <c r="AW65" i="4" s="1"/>
  <c r="BA65" i="4" s="1" a="1"/>
  <c r="BA65" i="4" s="1"/>
  <c r="AF63" i="3"/>
  <c r="AG62" i="3"/>
  <c r="AH62" i="3" s="1"/>
  <c r="AJ62" i="3" s="1" a="1"/>
  <c r="AP66" i="4"/>
  <c r="AO67" i="4"/>
  <c r="AW66" i="5"/>
  <c r="AX66" i="5"/>
  <c r="AR67" i="5"/>
  <c r="AU67" i="5" s="1"/>
  <c r="AT67" i="5" s="1"/>
  <c r="AS67" i="5" s="1"/>
  <c r="AW67" i="5" a="1"/>
  <c r="AQ68" i="5"/>
  <c r="AJ61" i="3"/>
  <c r="AK61" i="3"/>
  <c r="AQ67" i="6"/>
  <c r="AR66" i="6"/>
  <c r="AU66" i="6" s="1"/>
  <c r="AT66" i="6" s="1"/>
  <c r="AW66" i="6" s="1" a="1"/>
  <c r="AW65" i="6"/>
  <c r="AX65" i="6"/>
  <c r="AU65" i="4" l="1"/>
  <c r="BB65" i="4"/>
  <c r="AR67" i="6"/>
  <c r="AU67" i="6" s="1"/>
  <c r="AT67" i="6" s="1"/>
  <c r="AW67" i="6" a="1"/>
  <c r="AQ68" i="6"/>
  <c r="AR66" i="4"/>
  <c r="AT66" i="4" s="1" a="1"/>
  <c r="AT66" i="4" s="1"/>
  <c r="AY66" i="4"/>
  <c r="AX66" i="4" s="1"/>
  <c r="AW66" i="4" s="1"/>
  <c r="BA66" i="4" s="1" a="1"/>
  <c r="BA66" i="4" s="1"/>
  <c r="AW66" i="6"/>
  <c r="AX66" i="6"/>
  <c r="AW67" i="5"/>
  <c r="AX67" i="5"/>
  <c r="AO68" i="4"/>
  <c r="AP67" i="4"/>
  <c r="AK62" i="3"/>
  <c r="AJ62" i="3"/>
  <c r="AQ69" i="5"/>
  <c r="AR68" i="5"/>
  <c r="AU68" i="5" s="1"/>
  <c r="AT68" i="5" s="1"/>
  <c r="AS68" i="5" s="1"/>
  <c r="AW68" i="5" s="1" a="1"/>
  <c r="AG63" i="3"/>
  <c r="AH63" i="3" s="1"/>
  <c r="AJ63" i="3" s="1" a="1"/>
  <c r="AF64" i="3"/>
  <c r="BB66" i="4" l="1"/>
  <c r="AU66" i="4"/>
  <c r="AW68" i="5"/>
  <c r="AX68" i="5"/>
  <c r="AR68" i="6"/>
  <c r="AU68" i="6" s="1"/>
  <c r="AT68" i="6" s="1"/>
  <c r="AW68" i="6" a="1"/>
  <c r="AQ69" i="6"/>
  <c r="AR67" i="4"/>
  <c r="AT67" i="4" s="1" a="1"/>
  <c r="AT67" i="4" s="1"/>
  <c r="AY67" i="4"/>
  <c r="AX67" i="4" s="1"/>
  <c r="AW67" i="4" s="1"/>
  <c r="BA67" i="4" s="1" a="1"/>
  <c r="BB67" i="4" s="1"/>
  <c r="AJ63" i="3"/>
  <c r="AK63" i="3"/>
  <c r="AX67" i="6"/>
  <c r="AW67" i="6"/>
  <c r="AP68" i="4"/>
  <c r="AO69" i="4"/>
  <c r="AR69" i="5"/>
  <c r="AU69" i="5" s="1"/>
  <c r="AT69" i="5" s="1"/>
  <c r="AS69" i="5" s="1"/>
  <c r="AW69" i="5" s="1" a="1"/>
  <c r="AQ70" i="5"/>
  <c r="AG64" i="3"/>
  <c r="AH64" i="3" s="1"/>
  <c r="AJ64" i="3" a="1"/>
  <c r="AF65" i="3"/>
  <c r="BA67" i="4" l="1"/>
  <c r="AU67" i="4"/>
  <c r="AK64" i="3"/>
  <c r="AJ64" i="3"/>
  <c r="AW68" i="6"/>
  <c r="AX68" i="6"/>
  <c r="AQ71" i="5"/>
  <c r="AR70" i="5"/>
  <c r="AU70" i="5" s="1"/>
  <c r="AT70" i="5" s="1"/>
  <c r="AS70" i="5" s="1"/>
  <c r="AW70" i="5" s="1" a="1"/>
  <c r="AW69" i="5"/>
  <c r="AX69" i="5"/>
  <c r="AQ70" i="6"/>
  <c r="AW69" i="6" a="1"/>
  <c r="AR69" i="6"/>
  <c r="AU69" i="6" s="1"/>
  <c r="AT69" i="6" s="1"/>
  <c r="AO70" i="4"/>
  <c r="AP69" i="4"/>
  <c r="AF66" i="3"/>
  <c r="AG65" i="3"/>
  <c r="AH65" i="3" s="1"/>
  <c r="AJ65" i="3" s="1" a="1"/>
  <c r="AR68" i="4"/>
  <c r="AT68" i="4" s="1" a="1"/>
  <c r="AT68" i="4" s="1"/>
  <c r="AY68" i="4"/>
  <c r="AX68" i="4" s="1"/>
  <c r="AW68" i="4" s="1"/>
  <c r="BA68" i="4" s="1" a="1"/>
  <c r="BA68" i="4" s="1"/>
  <c r="AU68" i="4" l="1"/>
  <c r="BB68" i="4"/>
  <c r="AW70" i="5"/>
  <c r="AX70" i="5"/>
  <c r="AG66" i="3"/>
  <c r="AH66" i="3" s="1"/>
  <c r="AJ66" i="3" a="1"/>
  <c r="AF67" i="3"/>
  <c r="AR71" i="5"/>
  <c r="AU71" i="5" s="1"/>
  <c r="AT71" i="5" s="1"/>
  <c r="AS71" i="5" s="1"/>
  <c r="AW71" i="5" a="1"/>
  <c r="AQ72" i="5"/>
  <c r="AJ65" i="3"/>
  <c r="AK65" i="3"/>
  <c r="AP70" i="4"/>
  <c r="AO71" i="4"/>
  <c r="AX69" i="6"/>
  <c r="AW69" i="6"/>
  <c r="AR69" i="4"/>
  <c r="AT69" i="4" s="1" a="1"/>
  <c r="AT69" i="4" s="1"/>
  <c r="AY69" i="4"/>
  <c r="AX69" i="4" s="1"/>
  <c r="AW69" i="4" s="1"/>
  <c r="BA69" i="4" s="1" a="1"/>
  <c r="BA69" i="4" s="1"/>
  <c r="AR70" i="6"/>
  <c r="AU70" i="6" s="1"/>
  <c r="AT70" i="6" s="1"/>
  <c r="AW70" i="6" a="1"/>
  <c r="AQ71" i="6"/>
  <c r="AU69" i="4" l="1"/>
  <c r="BB69" i="4"/>
  <c r="AW70" i="6"/>
  <c r="AX70" i="6"/>
  <c r="AW71" i="5"/>
  <c r="AX71" i="5"/>
  <c r="AF68" i="3"/>
  <c r="AG67" i="3"/>
  <c r="AH67" i="3" s="1"/>
  <c r="AJ67" i="3" s="1" a="1"/>
  <c r="AR70" i="4"/>
  <c r="AT70" i="4" s="1" a="1"/>
  <c r="AT70" i="4" s="1"/>
  <c r="AY70" i="4"/>
  <c r="AX70" i="4" s="1"/>
  <c r="AW70" i="4" s="1"/>
  <c r="BA70" i="4" s="1" a="1"/>
  <c r="BA70" i="4" s="1"/>
  <c r="AK66" i="3"/>
  <c r="AJ66" i="3"/>
  <c r="AO72" i="4"/>
  <c r="AP71" i="4"/>
  <c r="AQ73" i="5"/>
  <c r="AR72" i="5"/>
  <c r="AU72" i="5" s="1"/>
  <c r="AT72" i="5" s="1"/>
  <c r="AS72" i="5" s="1"/>
  <c r="AW72" i="5" s="1" a="1"/>
  <c r="AQ72" i="6"/>
  <c r="AR71" i="6"/>
  <c r="AU71" i="6" s="1"/>
  <c r="AT71" i="6" s="1"/>
  <c r="AW71" i="6" s="1" a="1"/>
  <c r="AU70" i="4" l="1"/>
  <c r="BB70" i="4"/>
  <c r="AR72" i="6"/>
  <c r="AU72" i="6" s="1"/>
  <c r="AT72" i="6" s="1"/>
  <c r="AQ73" i="6"/>
  <c r="AW72" i="6" a="1"/>
  <c r="AG68" i="3"/>
  <c r="AH68" i="3" s="1"/>
  <c r="AJ68" i="3" a="1"/>
  <c r="AF69" i="3"/>
  <c r="AW71" i="6"/>
  <c r="AX71" i="6"/>
  <c r="AK67" i="3"/>
  <c r="AJ67" i="3"/>
  <c r="AP72" i="4"/>
  <c r="AO73" i="4"/>
  <c r="AW72" i="5"/>
  <c r="AX72" i="5"/>
  <c r="AR71" i="4"/>
  <c r="AT71" i="4" s="1" a="1"/>
  <c r="AT71" i="4" s="1"/>
  <c r="AY71" i="4"/>
  <c r="AX71" i="4" s="1"/>
  <c r="AW71" i="4" s="1"/>
  <c r="BA71" i="4" s="1" a="1"/>
  <c r="BB71" i="4" s="1"/>
  <c r="AR73" i="5"/>
  <c r="AU73" i="5" s="1"/>
  <c r="AT73" i="5" s="1"/>
  <c r="AS73" i="5" s="1"/>
  <c r="AW73" i="5" a="1"/>
  <c r="AQ74" i="5"/>
  <c r="BA71" i="4" l="1"/>
  <c r="AU71" i="4"/>
  <c r="AW73" i="5"/>
  <c r="AX73" i="5"/>
  <c r="AO74" i="4"/>
  <c r="AP73" i="4"/>
  <c r="AG69" i="3"/>
  <c r="AH69" i="3" s="1"/>
  <c r="AF70" i="3"/>
  <c r="AJ69" i="3" a="1"/>
  <c r="AQ75" i="5"/>
  <c r="AR74" i="5"/>
  <c r="AU74" i="5" s="1"/>
  <c r="AT74" i="5" s="1"/>
  <c r="AS74" i="5" s="1"/>
  <c r="AW74" i="5" s="1" a="1"/>
  <c r="AW72" i="6"/>
  <c r="AX72" i="6"/>
  <c r="AR72" i="4"/>
  <c r="AT72" i="4" s="1" a="1"/>
  <c r="AU72" i="4" s="1"/>
  <c r="AY72" i="4"/>
  <c r="AX72" i="4" s="1"/>
  <c r="AW72" i="4" s="1"/>
  <c r="BA72" i="4" s="1" a="1"/>
  <c r="BB72" i="4" s="1"/>
  <c r="AK68" i="3"/>
  <c r="AJ68" i="3"/>
  <c r="AQ74" i="6"/>
  <c r="AR73" i="6"/>
  <c r="AU73" i="6" s="1"/>
  <c r="AT73" i="6" s="1"/>
  <c r="AW73" i="6" s="1" a="1"/>
  <c r="AT72" i="4" l="1"/>
  <c r="BA72" i="4"/>
  <c r="AQ75" i="6"/>
  <c r="AR74" i="6"/>
  <c r="AU74" i="6" s="1"/>
  <c r="AT74" i="6" s="1"/>
  <c r="AW74" i="6" a="1"/>
  <c r="AG70" i="3"/>
  <c r="AH70" i="3" s="1"/>
  <c r="AJ70" i="3" a="1"/>
  <c r="AF71" i="3"/>
  <c r="AW73" i="6"/>
  <c r="AX73" i="6"/>
  <c r="AW74" i="5"/>
  <c r="AX74" i="5"/>
  <c r="AR73" i="4"/>
  <c r="AT73" i="4" s="1" a="1"/>
  <c r="AT73" i="4" s="1"/>
  <c r="AY73" i="4"/>
  <c r="AX73" i="4" s="1"/>
  <c r="AW73" i="4" s="1"/>
  <c r="BA73" i="4" s="1" a="1"/>
  <c r="BA73" i="4" s="1"/>
  <c r="AJ69" i="3"/>
  <c r="AK69" i="3"/>
  <c r="AP74" i="4"/>
  <c r="AO75" i="4"/>
  <c r="AR75" i="5"/>
  <c r="AU75" i="5" s="1"/>
  <c r="AT75" i="5" s="1"/>
  <c r="AS75" i="5" s="1"/>
  <c r="AW75" i="5" a="1"/>
  <c r="AQ76" i="5"/>
  <c r="AU73" i="4" l="1"/>
  <c r="BB73" i="4"/>
  <c r="AO76" i="4"/>
  <c r="AP75" i="4"/>
  <c r="AW74" i="6"/>
  <c r="AX74" i="6"/>
  <c r="AR74" i="4"/>
  <c r="AT74" i="4" s="1" a="1"/>
  <c r="AT74" i="4" s="1"/>
  <c r="AY74" i="4"/>
  <c r="AX74" i="4" s="1"/>
  <c r="AW74" i="4" s="1"/>
  <c r="BA74" i="4" s="1" a="1"/>
  <c r="BA74" i="4" s="1"/>
  <c r="AG71" i="3"/>
  <c r="AH71" i="3" s="1"/>
  <c r="AJ71" i="3" s="1" a="1"/>
  <c r="AF72" i="3"/>
  <c r="AW75" i="5"/>
  <c r="AX75" i="5"/>
  <c r="AK70" i="3"/>
  <c r="AJ70" i="3"/>
  <c r="AQ77" i="5"/>
  <c r="AR76" i="5"/>
  <c r="AU76" i="5" s="1"/>
  <c r="AT76" i="5" s="1"/>
  <c r="AS76" i="5" s="1"/>
  <c r="AW76" i="5" s="1" a="1"/>
  <c r="AR75" i="6"/>
  <c r="AU75" i="6" s="1"/>
  <c r="AT75" i="6" s="1"/>
  <c r="AW75" i="6" a="1"/>
  <c r="AQ76" i="6"/>
  <c r="BB74" i="4" l="1"/>
  <c r="AU74" i="4"/>
  <c r="AQ77" i="6"/>
  <c r="AR76" i="6"/>
  <c r="AU76" i="6" s="1"/>
  <c r="AT76" i="6" s="1"/>
  <c r="AW76" i="6" a="1"/>
  <c r="AW76" i="5"/>
  <c r="AX76" i="5"/>
  <c r="AR77" i="5"/>
  <c r="AU77" i="5" s="1"/>
  <c r="AT77" i="5" s="1"/>
  <c r="AS77" i="5" s="1"/>
  <c r="AW77" i="5" a="1"/>
  <c r="AQ78" i="5"/>
  <c r="AF73" i="3"/>
  <c r="AJ72" i="3" a="1"/>
  <c r="AG72" i="3"/>
  <c r="AH72" i="3" s="1"/>
  <c r="AR75" i="4"/>
  <c r="AT75" i="4" s="1" a="1"/>
  <c r="AT75" i="4" s="1"/>
  <c r="AY75" i="4"/>
  <c r="AX75" i="4" s="1"/>
  <c r="AW75" i="4" s="1"/>
  <c r="BA75" i="4" s="1" a="1"/>
  <c r="BA75" i="4" s="1"/>
  <c r="AW75" i="6"/>
  <c r="AX75" i="6"/>
  <c r="AJ71" i="3"/>
  <c r="AK71" i="3"/>
  <c r="AP76" i="4"/>
  <c r="AO77" i="4"/>
  <c r="BB75" i="4" l="1"/>
  <c r="AU75" i="4"/>
  <c r="AQ79" i="5"/>
  <c r="AR78" i="5"/>
  <c r="AU78" i="5" s="1"/>
  <c r="AT78" i="5" s="1"/>
  <c r="AS78" i="5" s="1"/>
  <c r="AW78" i="5" s="1" a="1"/>
  <c r="AG73" i="3"/>
  <c r="AH73" i="3" s="1"/>
  <c r="AJ73" i="3" a="1"/>
  <c r="AF74" i="3"/>
  <c r="AW77" i="5"/>
  <c r="AX77" i="5"/>
  <c r="AK72" i="3"/>
  <c r="AJ72" i="3"/>
  <c r="AR76" i="4"/>
  <c r="AT76" i="4" s="1" a="1"/>
  <c r="AT76" i="4" s="1"/>
  <c r="AY76" i="4"/>
  <c r="AX76" i="4" s="1"/>
  <c r="AW76" i="4" s="1"/>
  <c r="BA76" i="4" s="1" a="1"/>
  <c r="BA76" i="4" s="1"/>
  <c r="AO78" i="4"/>
  <c r="AP77" i="4"/>
  <c r="AW76" i="6"/>
  <c r="AX76" i="6"/>
  <c r="AR77" i="6"/>
  <c r="AU77" i="6" s="1"/>
  <c r="AT77" i="6" s="1"/>
  <c r="AW77" i="6" a="1"/>
  <c r="AQ78" i="6"/>
  <c r="BB76" i="4" l="1"/>
  <c r="AU76" i="4"/>
  <c r="AR77" i="4"/>
  <c r="AT77" i="4" s="1" a="1"/>
  <c r="AU77" i="4" s="1"/>
  <c r="AY77" i="4"/>
  <c r="AX77" i="4" s="1"/>
  <c r="AW77" i="4" s="1"/>
  <c r="BA77" i="4" s="1" a="1"/>
  <c r="BA77" i="4" s="1"/>
  <c r="AF75" i="3"/>
  <c r="AG74" i="3"/>
  <c r="AH74" i="3" s="1"/>
  <c r="AJ74" i="3" a="1"/>
  <c r="AJ73" i="3"/>
  <c r="AK73" i="3"/>
  <c r="AP78" i="4"/>
  <c r="AO79" i="4"/>
  <c r="AX77" i="6"/>
  <c r="AW77" i="6"/>
  <c r="AR79" i="5"/>
  <c r="AU79" i="5" s="1"/>
  <c r="AT79" i="5" s="1"/>
  <c r="AS79" i="5" s="1"/>
  <c r="AW79" i="5" a="1"/>
  <c r="AQ80" i="5"/>
  <c r="AQ79" i="6"/>
  <c r="AR78" i="6"/>
  <c r="AU78" i="6" s="1"/>
  <c r="AT78" i="6" s="1"/>
  <c r="AW78" i="6" s="1" a="1"/>
  <c r="AW78" i="5"/>
  <c r="AX78" i="5"/>
  <c r="AT77" i="4" l="1"/>
  <c r="BB77" i="4"/>
  <c r="AR78" i="4"/>
  <c r="AT78" i="4" s="1" a="1"/>
  <c r="AT78" i="4" s="1"/>
  <c r="AY78" i="4"/>
  <c r="AX78" i="4" s="1"/>
  <c r="AW78" i="4" s="1"/>
  <c r="BA78" i="4" s="1" a="1"/>
  <c r="BA78" i="4" s="1"/>
  <c r="AW79" i="5"/>
  <c r="AX79" i="5"/>
  <c r="AQ81" i="5"/>
  <c r="AR80" i="5"/>
  <c r="AU80" i="5" s="1"/>
  <c r="AT80" i="5" s="1"/>
  <c r="AS80" i="5" s="1"/>
  <c r="AW80" i="5" s="1" a="1"/>
  <c r="AR79" i="6"/>
  <c r="AU79" i="6" s="1"/>
  <c r="AT79" i="6" s="1"/>
  <c r="AW79" i="6" a="1"/>
  <c r="AQ80" i="6"/>
  <c r="AW78" i="6"/>
  <c r="AX78" i="6"/>
  <c r="AK74" i="3"/>
  <c r="AJ74" i="3"/>
  <c r="AG75" i="3"/>
  <c r="AH75" i="3" s="1"/>
  <c r="AJ75" i="3" s="1" a="1"/>
  <c r="AF76" i="3"/>
  <c r="AO80" i="4"/>
  <c r="AP79" i="4"/>
  <c r="AU78" i="4" l="1"/>
  <c r="BB78" i="4"/>
  <c r="AR80" i="6"/>
  <c r="AU80" i="6" s="1"/>
  <c r="AT80" i="6" s="1"/>
  <c r="AW80" i="6" a="1"/>
  <c r="AQ81" i="6"/>
  <c r="AG76" i="3"/>
  <c r="AH76" i="3" s="1"/>
  <c r="AF77" i="3"/>
  <c r="AJ76" i="3" a="1"/>
  <c r="AX79" i="6"/>
  <c r="AW79" i="6"/>
  <c r="AW80" i="5"/>
  <c r="AX80" i="5"/>
  <c r="AR79" i="4"/>
  <c r="AT79" i="4" s="1" a="1"/>
  <c r="AT79" i="4" s="1"/>
  <c r="AY79" i="4"/>
  <c r="AX79" i="4" s="1"/>
  <c r="AW79" i="4" s="1"/>
  <c r="BA79" i="4" s="1" a="1"/>
  <c r="BA79" i="4" s="1"/>
  <c r="AT80" i="4" a="1"/>
  <c r="AP80" i="4"/>
  <c r="BA80" i="4" a="1"/>
  <c r="AO81" i="4"/>
  <c r="AJ75" i="3"/>
  <c r="AK75" i="3"/>
  <c r="AR81" i="5"/>
  <c r="AU81" i="5" s="1"/>
  <c r="AT81" i="5" s="1"/>
  <c r="AS81" i="5" s="1"/>
  <c r="AW81" i="5" a="1"/>
  <c r="AQ82" i="5"/>
  <c r="AU79" i="4" l="1"/>
  <c r="BB79" i="4"/>
  <c r="AW81" i="5"/>
  <c r="AX81" i="5"/>
  <c r="AR80" i="4"/>
  <c r="AY80" i="4"/>
  <c r="AX80" i="4" s="1"/>
  <c r="AW80" i="4" s="1"/>
  <c r="BA80" i="4"/>
  <c r="BB80" i="4"/>
  <c r="AQ82" i="6"/>
  <c r="AW81" i="6" a="1"/>
  <c r="AR81" i="6"/>
  <c r="AU81" i="6" s="1"/>
  <c r="AT81" i="6" s="1"/>
  <c r="AW82" i="5" a="1"/>
  <c r="AQ83" i="5"/>
  <c r="AR82" i="5"/>
  <c r="AU82" i="5" s="1"/>
  <c r="AT82" i="5" s="1"/>
  <c r="AS82" i="5" s="1"/>
  <c r="AK76" i="3"/>
  <c r="AJ76" i="3"/>
  <c r="AT81" i="4" a="1"/>
  <c r="BA81" i="4" a="1"/>
  <c r="AO82" i="4"/>
  <c r="AP81" i="4"/>
  <c r="AW80" i="6"/>
  <c r="AX80" i="6"/>
  <c r="AG77" i="3"/>
  <c r="AH77" i="3" s="1"/>
  <c r="AJ77" i="3" a="1"/>
  <c r="AF78" i="3"/>
  <c r="AT80" i="4"/>
  <c r="AU80" i="4"/>
  <c r="AW82" i="5" l="1"/>
  <c r="AX82" i="5"/>
  <c r="AR83" i="5"/>
  <c r="AU83" i="5" s="1"/>
  <c r="AT83" i="5" s="1"/>
  <c r="AS83" i="5" s="1"/>
  <c r="AW83" i="5" a="1"/>
  <c r="AQ84" i="5"/>
  <c r="AY81" i="4"/>
  <c r="AX81" i="4" s="1"/>
  <c r="AW81" i="4" s="1"/>
  <c r="AR81" i="4"/>
  <c r="AG78" i="3"/>
  <c r="AH78" i="3" s="1"/>
  <c r="AJ78" i="3" a="1"/>
  <c r="AF79" i="3"/>
  <c r="AJ77" i="3"/>
  <c r="AK77" i="3"/>
  <c r="AX81" i="6"/>
  <c r="AW81" i="6"/>
  <c r="AR82" i="6"/>
  <c r="AU82" i="6" s="1"/>
  <c r="AT82" i="6" s="1"/>
  <c r="AW82" i="6" a="1"/>
  <c r="AQ83" i="6"/>
  <c r="AT82" i="4" a="1"/>
  <c r="BA82" i="4" a="1"/>
  <c r="AO83" i="4"/>
  <c r="AP82" i="4"/>
  <c r="BA81" i="4"/>
  <c r="BB81" i="4"/>
  <c r="AT81" i="4"/>
  <c r="AU81" i="4"/>
  <c r="AR82" i="4" l="1"/>
  <c r="AY82" i="4"/>
  <c r="AX82" i="4" s="1"/>
  <c r="AW82" i="4" s="1"/>
  <c r="AJ79" i="3" a="1"/>
  <c r="AF80" i="3"/>
  <c r="AG79" i="3"/>
  <c r="AH79" i="3" s="1"/>
  <c r="BA82" i="4"/>
  <c r="BB82" i="4"/>
  <c r="AW84" i="5" a="1"/>
  <c r="AQ85" i="5"/>
  <c r="AR84" i="5"/>
  <c r="AU84" i="5" s="1"/>
  <c r="AT84" i="5" s="1"/>
  <c r="AS84" i="5" s="1"/>
  <c r="AT82" i="4"/>
  <c r="AU82" i="4"/>
  <c r="AK78" i="3"/>
  <c r="AJ78" i="3"/>
  <c r="AT83" i="4" a="1"/>
  <c r="BA83" i="4" a="1"/>
  <c r="AO84" i="4"/>
  <c r="AP83" i="4"/>
  <c r="AW83" i="6" a="1"/>
  <c r="AQ84" i="6"/>
  <c r="AR83" i="6"/>
  <c r="AU83" i="6" s="1"/>
  <c r="AT83" i="6" s="1"/>
  <c r="AW82" i="6"/>
  <c r="AX82" i="6"/>
  <c r="AW83" i="5"/>
  <c r="AX83" i="5"/>
  <c r="AR84" i="6" l="1"/>
  <c r="AU84" i="6" s="1"/>
  <c r="AT84" i="6" s="1"/>
  <c r="AQ85" i="6"/>
  <c r="AW84" i="6" a="1"/>
  <c r="BA83" i="4"/>
  <c r="BB83" i="4"/>
  <c r="AR85" i="5"/>
  <c r="AU85" i="5" s="1"/>
  <c r="AT85" i="5" s="1"/>
  <c r="AS85" i="5" s="1"/>
  <c r="AW85" i="5" a="1"/>
  <c r="AQ86" i="5"/>
  <c r="AJ79" i="3"/>
  <c r="AK79" i="3"/>
  <c r="AW83" i="6"/>
  <c r="AX83" i="6"/>
  <c r="AW84" i="5"/>
  <c r="AX84" i="5"/>
  <c r="AY83" i="4"/>
  <c r="AX83" i="4" s="1"/>
  <c r="AW83" i="4" s="1"/>
  <c r="AR83" i="4"/>
  <c r="AT84" i="4" a="1"/>
  <c r="AP84" i="4"/>
  <c r="AO85" i="4"/>
  <c r="BA84" i="4" a="1"/>
  <c r="AG80" i="3"/>
  <c r="AH80" i="3" s="1"/>
  <c r="AJ80" i="3" a="1"/>
  <c r="AF81" i="3"/>
  <c r="AT83" i="4"/>
  <c r="AU83" i="4"/>
  <c r="BA84" i="4" l="1"/>
  <c r="BB84" i="4"/>
  <c r="AJ81" i="3" a="1"/>
  <c r="AF82" i="3"/>
  <c r="AG81" i="3"/>
  <c r="AH81" i="3" s="1"/>
  <c r="AW85" i="5"/>
  <c r="AX85" i="5"/>
  <c r="AT85" i="4" a="1"/>
  <c r="AP85" i="4"/>
  <c r="BA85" i="4" a="1"/>
  <c r="AO86" i="4"/>
  <c r="AR84" i="4"/>
  <c r="AY84" i="4"/>
  <c r="AX84" i="4" s="1"/>
  <c r="AW84" i="4" s="1"/>
  <c r="AW84" i="6"/>
  <c r="AX84" i="6"/>
  <c r="AK80" i="3"/>
  <c r="AJ80" i="3"/>
  <c r="AW86" i="5" a="1"/>
  <c r="AQ87" i="5"/>
  <c r="AR86" i="5"/>
  <c r="AU86" i="5" s="1"/>
  <c r="AT86" i="5" s="1"/>
  <c r="AS86" i="5" s="1"/>
  <c r="AW85" i="6" a="1"/>
  <c r="AQ86" i="6"/>
  <c r="AR85" i="6"/>
  <c r="AU85" i="6" s="1"/>
  <c r="AT85" i="6" s="1"/>
  <c r="AT84" i="4"/>
  <c r="AU84" i="4"/>
  <c r="AT85" i="4" l="1"/>
  <c r="AU85" i="4"/>
  <c r="AT86" i="4" a="1"/>
  <c r="AO87" i="4"/>
  <c r="AP86" i="4"/>
  <c r="BA86" i="4" a="1"/>
  <c r="AW86" i="5"/>
  <c r="AX86" i="5"/>
  <c r="AQ87" i="6"/>
  <c r="AR86" i="6"/>
  <c r="AU86" i="6" s="1"/>
  <c r="AT86" i="6" s="1"/>
  <c r="AW86" i="6" a="1"/>
  <c r="BA85" i="4"/>
  <c r="BB85" i="4"/>
  <c r="AW85" i="6"/>
  <c r="AX85" i="6"/>
  <c r="AR85" i="4"/>
  <c r="AY85" i="4"/>
  <c r="AX85" i="4" s="1"/>
  <c r="AW85" i="4" s="1"/>
  <c r="AR87" i="5"/>
  <c r="AU87" i="5" s="1"/>
  <c r="AT87" i="5" s="1"/>
  <c r="AS87" i="5" s="1"/>
  <c r="AW87" i="5" a="1"/>
  <c r="AQ88" i="5"/>
  <c r="AG82" i="3"/>
  <c r="AH82" i="3" s="1"/>
  <c r="AJ82" i="3" a="1"/>
  <c r="AF83" i="3"/>
  <c r="AJ81" i="3"/>
  <c r="AK81" i="3"/>
  <c r="AK82" i="3" l="1"/>
  <c r="AJ82" i="3"/>
  <c r="AF84" i="3"/>
  <c r="AJ83" i="3" a="1"/>
  <c r="AG83" i="3"/>
  <c r="AH83" i="3" s="1"/>
  <c r="AR87" i="6"/>
  <c r="AU87" i="6" s="1"/>
  <c r="AT87" i="6" s="1"/>
  <c r="AW87" i="6" a="1"/>
  <c r="AQ88" i="6"/>
  <c r="AT87" i="4" a="1"/>
  <c r="AP87" i="4"/>
  <c r="BA87" i="4" a="1"/>
  <c r="AO88" i="4"/>
  <c r="AW86" i="6"/>
  <c r="AX86" i="6"/>
  <c r="AW88" i="5" a="1"/>
  <c r="AQ89" i="5"/>
  <c r="AR88" i="5"/>
  <c r="AU88" i="5" s="1"/>
  <c r="AT88" i="5" s="1"/>
  <c r="AS88" i="5" s="1"/>
  <c r="AW87" i="5"/>
  <c r="AX87" i="5"/>
  <c r="BA86" i="4"/>
  <c r="BB86" i="4"/>
  <c r="AR86" i="4"/>
  <c r="AY86" i="4"/>
  <c r="AX86" i="4" s="1"/>
  <c r="AW86" i="4" s="1"/>
  <c r="AT86" i="4"/>
  <c r="AU86" i="4"/>
  <c r="AY87" i="4" l="1"/>
  <c r="AX87" i="4" s="1"/>
  <c r="AW87" i="4" s="1"/>
  <c r="AR87" i="4"/>
  <c r="AT87" i="4"/>
  <c r="AU87" i="4"/>
  <c r="AR89" i="5"/>
  <c r="AU89" i="5" s="1"/>
  <c r="AT89" i="5" s="1"/>
  <c r="AS89" i="5" s="1"/>
  <c r="AW89" i="5" a="1"/>
  <c r="AQ90" i="5"/>
  <c r="AT88" i="4" a="1"/>
  <c r="BA88" i="4" a="1"/>
  <c r="AO89" i="4"/>
  <c r="AP88" i="4"/>
  <c r="AW87" i="6"/>
  <c r="AX87" i="6"/>
  <c r="AW88" i="5"/>
  <c r="AX88" i="5"/>
  <c r="BA87" i="4"/>
  <c r="BB87" i="4"/>
  <c r="AQ89" i="6"/>
  <c r="AR88" i="6"/>
  <c r="AU88" i="6" s="1"/>
  <c r="AT88" i="6" s="1"/>
  <c r="AW88" i="6" a="1"/>
  <c r="AJ83" i="3"/>
  <c r="AK83" i="3"/>
  <c r="AG84" i="3"/>
  <c r="AH84" i="3" s="1"/>
  <c r="AJ84" i="3" a="1"/>
  <c r="AF85" i="3"/>
  <c r="AK84" i="3" l="1"/>
  <c r="AJ84" i="3"/>
  <c r="AT89" i="4" a="1"/>
  <c r="AP89" i="4"/>
  <c r="BA89" i="4" a="1"/>
  <c r="AO90" i="4"/>
  <c r="AT88" i="4"/>
  <c r="AU88" i="4"/>
  <c r="BA88" i="4"/>
  <c r="BB88" i="4"/>
  <c r="AW89" i="5"/>
  <c r="AX89" i="5"/>
  <c r="AY88" i="4"/>
  <c r="AX88" i="4" s="1"/>
  <c r="AW88" i="4" s="1"/>
  <c r="AR88" i="4"/>
  <c r="AW88" i="6"/>
  <c r="AX88" i="6"/>
  <c r="AW90" i="5" a="1"/>
  <c r="AQ91" i="5"/>
  <c r="AR90" i="5"/>
  <c r="AU90" i="5" s="1"/>
  <c r="AT90" i="5" s="1"/>
  <c r="AS90" i="5" s="1"/>
  <c r="AR89" i="6"/>
  <c r="AU89" i="6" s="1"/>
  <c r="AT89" i="6" s="1"/>
  <c r="AW89" i="6" a="1"/>
  <c r="AQ90" i="6"/>
  <c r="AF86" i="3"/>
  <c r="AG85" i="3"/>
  <c r="AH85" i="3" s="1"/>
  <c r="AJ85" i="3" a="1"/>
  <c r="AW90" i="6" l="1" a="1"/>
  <c r="AQ91" i="6"/>
  <c r="AR90" i="6"/>
  <c r="AU90" i="6" s="1"/>
  <c r="AT90" i="6" s="1"/>
  <c r="AX89" i="6"/>
  <c r="AW89" i="6"/>
  <c r="AR89" i="4"/>
  <c r="AY89" i="4"/>
  <c r="AX89" i="4" s="1"/>
  <c r="AW89" i="4" s="1"/>
  <c r="AR91" i="5"/>
  <c r="AU91" i="5" s="1"/>
  <c r="AT91" i="5" s="1"/>
  <c r="AS91" i="5" s="1"/>
  <c r="AW91" i="5" a="1"/>
  <c r="AQ92" i="5"/>
  <c r="AT89" i="4"/>
  <c r="AU89" i="4"/>
  <c r="AW90" i="5"/>
  <c r="AX90" i="5"/>
  <c r="AG86" i="3"/>
  <c r="AH86" i="3" s="1"/>
  <c r="AJ86" i="3" a="1"/>
  <c r="AF87" i="3"/>
  <c r="AT90" i="4" a="1"/>
  <c r="AO91" i="4"/>
  <c r="AP90" i="4"/>
  <c r="BA90" i="4" a="1"/>
  <c r="BA89" i="4"/>
  <c r="BB89" i="4"/>
  <c r="AK85" i="3"/>
  <c r="AJ85" i="3"/>
  <c r="BA90" i="4" l="1"/>
  <c r="BB90" i="4"/>
  <c r="AR90" i="4"/>
  <c r="AY90" i="4"/>
  <c r="AX90" i="4" s="1"/>
  <c r="AW90" i="4" s="1"/>
  <c r="AF88" i="3"/>
  <c r="AG87" i="3"/>
  <c r="AH87" i="3" s="1"/>
  <c r="AJ87" i="3" a="1"/>
  <c r="AW92" i="5" a="1"/>
  <c r="AQ93" i="5"/>
  <c r="AR92" i="5"/>
  <c r="AU92" i="5" s="1"/>
  <c r="AT92" i="5" s="1"/>
  <c r="AS92" i="5" s="1"/>
  <c r="AK86" i="3"/>
  <c r="AJ86" i="3"/>
  <c r="AT90" i="4"/>
  <c r="AU90" i="4"/>
  <c r="AT91" i="4" a="1"/>
  <c r="AO92" i="4"/>
  <c r="AP91" i="4"/>
  <c r="BA91" i="4" a="1"/>
  <c r="AW91" i="5"/>
  <c r="AX91" i="5"/>
  <c r="AR91" i="6"/>
  <c r="AU91" i="6" s="1"/>
  <c r="AT91" i="6" s="1"/>
  <c r="AW91" i="6" a="1"/>
  <c r="AQ92" i="6"/>
  <c r="AW90" i="6"/>
  <c r="AX90" i="6"/>
  <c r="AK87" i="3" l="1"/>
  <c r="AJ87" i="3"/>
  <c r="AR92" i="6"/>
  <c r="AU92" i="6" s="1"/>
  <c r="AT92" i="6" s="1"/>
  <c r="AW92" i="6" a="1"/>
  <c r="AQ93" i="6"/>
  <c r="AG88" i="3"/>
  <c r="AH88" i="3" s="1"/>
  <c r="AJ88" i="3" a="1"/>
  <c r="AF89" i="3"/>
  <c r="AW92" i="5"/>
  <c r="AX92" i="5"/>
  <c r="AT92" i="4" a="1"/>
  <c r="AP92" i="4"/>
  <c r="BA92" i="4" a="1"/>
  <c r="AO93" i="4"/>
  <c r="AT91" i="4"/>
  <c r="AU91" i="4"/>
  <c r="BA91" i="4"/>
  <c r="BB91" i="4"/>
  <c r="AX91" i="6"/>
  <c r="AW91" i="6"/>
  <c r="AR93" i="5"/>
  <c r="AU93" i="5" s="1"/>
  <c r="AT93" i="5" s="1"/>
  <c r="AS93" i="5" s="1"/>
  <c r="AW93" i="5" a="1"/>
  <c r="AQ94" i="5"/>
  <c r="AR91" i="4"/>
  <c r="AY91" i="4"/>
  <c r="AX91" i="4" s="1"/>
  <c r="AW91" i="4" s="1"/>
  <c r="AR92" i="4" l="1"/>
  <c r="AY92" i="4"/>
  <c r="AX92" i="4" s="1"/>
  <c r="AW92" i="4" s="1"/>
  <c r="AW94" i="5" a="1"/>
  <c r="AQ95" i="5"/>
  <c r="AR94" i="5"/>
  <c r="AU94" i="5" s="1"/>
  <c r="AT94" i="5" s="1"/>
  <c r="AS94" i="5" s="1"/>
  <c r="AW93" i="5"/>
  <c r="AX93" i="5"/>
  <c r="AK88" i="3"/>
  <c r="AJ88" i="3"/>
  <c r="AQ94" i="6"/>
  <c r="AR93" i="6"/>
  <c r="AU93" i="6" s="1"/>
  <c r="AT93" i="6" s="1"/>
  <c r="AW93" i="6" a="1"/>
  <c r="AT92" i="4"/>
  <c r="AU92" i="4"/>
  <c r="AG89" i="3"/>
  <c r="AH89" i="3" s="1"/>
  <c r="AF90" i="3"/>
  <c r="AJ89" i="3" a="1"/>
  <c r="AW92" i="6"/>
  <c r="AX92" i="6"/>
  <c r="AT93" i="4" a="1"/>
  <c r="BA93" i="4" a="1"/>
  <c r="AO94" i="4"/>
  <c r="AP93" i="4"/>
  <c r="BA92" i="4"/>
  <c r="BB92" i="4"/>
  <c r="AT94" i="4" l="1" a="1"/>
  <c r="AO95" i="4"/>
  <c r="AP94" i="4"/>
  <c r="BA94" i="4" a="1"/>
  <c r="AT93" i="4"/>
  <c r="AU93" i="4"/>
  <c r="AY93" i="4"/>
  <c r="AX93" i="4" s="1"/>
  <c r="AW93" i="4" s="1"/>
  <c r="AR93" i="4"/>
  <c r="AX93" i="6"/>
  <c r="AW93" i="6"/>
  <c r="AR94" i="6"/>
  <c r="AU94" i="6" s="1"/>
  <c r="AT94" i="6" s="1"/>
  <c r="AW94" i="6" a="1"/>
  <c r="AQ95" i="6"/>
  <c r="BA93" i="4"/>
  <c r="BB93" i="4"/>
  <c r="AJ89" i="3"/>
  <c r="AK89" i="3"/>
  <c r="AG90" i="3"/>
  <c r="AH90" i="3" s="1"/>
  <c r="AJ90" i="3" a="1"/>
  <c r="AF91" i="3"/>
  <c r="AR95" i="5"/>
  <c r="AU95" i="5" s="1"/>
  <c r="AT95" i="5" s="1"/>
  <c r="AS95" i="5" s="1"/>
  <c r="AW95" i="5" a="1"/>
  <c r="AQ96" i="5"/>
  <c r="AW94" i="5"/>
  <c r="AX94" i="5"/>
  <c r="AW94" i="6" l="1"/>
  <c r="AX94" i="6"/>
  <c r="AK90" i="3"/>
  <c r="AJ90" i="3"/>
  <c r="AW95" i="5"/>
  <c r="AX95" i="5"/>
  <c r="BB94" i="4"/>
  <c r="BA94" i="4"/>
  <c r="AG91" i="3"/>
  <c r="AH91" i="3" s="1"/>
  <c r="AJ91" i="3" a="1"/>
  <c r="AF92" i="3"/>
  <c r="AR94" i="4"/>
  <c r="AY94" i="4"/>
  <c r="AX94" i="4" s="1"/>
  <c r="AW94" i="4" s="1"/>
  <c r="AT95" i="4" a="1"/>
  <c r="AP95" i="4"/>
  <c r="BA95" i="4" a="1"/>
  <c r="AO96" i="4"/>
  <c r="AW96" i="5" a="1"/>
  <c r="AQ97" i="5"/>
  <c r="AR96" i="5"/>
  <c r="AU96" i="5" s="1"/>
  <c r="AT96" i="5" s="1"/>
  <c r="AS96" i="5" s="1"/>
  <c r="AW95" i="6" a="1"/>
  <c r="AQ96" i="6"/>
  <c r="AR95" i="6"/>
  <c r="AU95" i="6" s="1"/>
  <c r="AT95" i="6" s="1"/>
  <c r="AT94" i="4"/>
  <c r="AU94" i="4"/>
  <c r="AJ92" i="3" l="1" a="1"/>
  <c r="AF93" i="3"/>
  <c r="AG92" i="3"/>
  <c r="AH92" i="3" s="1"/>
  <c r="AW95" i="6"/>
  <c r="AX95" i="6"/>
  <c r="AJ91" i="3"/>
  <c r="AK91" i="3"/>
  <c r="AR97" i="5"/>
  <c r="AU97" i="5" s="1"/>
  <c r="AT97" i="5" s="1"/>
  <c r="AS97" i="5" s="1"/>
  <c r="AW97" i="5" a="1"/>
  <c r="AQ98" i="5"/>
  <c r="BA96" i="4" a="1"/>
  <c r="AO97" i="4"/>
  <c r="AT96" i="4" a="1"/>
  <c r="AP96" i="4"/>
  <c r="BA95" i="4"/>
  <c r="BB95" i="4"/>
  <c r="AR95" i="4"/>
  <c r="AY95" i="4"/>
  <c r="AX95" i="4" s="1"/>
  <c r="AW95" i="4" s="1"/>
  <c r="AR96" i="6"/>
  <c r="AU96" i="6" s="1"/>
  <c r="AT96" i="6" s="1"/>
  <c r="AW96" i="6" a="1"/>
  <c r="AQ97" i="6"/>
  <c r="AT95" i="4"/>
  <c r="AU95" i="4"/>
  <c r="AW96" i="5"/>
  <c r="AX96" i="5"/>
  <c r="AW97" i="6" l="1" a="1"/>
  <c r="AQ98" i="6"/>
  <c r="AR97" i="6"/>
  <c r="AU97" i="6" s="1"/>
  <c r="AT97" i="6" s="1"/>
  <c r="AW97" i="5"/>
  <c r="AX97" i="5"/>
  <c r="AO98" i="4"/>
  <c r="AP97" i="4"/>
  <c r="AT97" i="4" a="1"/>
  <c r="BA97" i="4" a="1"/>
  <c r="AW96" i="6"/>
  <c r="AX96" i="6"/>
  <c r="AW98" i="5" a="1"/>
  <c r="AQ99" i="5"/>
  <c r="AR98" i="5"/>
  <c r="AU98" i="5" s="1"/>
  <c r="AT98" i="5" s="1"/>
  <c r="AS98" i="5" s="1"/>
  <c r="AG93" i="3"/>
  <c r="AH93" i="3" s="1"/>
  <c r="AJ93" i="3" a="1"/>
  <c r="AF94" i="3"/>
  <c r="BB96" i="4"/>
  <c r="BA96" i="4"/>
  <c r="AY96" i="4"/>
  <c r="AX96" i="4" s="1"/>
  <c r="AW96" i="4" s="1"/>
  <c r="AR96" i="4"/>
  <c r="AT96" i="4"/>
  <c r="AU96" i="4"/>
  <c r="AK92" i="3"/>
  <c r="AJ92" i="3"/>
  <c r="BA97" i="4" l="1"/>
  <c r="BB97" i="4"/>
  <c r="AJ94" i="3" a="1"/>
  <c r="AF95" i="3"/>
  <c r="AG94" i="3"/>
  <c r="AH94" i="3" s="1"/>
  <c r="AJ93" i="3"/>
  <c r="AK93" i="3"/>
  <c r="AR97" i="4"/>
  <c r="AY97" i="4"/>
  <c r="AX97" i="4" s="1"/>
  <c r="AW97" i="4" s="1"/>
  <c r="AW98" i="5"/>
  <c r="AX98" i="5"/>
  <c r="AQ99" i="6"/>
  <c r="AR98" i="6"/>
  <c r="AU98" i="6" s="1"/>
  <c r="AT98" i="6" s="1"/>
  <c r="AW98" i="6" a="1"/>
  <c r="AT97" i="4"/>
  <c r="AU97" i="4"/>
  <c r="AT98" i="4" a="1"/>
  <c r="BA98" i="4" a="1"/>
  <c r="AO99" i="4"/>
  <c r="AP98" i="4"/>
  <c r="AR99" i="5"/>
  <c r="AU99" i="5" s="1"/>
  <c r="AT99" i="5" s="1"/>
  <c r="AS99" i="5" s="1"/>
  <c r="AW99" i="5" a="1"/>
  <c r="AQ100" i="5"/>
  <c r="AW97" i="6"/>
  <c r="AX97" i="6"/>
  <c r="AW100" i="5" l="1" a="1"/>
  <c r="AQ101" i="5"/>
  <c r="AR100" i="5"/>
  <c r="AU100" i="5" s="1"/>
  <c r="AT100" i="5" s="1"/>
  <c r="AS100" i="5" s="1"/>
  <c r="AR98" i="4"/>
  <c r="AY98" i="4"/>
  <c r="AX98" i="4" s="1"/>
  <c r="AW98" i="4" s="1"/>
  <c r="BA98" i="4"/>
  <c r="BB98" i="4"/>
  <c r="AW99" i="5"/>
  <c r="AX99" i="5"/>
  <c r="AR99" i="6"/>
  <c r="AU99" i="6" s="1"/>
  <c r="AT99" i="6" s="1"/>
  <c r="AW99" i="6" a="1"/>
  <c r="AQ100" i="6"/>
  <c r="AP99" i="4"/>
  <c r="AT99" i="4" a="1"/>
  <c r="BA99" i="4" a="1"/>
  <c r="AO100" i="4"/>
  <c r="AG95" i="3"/>
  <c r="AH95" i="3" s="1"/>
  <c r="AJ95" i="3" a="1"/>
  <c r="AF96" i="3"/>
  <c r="AK94" i="3"/>
  <c r="AJ94" i="3"/>
  <c r="AT98" i="4"/>
  <c r="AU98" i="4"/>
  <c r="AW98" i="6"/>
  <c r="AX98" i="6"/>
  <c r="AJ95" i="3" l="1"/>
  <c r="AK95" i="3"/>
  <c r="AQ101" i="6"/>
  <c r="AR100" i="6"/>
  <c r="AU100" i="6" s="1"/>
  <c r="AT100" i="6" s="1"/>
  <c r="AW100" i="6" a="1"/>
  <c r="AW99" i="6"/>
  <c r="AX99" i="6"/>
  <c r="BA99" i="4"/>
  <c r="BB99" i="4"/>
  <c r="AF97" i="3"/>
  <c r="AG96" i="3"/>
  <c r="AH96" i="3" s="1"/>
  <c r="AJ96" i="3" a="1"/>
  <c r="BA100" i="4" a="1"/>
  <c r="AO101" i="4"/>
  <c r="AT100" i="4" a="1"/>
  <c r="AP100" i="4"/>
  <c r="AT99" i="4"/>
  <c r="AU99" i="4"/>
  <c r="AR101" i="5"/>
  <c r="AU101" i="5" s="1"/>
  <c r="AT101" i="5" s="1"/>
  <c r="AS101" i="5" s="1"/>
  <c r="AW101" i="5" a="1"/>
  <c r="AQ102" i="5"/>
  <c r="AR99" i="4"/>
  <c r="AY99" i="4"/>
  <c r="AX99" i="4" s="1"/>
  <c r="AW99" i="4" s="1"/>
  <c r="AW100" i="5"/>
  <c r="AX100" i="5"/>
  <c r="AK96" i="3" l="1"/>
  <c r="AJ96" i="3"/>
  <c r="AG97" i="3"/>
  <c r="AH97" i="3" s="1"/>
  <c r="AJ97" i="3" a="1"/>
  <c r="AF98" i="3"/>
  <c r="AW102" i="5" a="1"/>
  <c r="AQ103" i="5"/>
  <c r="AR102" i="5"/>
  <c r="AU102" i="5" s="1"/>
  <c r="AT102" i="5" s="1"/>
  <c r="AS102" i="5" s="1"/>
  <c r="AR101" i="6"/>
  <c r="AU101" i="6" s="1"/>
  <c r="AT101" i="6" s="1"/>
  <c r="AW101" i="6" a="1"/>
  <c r="AQ102" i="6"/>
  <c r="AW101" i="5"/>
  <c r="AX101" i="5"/>
  <c r="AW100" i="6"/>
  <c r="AX100" i="6"/>
  <c r="AY100" i="4"/>
  <c r="AX100" i="4" s="1"/>
  <c r="AW100" i="4" s="1"/>
  <c r="AR100" i="4"/>
  <c r="AT100" i="4"/>
  <c r="AU100" i="4"/>
  <c r="BA101" i="4" a="1"/>
  <c r="AP101" i="4"/>
  <c r="AT101" i="4" a="1"/>
  <c r="AO102" i="4"/>
  <c r="BB100" i="4"/>
  <c r="BA100" i="4"/>
  <c r="AW102" i="6" l="1" a="1"/>
  <c r="AQ103" i="6"/>
  <c r="AR102" i="6"/>
  <c r="AU102" i="6" s="1"/>
  <c r="AT102" i="6" s="1"/>
  <c r="AO103" i="4"/>
  <c r="AP102" i="4"/>
  <c r="AT102" i="4" a="1"/>
  <c r="BA102" i="4" a="1"/>
  <c r="AR101" i="4"/>
  <c r="AY101" i="4"/>
  <c r="AX101" i="4" s="1"/>
  <c r="AW101" i="4" s="1"/>
  <c r="AQ104" i="5"/>
  <c r="AR103" i="5"/>
  <c r="AU103" i="5" s="1"/>
  <c r="AT103" i="5" s="1"/>
  <c r="AS103" i="5" s="1"/>
  <c r="AW103" i="5" a="1"/>
  <c r="AF99" i="3"/>
  <c r="AG98" i="3"/>
  <c r="AH98" i="3" s="1"/>
  <c r="AJ98" i="3" a="1"/>
  <c r="AT101" i="4"/>
  <c r="AU101" i="4"/>
  <c r="BA101" i="4"/>
  <c r="BB101" i="4"/>
  <c r="AJ97" i="3"/>
  <c r="AK97" i="3"/>
  <c r="AW101" i="6"/>
  <c r="AX101" i="6"/>
  <c r="AW102" i="5"/>
  <c r="AX102" i="5"/>
  <c r="BB102" i="4" l="1"/>
  <c r="BA102" i="4"/>
  <c r="AT102" i="4"/>
  <c r="AU102" i="4"/>
  <c r="AR102" i="4"/>
  <c r="AY102" i="4"/>
  <c r="AX102" i="4" s="1"/>
  <c r="AW102" i="4" s="1"/>
  <c r="AX103" i="5"/>
  <c r="AW103" i="5"/>
  <c r="AP103" i="4"/>
  <c r="AT103" i="4" a="1"/>
  <c r="BA103" i="4" a="1"/>
  <c r="AO104" i="4"/>
  <c r="AK98" i="3"/>
  <c r="AJ98" i="3"/>
  <c r="AR104" i="5"/>
  <c r="AU104" i="5" s="1"/>
  <c r="AT104" i="5" s="1"/>
  <c r="AS104" i="5" s="1"/>
  <c r="AW104" i="5" a="1"/>
  <c r="AQ105" i="5"/>
  <c r="AR103" i="6"/>
  <c r="AU103" i="6" s="1"/>
  <c r="AT103" i="6" s="1"/>
  <c r="AW103" i="6" a="1"/>
  <c r="AQ104" i="6"/>
  <c r="AG99" i="3"/>
  <c r="AH99" i="3" s="1"/>
  <c r="AJ99" i="3" a="1"/>
  <c r="AF100" i="3"/>
  <c r="AW102" i="6"/>
  <c r="AX102" i="6"/>
  <c r="BA103" i="4" l="1"/>
  <c r="BB103" i="4"/>
  <c r="AP104" i="4"/>
  <c r="AT104" i="4" a="1"/>
  <c r="BA104" i="4" a="1"/>
  <c r="AO105" i="4"/>
  <c r="AY103" i="4"/>
  <c r="AX103" i="4" s="1"/>
  <c r="AW103" i="4" s="1"/>
  <c r="AR103" i="4"/>
  <c r="AT103" i="4"/>
  <c r="AU103" i="4"/>
  <c r="AQ106" i="5"/>
  <c r="AR105" i="5"/>
  <c r="AU105" i="5" s="1"/>
  <c r="AT105" i="5" s="1"/>
  <c r="AS105" i="5" s="1"/>
  <c r="AW105" i="5" a="1"/>
  <c r="AG100" i="3"/>
  <c r="AH100" i="3" s="1"/>
  <c r="AF101" i="3"/>
  <c r="AJ100" i="3" a="1"/>
  <c r="AJ99" i="3"/>
  <c r="AK99" i="3"/>
  <c r="AR104" i="6"/>
  <c r="AU104" i="6" s="1"/>
  <c r="AT104" i="6" s="1"/>
  <c r="AW104" i="6" a="1"/>
  <c r="AQ105" i="6"/>
  <c r="AW103" i="6"/>
  <c r="AX103" i="6"/>
  <c r="AW104" i="5"/>
  <c r="AX104" i="5"/>
  <c r="AR106" i="5" l="1"/>
  <c r="AU106" i="5" s="1"/>
  <c r="AT106" i="5" s="1"/>
  <c r="AS106" i="5" s="1"/>
  <c r="AW106" i="5" a="1"/>
  <c r="AQ107" i="5"/>
  <c r="AT105" i="4" a="1"/>
  <c r="BA105" i="4" a="1"/>
  <c r="AO106" i="4"/>
  <c r="AP105" i="4"/>
  <c r="BA104" i="4"/>
  <c r="BB104" i="4"/>
  <c r="AW104" i="6"/>
  <c r="AX104" i="6"/>
  <c r="AT104" i="4"/>
  <c r="AU104" i="4"/>
  <c r="AG101" i="3"/>
  <c r="AH101" i="3" s="1"/>
  <c r="AJ101" i="3" a="1"/>
  <c r="AF102" i="3"/>
  <c r="AK100" i="3"/>
  <c r="AJ100" i="3"/>
  <c r="AR104" i="4"/>
  <c r="AY104" i="4"/>
  <c r="AX104" i="4" s="1"/>
  <c r="AW104" i="4" s="1"/>
  <c r="AQ106" i="6"/>
  <c r="AR105" i="6"/>
  <c r="AU105" i="6" s="1"/>
  <c r="AT105" i="6" s="1"/>
  <c r="AW105" i="6" a="1"/>
  <c r="AW105" i="5"/>
  <c r="AX105" i="5"/>
  <c r="AX105" i="6" l="1"/>
  <c r="AW105" i="6"/>
  <c r="AG102" i="3"/>
  <c r="AH102" i="3" s="1"/>
  <c r="AJ102" i="3" a="1"/>
  <c r="AF103" i="3"/>
  <c r="BA105" i="4"/>
  <c r="BB105" i="4"/>
  <c r="AW107" i="5" a="1"/>
  <c r="AQ108" i="5"/>
  <c r="AR107" i="5"/>
  <c r="AU107" i="5" s="1"/>
  <c r="AT107" i="5" s="1"/>
  <c r="AS107" i="5" s="1"/>
  <c r="AR105" i="4"/>
  <c r="AY105" i="4"/>
  <c r="AX105" i="4" s="1"/>
  <c r="AW105" i="4" s="1"/>
  <c r="AT105" i="4"/>
  <c r="AU105" i="4"/>
  <c r="AW106" i="5"/>
  <c r="AX106" i="5"/>
  <c r="AR106" i="6"/>
  <c r="AU106" i="6" s="1"/>
  <c r="AT106" i="6" s="1"/>
  <c r="AW106" i="6" a="1"/>
  <c r="AQ107" i="6"/>
  <c r="BA106" i="4" a="1"/>
  <c r="AO107" i="4"/>
  <c r="AP106" i="4"/>
  <c r="AT106" i="4" a="1"/>
  <c r="AJ101" i="3"/>
  <c r="AK101" i="3"/>
  <c r="AR108" i="5" l="1"/>
  <c r="AU108" i="5" s="1"/>
  <c r="AT108" i="5" s="1"/>
  <c r="AS108" i="5" s="1"/>
  <c r="AW108" i="5" a="1"/>
  <c r="AQ109" i="5"/>
  <c r="AY106" i="4"/>
  <c r="AX106" i="4" s="1"/>
  <c r="AW106" i="4" s="1"/>
  <c r="AR106" i="4"/>
  <c r="AW107" i="6" a="1"/>
  <c r="AQ108" i="6"/>
  <c r="AR107" i="6"/>
  <c r="AU107" i="6" s="1"/>
  <c r="AT107" i="6" s="1"/>
  <c r="AW107" i="5"/>
  <c r="AX107" i="5"/>
  <c r="BB106" i="4"/>
  <c r="BA106" i="4"/>
  <c r="AK102" i="3"/>
  <c r="AJ102" i="3"/>
  <c r="AT106" i="4"/>
  <c r="AU106" i="4"/>
  <c r="BA107" i="4" a="1"/>
  <c r="AP107" i="4"/>
  <c r="AT107" i="4" a="1"/>
  <c r="AO108" i="4"/>
  <c r="AW106" i="6"/>
  <c r="AX106" i="6"/>
  <c r="AJ103" i="3" a="1"/>
  <c r="AF104" i="3"/>
  <c r="AG103" i="3"/>
  <c r="AH103" i="3" s="1"/>
  <c r="AT107" i="4" l="1"/>
  <c r="AU107" i="4"/>
  <c r="AR108" i="6"/>
  <c r="AU108" i="6" s="1"/>
  <c r="AT108" i="6" s="1"/>
  <c r="AW108" i="6" a="1"/>
  <c r="AQ109" i="6"/>
  <c r="AW107" i="6"/>
  <c r="AX107" i="6"/>
  <c r="AG104" i="3"/>
  <c r="AH104" i="3" s="1"/>
  <c r="AJ104" i="3" a="1"/>
  <c r="AF105" i="3"/>
  <c r="AW109" i="5" a="1"/>
  <c r="AQ110" i="5"/>
  <c r="AR109" i="5"/>
  <c r="AU109" i="5" s="1"/>
  <c r="AT109" i="5" s="1"/>
  <c r="AS109" i="5" s="1"/>
  <c r="AO109" i="4"/>
  <c r="AP108" i="4"/>
  <c r="AT108" i="4" a="1"/>
  <c r="BA108" i="4" a="1"/>
  <c r="AR107" i="4"/>
  <c r="AY107" i="4"/>
  <c r="AX107" i="4" s="1"/>
  <c r="AW107" i="4" s="1"/>
  <c r="AW108" i="5"/>
  <c r="AX108" i="5"/>
  <c r="AJ103" i="3"/>
  <c r="AK103" i="3"/>
  <c r="BA107" i="4"/>
  <c r="BB107" i="4"/>
  <c r="BA108" i="4" l="1"/>
  <c r="BB108" i="4"/>
  <c r="AJ105" i="3" a="1"/>
  <c r="AF106" i="3"/>
  <c r="AG105" i="3"/>
  <c r="AH105" i="3" s="1"/>
  <c r="AW108" i="6"/>
  <c r="AX108" i="6"/>
  <c r="AW109" i="5"/>
  <c r="AX109" i="5"/>
  <c r="AW109" i="6" a="1"/>
  <c r="AQ110" i="6"/>
  <c r="AR109" i="6"/>
  <c r="AU109" i="6" s="1"/>
  <c r="AT109" i="6" s="1"/>
  <c r="AK104" i="3"/>
  <c r="AJ104" i="3"/>
  <c r="AR110" i="5"/>
  <c r="AU110" i="5" s="1"/>
  <c r="AT110" i="5" s="1"/>
  <c r="AS110" i="5" s="1"/>
  <c r="AW110" i="5" a="1"/>
  <c r="AQ111" i="5"/>
  <c r="AT108" i="4"/>
  <c r="AU108" i="4"/>
  <c r="AR108" i="4"/>
  <c r="AY108" i="4"/>
  <c r="AX108" i="4" s="1"/>
  <c r="AW108" i="4" s="1"/>
  <c r="AO110" i="4"/>
  <c r="AT109" i="4" a="1"/>
  <c r="BA109" i="4" a="1"/>
  <c r="AP109" i="4"/>
  <c r="BB109" i="4" l="1"/>
  <c r="BA109" i="4"/>
  <c r="AO111" i="4"/>
  <c r="AP110" i="4"/>
  <c r="AT110" i="4" a="1"/>
  <c r="BA110" i="4" a="1"/>
  <c r="AQ111" i="6"/>
  <c r="AR110" i="6"/>
  <c r="AU110" i="6" s="1"/>
  <c r="AT110" i="6" s="1"/>
  <c r="AW110" i="6" a="1"/>
  <c r="AW110" i="5"/>
  <c r="AX110" i="5"/>
  <c r="AW109" i="6"/>
  <c r="AX109" i="6"/>
  <c r="AJ105" i="3"/>
  <c r="AK105" i="3"/>
  <c r="AT109" i="4"/>
  <c r="AU109" i="4"/>
  <c r="AW111" i="5" a="1"/>
  <c r="AQ112" i="5"/>
  <c r="AR111" i="5"/>
  <c r="AU111" i="5" s="1"/>
  <c r="AT111" i="5" s="1"/>
  <c r="AS111" i="5" s="1"/>
  <c r="AG106" i="3"/>
  <c r="AH106" i="3" s="1"/>
  <c r="AJ106" i="3" a="1"/>
  <c r="AF107" i="3"/>
  <c r="AR109" i="4"/>
  <c r="AY109" i="4"/>
  <c r="AX109" i="4" s="1"/>
  <c r="AW109" i="4" s="1"/>
  <c r="AF108" i="3" l="1"/>
  <c r="AJ107" i="3" a="1"/>
  <c r="AG107" i="3"/>
  <c r="AH107" i="3" s="1"/>
  <c r="AW111" i="5"/>
  <c r="AX111" i="5"/>
  <c r="AW110" i="6"/>
  <c r="AX110" i="6"/>
  <c r="AR111" i="6"/>
  <c r="AU111" i="6" s="1"/>
  <c r="AT111" i="6" s="1"/>
  <c r="AW111" i="6" a="1"/>
  <c r="AQ112" i="6"/>
  <c r="AK106" i="3"/>
  <c r="AJ106" i="3"/>
  <c r="BB110" i="4"/>
  <c r="BA110" i="4"/>
  <c r="AY110" i="4"/>
  <c r="AX110" i="4" s="1"/>
  <c r="AW110" i="4" s="1"/>
  <c r="AR110" i="4"/>
  <c r="AQ113" i="5"/>
  <c r="AR112" i="5"/>
  <c r="AU112" i="5" s="1"/>
  <c r="AT112" i="5" s="1"/>
  <c r="AS112" i="5" s="1"/>
  <c r="AW112" i="5" a="1"/>
  <c r="AT110" i="4"/>
  <c r="AU110" i="4"/>
  <c r="AP111" i="4"/>
  <c r="BA111" i="4" a="1"/>
  <c r="AO112" i="4"/>
  <c r="AT111" i="4" a="1"/>
  <c r="AP112" i="4" l="1"/>
  <c r="AT112" i="4" a="1"/>
  <c r="BA112" i="4" a="1"/>
  <c r="AO113" i="4"/>
  <c r="AX111" i="6"/>
  <c r="AW111" i="6"/>
  <c r="BA111" i="4"/>
  <c r="BB111" i="4"/>
  <c r="AQ113" i="6"/>
  <c r="AR112" i="6"/>
  <c r="AU112" i="6" s="1"/>
  <c r="AT112" i="6" s="1"/>
  <c r="AW112" i="6" a="1"/>
  <c r="AR113" i="5"/>
  <c r="AU113" i="5" s="1"/>
  <c r="AT113" i="5" s="1"/>
  <c r="AS113" i="5" s="1"/>
  <c r="AW113" i="5" a="1"/>
  <c r="AQ114" i="5"/>
  <c r="AX112" i="5"/>
  <c r="AW112" i="5"/>
  <c r="AJ107" i="3"/>
  <c r="AK107" i="3"/>
  <c r="AR111" i="4"/>
  <c r="AY111" i="4"/>
  <c r="AX111" i="4" s="1"/>
  <c r="AW111" i="4" s="1"/>
  <c r="AT111" i="4"/>
  <c r="AU111" i="4"/>
  <c r="AG108" i="3"/>
  <c r="AH108" i="3" s="1"/>
  <c r="AJ108" i="3" a="1"/>
  <c r="AF109" i="3"/>
  <c r="AR113" i="6" l="1"/>
  <c r="AU113" i="6" s="1"/>
  <c r="AT113" i="6" s="1"/>
  <c r="AW113" i="6" a="1"/>
  <c r="AQ114" i="6"/>
  <c r="AT113" i="4" a="1"/>
  <c r="BA113" i="4" a="1"/>
  <c r="AP113" i="4"/>
  <c r="AO114" i="4"/>
  <c r="BA112" i="4"/>
  <c r="BB112" i="4"/>
  <c r="AW112" i="6"/>
  <c r="AX112" i="6"/>
  <c r="AT112" i="4"/>
  <c r="AU112" i="4"/>
  <c r="AK108" i="3"/>
  <c r="AJ108" i="3"/>
  <c r="AW114" i="5" a="1"/>
  <c r="AQ115" i="5"/>
  <c r="AR114" i="5"/>
  <c r="AU114" i="5" s="1"/>
  <c r="AT114" i="5" s="1"/>
  <c r="AS114" i="5" s="1"/>
  <c r="AF110" i="3"/>
  <c r="AG109" i="3"/>
  <c r="AH109" i="3" s="1"/>
  <c r="AJ109" i="3" a="1"/>
  <c r="AW113" i="5"/>
  <c r="AX113" i="5"/>
  <c r="AR112" i="4"/>
  <c r="AY112" i="4"/>
  <c r="AX112" i="4" s="1"/>
  <c r="AW112" i="4" s="1"/>
  <c r="AG110" i="3" l="1"/>
  <c r="AH110" i="3" s="1"/>
  <c r="AJ110" i="3" a="1"/>
  <c r="AF111" i="3"/>
  <c r="AT114" i="4" a="1"/>
  <c r="BA114" i="4" a="1"/>
  <c r="AO115" i="4"/>
  <c r="AP114" i="4"/>
  <c r="AT113" i="4"/>
  <c r="AU113" i="4"/>
  <c r="AQ116" i="5"/>
  <c r="AR115" i="5"/>
  <c r="AU115" i="5" s="1"/>
  <c r="AT115" i="5" s="1"/>
  <c r="AS115" i="5" s="1"/>
  <c r="AW115" i="5" a="1"/>
  <c r="AW114" i="6" a="1"/>
  <c r="AQ115" i="6"/>
  <c r="AR114" i="6"/>
  <c r="AU114" i="6" s="1"/>
  <c r="AT114" i="6" s="1"/>
  <c r="BA113" i="4"/>
  <c r="BB113" i="4"/>
  <c r="AX113" i="6"/>
  <c r="AW113" i="6"/>
  <c r="AK109" i="3"/>
  <c r="AJ109" i="3"/>
  <c r="AR113" i="4"/>
  <c r="AY113" i="4"/>
  <c r="AX113" i="4" s="1"/>
  <c r="AW113" i="4" s="1"/>
  <c r="AW114" i="5"/>
  <c r="AX114" i="5"/>
  <c r="AR116" i="5" l="1"/>
  <c r="AU116" i="5" s="1"/>
  <c r="AT116" i="5" s="1"/>
  <c r="AS116" i="5" s="1"/>
  <c r="AW116" i="5" a="1"/>
  <c r="AQ117" i="5"/>
  <c r="AT114" i="4"/>
  <c r="AU114" i="4"/>
  <c r="AX115" i="5"/>
  <c r="AW115" i="5"/>
  <c r="AY114" i="4"/>
  <c r="AX114" i="4" s="1"/>
  <c r="AW114" i="4" s="1"/>
  <c r="AR114" i="4"/>
  <c r="AF112" i="3"/>
  <c r="AG111" i="3"/>
  <c r="AH111" i="3" s="1"/>
  <c r="AJ111" i="3" a="1"/>
  <c r="BA115" i="4" a="1"/>
  <c r="AO116" i="4"/>
  <c r="AT115" i="4" a="1"/>
  <c r="AP115" i="4"/>
  <c r="AR115" i="6"/>
  <c r="AU115" i="6" s="1"/>
  <c r="AT115" i="6" s="1"/>
  <c r="AW115" i="6" a="1"/>
  <c r="AQ116" i="6"/>
  <c r="AK110" i="3"/>
  <c r="AJ110" i="3"/>
  <c r="BA114" i="4"/>
  <c r="BB114" i="4"/>
  <c r="AW114" i="6"/>
  <c r="AX114" i="6"/>
  <c r="AR115" i="4" l="1"/>
  <c r="AY115" i="4"/>
  <c r="AX115" i="4" s="1"/>
  <c r="AW115" i="4" s="1"/>
  <c r="AG112" i="3"/>
  <c r="AH112" i="3" s="1"/>
  <c r="AJ112" i="3" a="1"/>
  <c r="AF113" i="3"/>
  <c r="AR116" i="6"/>
  <c r="AU116" i="6" s="1"/>
  <c r="AT116" i="6" s="1"/>
  <c r="AW116" i="6" a="1"/>
  <c r="AQ117" i="6"/>
  <c r="AW117" i="5" a="1"/>
  <c r="AQ118" i="5"/>
  <c r="AR117" i="5"/>
  <c r="AU117" i="5" s="1"/>
  <c r="AT117" i="5" s="1"/>
  <c r="AS117" i="5" s="1"/>
  <c r="AW116" i="5"/>
  <c r="AX116" i="5"/>
  <c r="AJ111" i="3"/>
  <c r="AK111" i="3"/>
  <c r="AW115" i="6"/>
  <c r="AX115" i="6"/>
  <c r="AT115" i="4"/>
  <c r="AU115" i="4"/>
  <c r="AO117" i="4"/>
  <c r="AP116" i="4"/>
  <c r="AT116" i="4" a="1"/>
  <c r="BA116" i="4" a="1"/>
  <c r="BA115" i="4"/>
  <c r="BB115" i="4"/>
  <c r="AT116" i="4" l="1"/>
  <c r="AU116" i="4"/>
  <c r="AQ119" i="5"/>
  <c r="AR118" i="5"/>
  <c r="AU118" i="5" s="1"/>
  <c r="AT118" i="5" s="1"/>
  <c r="AS118" i="5" s="1"/>
  <c r="AW118" i="5" a="1"/>
  <c r="BA117" i="4" a="1"/>
  <c r="AO118" i="4"/>
  <c r="AP117" i="4"/>
  <c r="AT117" i="4" a="1"/>
  <c r="AW117" i="5"/>
  <c r="AX117" i="5"/>
  <c r="AG113" i="3"/>
  <c r="AH113" i="3" s="1"/>
  <c r="AF114" i="3"/>
  <c r="AJ113" i="3" a="1"/>
  <c r="AR117" i="6"/>
  <c r="AU117" i="6" s="1"/>
  <c r="AT117" i="6" s="1"/>
  <c r="AW117" i="6" a="1"/>
  <c r="AQ118" i="6"/>
  <c r="AK112" i="3"/>
  <c r="AJ112" i="3"/>
  <c r="BA116" i="4"/>
  <c r="BB116" i="4"/>
  <c r="AY116" i="4"/>
  <c r="AX116" i="4" s="1"/>
  <c r="AW116" i="4" s="1"/>
  <c r="AR116" i="4"/>
  <c r="AX116" i="6"/>
  <c r="AW116" i="6"/>
  <c r="BA118" i="4" l="1" a="1"/>
  <c r="AO119" i="4"/>
  <c r="AP118" i="4"/>
  <c r="AT118" i="4" a="1"/>
  <c r="BB117" i="4"/>
  <c r="BA117" i="4"/>
  <c r="AX118" i="5"/>
  <c r="AW118" i="5"/>
  <c r="AX117" i="6"/>
  <c r="AW117" i="6"/>
  <c r="AT117" i="4"/>
  <c r="AU117" i="4"/>
  <c r="AR119" i="5"/>
  <c r="AU119" i="5" s="1"/>
  <c r="AT119" i="5" s="1"/>
  <c r="AS119" i="5" s="1"/>
  <c r="AW119" i="5" a="1"/>
  <c r="AQ120" i="5"/>
  <c r="AR118" i="6"/>
  <c r="AU118" i="6" s="1"/>
  <c r="AT118" i="6" s="1"/>
  <c r="AQ119" i="6"/>
  <c r="AW118" i="6" a="1"/>
  <c r="AJ113" i="3"/>
  <c r="AK113" i="3"/>
  <c r="AY117" i="4"/>
  <c r="AX117" i="4" s="1"/>
  <c r="AW117" i="4" s="1"/>
  <c r="AR117" i="4"/>
  <c r="AG114" i="3"/>
  <c r="AH114" i="3" s="1"/>
  <c r="AJ114" i="3" a="1"/>
  <c r="AF115" i="3"/>
  <c r="AW119" i="6" l="1" a="1"/>
  <c r="AR119" i="6"/>
  <c r="AU119" i="6" s="1"/>
  <c r="AT119" i="6" s="1"/>
  <c r="AQ120" i="6"/>
  <c r="AT118" i="4"/>
  <c r="AU118" i="4"/>
  <c r="AW120" i="5" a="1"/>
  <c r="AQ121" i="5"/>
  <c r="AR120" i="5"/>
  <c r="AU120" i="5" s="1"/>
  <c r="AT120" i="5" s="1"/>
  <c r="AS120" i="5" s="1"/>
  <c r="AY118" i="4"/>
  <c r="AX118" i="4" s="1"/>
  <c r="AW118" i="4" s="1"/>
  <c r="AR118" i="4"/>
  <c r="AK114" i="3"/>
  <c r="AJ114" i="3"/>
  <c r="AX118" i="6"/>
  <c r="AW118" i="6"/>
  <c r="AW119" i="5"/>
  <c r="AX119" i="5"/>
  <c r="BA119" i="4" a="1"/>
  <c r="AP119" i="4"/>
  <c r="AT119" i="4" a="1"/>
  <c r="AO120" i="4"/>
  <c r="AG115" i="3"/>
  <c r="AH115" i="3" s="1"/>
  <c r="AJ115" i="3" a="1"/>
  <c r="AF116" i="3"/>
  <c r="BA118" i="4"/>
  <c r="BB118" i="4"/>
  <c r="AO121" i="4" l="1"/>
  <c r="AP120" i="4"/>
  <c r="AT120" i="4" a="1"/>
  <c r="BA120" i="4" a="1"/>
  <c r="AR119" i="4"/>
  <c r="AY119" i="4"/>
  <c r="AX119" i="4" s="1"/>
  <c r="AW119" i="4" s="1"/>
  <c r="AJ115" i="3"/>
  <c r="AK115" i="3"/>
  <c r="AW120" i="5"/>
  <c r="AX120" i="5"/>
  <c r="BA119" i="4"/>
  <c r="BB119" i="4"/>
  <c r="AQ121" i="6"/>
  <c r="AR120" i="6"/>
  <c r="AU120" i="6" s="1"/>
  <c r="AT120" i="6" s="1"/>
  <c r="AW120" i="6" a="1"/>
  <c r="AQ122" i="5"/>
  <c r="AR121" i="5"/>
  <c r="AU121" i="5" s="1"/>
  <c r="AT121" i="5" s="1"/>
  <c r="AS121" i="5" s="1"/>
  <c r="AW121" i="5" a="1"/>
  <c r="AJ116" i="3" a="1"/>
  <c r="AF117" i="3"/>
  <c r="AG116" i="3"/>
  <c r="AH116" i="3" s="1"/>
  <c r="AT119" i="4"/>
  <c r="AU119" i="4"/>
  <c r="AW119" i="6"/>
  <c r="AX119" i="6"/>
  <c r="AG117" i="3" l="1"/>
  <c r="AH117" i="3" s="1"/>
  <c r="AJ117" i="3" a="1"/>
  <c r="AF118" i="3"/>
  <c r="AX121" i="5"/>
  <c r="AW121" i="5"/>
  <c r="AW120" i="6"/>
  <c r="AX120" i="6"/>
  <c r="BA120" i="4"/>
  <c r="BB120" i="4"/>
  <c r="AR120" i="4"/>
  <c r="AY120" i="4"/>
  <c r="AX120" i="4" s="1"/>
  <c r="AW120" i="4" s="1"/>
  <c r="AK116" i="3"/>
  <c r="AJ116" i="3"/>
  <c r="AR122" i="5"/>
  <c r="AU122" i="5" s="1"/>
  <c r="AT122" i="5" s="1"/>
  <c r="AS122" i="5" s="1"/>
  <c r="AW122" i="5" a="1"/>
  <c r="AQ123" i="5"/>
  <c r="AT120" i="4"/>
  <c r="AU120" i="4"/>
  <c r="AR121" i="6"/>
  <c r="AU121" i="6" s="1"/>
  <c r="AT121" i="6" s="1"/>
  <c r="AW121" i="6" a="1"/>
  <c r="AQ122" i="6"/>
  <c r="AO122" i="4"/>
  <c r="AT121" i="4" a="1"/>
  <c r="AP121" i="4"/>
  <c r="BA121" i="4" a="1"/>
  <c r="AR121" i="4" l="1"/>
  <c r="AY121" i="4"/>
  <c r="AX121" i="4" s="1"/>
  <c r="AW121" i="4" s="1"/>
  <c r="AW121" i="6"/>
  <c r="AX121" i="6"/>
  <c r="AW123" i="5" a="1"/>
  <c r="AQ124" i="5"/>
  <c r="AR123" i="5"/>
  <c r="AU123" i="5" s="1"/>
  <c r="AT123" i="5" s="1"/>
  <c r="AS123" i="5" s="1"/>
  <c r="AO123" i="4"/>
  <c r="AP122" i="4"/>
  <c r="AT122" i="4" a="1"/>
  <c r="BA122" i="4" a="1"/>
  <c r="AW122" i="5"/>
  <c r="AX122" i="5"/>
  <c r="AJ118" i="3" a="1"/>
  <c r="AF119" i="3"/>
  <c r="AG118" i="3"/>
  <c r="AH118" i="3" s="1"/>
  <c r="AT121" i="4"/>
  <c r="AU121" i="4"/>
  <c r="AQ123" i="6"/>
  <c r="AW122" i="6" a="1"/>
  <c r="AR122" i="6"/>
  <c r="AU122" i="6" s="1"/>
  <c r="AT122" i="6" s="1"/>
  <c r="AJ117" i="3"/>
  <c r="AK117" i="3"/>
  <c r="BB121" i="4"/>
  <c r="BA121" i="4"/>
  <c r="AW122" i="6" l="1"/>
  <c r="AX122" i="6"/>
  <c r="BB122" i="4"/>
  <c r="BA122" i="4"/>
  <c r="AW123" i="5"/>
  <c r="AX123" i="5"/>
  <c r="AT122" i="4"/>
  <c r="AU122" i="4"/>
  <c r="AK118" i="3"/>
  <c r="AJ118" i="3"/>
  <c r="AY122" i="4"/>
  <c r="AX122" i="4" s="1"/>
  <c r="AW122" i="4" s="1"/>
  <c r="AR122" i="4"/>
  <c r="AP123" i="4"/>
  <c r="BA123" i="4" a="1"/>
  <c r="AO124" i="4"/>
  <c r="AT123" i="4" a="1"/>
  <c r="AR123" i="6"/>
  <c r="AU123" i="6" s="1"/>
  <c r="AT123" i="6" s="1"/>
  <c r="AW123" i="6" a="1"/>
  <c r="AQ124" i="6"/>
  <c r="AQ125" i="5"/>
  <c r="AR124" i="5"/>
  <c r="AU124" i="5" s="1"/>
  <c r="AT124" i="5" s="1"/>
  <c r="AS124" i="5" s="1"/>
  <c r="AW124" i="5" a="1"/>
  <c r="AG119" i="3"/>
  <c r="AH119" i="3" s="1"/>
  <c r="AJ119" i="3" a="1"/>
  <c r="AF120" i="3"/>
  <c r="AJ119" i="3" l="1"/>
  <c r="AK119" i="3"/>
  <c r="AX124" i="5"/>
  <c r="AW124" i="5"/>
  <c r="AW123" i="6"/>
  <c r="AX123" i="6"/>
  <c r="AW124" i="6" a="1"/>
  <c r="AQ125" i="6"/>
  <c r="AR124" i="6"/>
  <c r="AU124" i="6" s="1"/>
  <c r="AT124" i="6" s="1"/>
  <c r="BA123" i="4"/>
  <c r="BB123" i="4"/>
  <c r="AR125" i="5"/>
  <c r="AU125" i="5" s="1"/>
  <c r="AT125" i="5" s="1"/>
  <c r="AS125" i="5" s="1"/>
  <c r="AW125" i="5" a="1"/>
  <c r="AQ126" i="5"/>
  <c r="AT123" i="4"/>
  <c r="AU123" i="4"/>
  <c r="AP124" i="4"/>
  <c r="AT124" i="4" a="1"/>
  <c r="BA124" i="4" a="1"/>
  <c r="AO125" i="4"/>
  <c r="AF121" i="3"/>
  <c r="AJ120" i="3" a="1"/>
  <c r="AG120" i="3"/>
  <c r="AH120" i="3" s="1"/>
  <c r="AR123" i="4"/>
  <c r="AY123" i="4"/>
  <c r="AX123" i="4" s="1"/>
  <c r="AW123" i="4" s="1"/>
  <c r="AK120" i="3" l="1"/>
  <c r="AJ120" i="3"/>
  <c r="BA124" i="4"/>
  <c r="BB124" i="4"/>
  <c r="AW124" i="6"/>
  <c r="AX124" i="6"/>
  <c r="AR125" i="6"/>
  <c r="AU125" i="6" s="1"/>
  <c r="AT125" i="6" s="1"/>
  <c r="AW125" i="6" a="1"/>
  <c r="AQ126" i="6"/>
  <c r="AR124" i="4"/>
  <c r="AY124" i="4"/>
  <c r="AX124" i="4" s="1"/>
  <c r="AW124" i="4" s="1"/>
  <c r="AW126" i="5" a="1"/>
  <c r="AQ127" i="5"/>
  <c r="AR126" i="5"/>
  <c r="AU126" i="5" s="1"/>
  <c r="AT126" i="5" s="1"/>
  <c r="AS126" i="5" s="1"/>
  <c r="AG121" i="3"/>
  <c r="AH121" i="3" s="1"/>
  <c r="AJ121" i="3" a="1"/>
  <c r="AF122" i="3"/>
  <c r="AT125" i="4" a="1"/>
  <c r="BA125" i="4" a="1"/>
  <c r="AP125" i="4"/>
  <c r="AO126" i="4"/>
  <c r="AT124" i="4"/>
  <c r="AU124" i="4"/>
  <c r="AW125" i="5"/>
  <c r="AX125" i="5"/>
  <c r="AT126" i="4" l="1" a="1"/>
  <c r="BA126" i="4" a="1"/>
  <c r="AO127" i="4"/>
  <c r="AP126" i="4"/>
  <c r="BA125" i="4"/>
  <c r="BB125" i="4"/>
  <c r="AW126" i="6" a="1"/>
  <c r="AQ127" i="6"/>
  <c r="AR126" i="6"/>
  <c r="AU126" i="6" s="1"/>
  <c r="AT126" i="6" s="1"/>
  <c r="AJ121" i="3"/>
  <c r="AK121" i="3"/>
  <c r="AW126" i="5"/>
  <c r="AX126" i="5"/>
  <c r="AT125" i="4"/>
  <c r="AU125" i="4"/>
  <c r="AW125" i="6"/>
  <c r="AX125" i="6"/>
  <c r="AR125" i="4"/>
  <c r="AY125" i="4"/>
  <c r="AX125" i="4" s="1"/>
  <c r="AW125" i="4" s="1"/>
  <c r="AF123" i="3"/>
  <c r="AG122" i="3"/>
  <c r="AH122" i="3" s="1"/>
  <c r="AJ122" i="3" a="1"/>
  <c r="AQ128" i="5"/>
  <c r="AR127" i="5"/>
  <c r="AU127" i="5" s="1"/>
  <c r="AT127" i="5" s="1"/>
  <c r="AS127" i="5" s="1"/>
  <c r="AW127" i="5" a="1"/>
  <c r="AR128" i="5" l="1"/>
  <c r="AU128" i="5" s="1"/>
  <c r="AT128" i="5" s="1"/>
  <c r="AS128" i="5" s="1"/>
  <c r="AW128" i="5" a="1"/>
  <c r="AQ129" i="5"/>
  <c r="AG123" i="3"/>
  <c r="AH123" i="3" s="1"/>
  <c r="AJ123" i="3" a="1"/>
  <c r="AF124" i="3"/>
  <c r="AY126" i="4"/>
  <c r="AX126" i="4" s="1"/>
  <c r="AW126" i="4" s="1"/>
  <c r="AR126" i="4"/>
  <c r="AW126" i="6"/>
  <c r="AX126" i="6"/>
  <c r="BA127" i="4" a="1"/>
  <c r="AO128" i="4"/>
  <c r="AT127" i="4" a="1"/>
  <c r="AP127" i="4"/>
  <c r="AK122" i="3"/>
  <c r="AJ122" i="3"/>
  <c r="AR127" i="6"/>
  <c r="AU127" i="6" s="1"/>
  <c r="AT127" i="6" s="1"/>
  <c r="AW127" i="6" a="1"/>
  <c r="AQ128" i="6"/>
  <c r="BA126" i="4"/>
  <c r="BB126" i="4"/>
  <c r="AX127" i="5"/>
  <c r="AW127" i="5"/>
  <c r="AT126" i="4"/>
  <c r="AU126" i="4"/>
  <c r="AG124" i="3" l="1"/>
  <c r="AH124" i="3" s="1"/>
  <c r="AJ124" i="3" a="1"/>
  <c r="AF125" i="3"/>
  <c r="BA127" i="4"/>
  <c r="BB127" i="4"/>
  <c r="AR128" i="6"/>
  <c r="AU128" i="6" s="1"/>
  <c r="AT128" i="6" s="1"/>
  <c r="AW128" i="6" a="1"/>
  <c r="AQ129" i="6"/>
  <c r="AJ123" i="3"/>
  <c r="AK123" i="3"/>
  <c r="AW129" i="5" a="1"/>
  <c r="AQ130" i="5"/>
  <c r="AR129" i="5"/>
  <c r="AU129" i="5" s="1"/>
  <c r="AT129" i="5" s="1"/>
  <c r="AS129" i="5" s="1"/>
  <c r="AY127" i="4"/>
  <c r="AX127" i="4" s="1"/>
  <c r="AW127" i="4" s="1"/>
  <c r="AR127" i="4"/>
  <c r="AW128" i="5"/>
  <c r="AX128" i="5"/>
  <c r="AO129" i="4"/>
  <c r="AP128" i="4"/>
  <c r="AT128" i="4" a="1"/>
  <c r="BA128" i="4" a="1"/>
  <c r="AW127" i="6"/>
  <c r="AX127" i="6"/>
  <c r="AT127" i="4"/>
  <c r="AU127" i="4"/>
  <c r="BA128" i="4" l="1"/>
  <c r="BB128" i="4"/>
  <c r="AQ131" i="5"/>
  <c r="AR130" i="5"/>
  <c r="AU130" i="5" s="1"/>
  <c r="AT130" i="5" s="1"/>
  <c r="AS130" i="5" s="1"/>
  <c r="AW130" i="5" a="1"/>
  <c r="AR129" i="6"/>
  <c r="AU129" i="6" s="1"/>
  <c r="AT129" i="6" s="1"/>
  <c r="AQ130" i="6"/>
  <c r="AW129" i="6" a="1"/>
  <c r="BA129" i="4" a="1"/>
  <c r="AO130" i="4"/>
  <c r="AP129" i="4"/>
  <c r="AT129" i="4" a="1"/>
  <c r="AG125" i="3"/>
  <c r="AH125" i="3" s="1"/>
  <c r="AJ125" i="3" a="1"/>
  <c r="AF126" i="3"/>
  <c r="AT128" i="4"/>
  <c r="AU128" i="4"/>
  <c r="AW128" i="6"/>
  <c r="AX128" i="6"/>
  <c r="AK124" i="3"/>
  <c r="AJ124" i="3"/>
  <c r="AW129" i="5"/>
  <c r="AX129" i="5"/>
  <c r="AY128" i="4"/>
  <c r="AX128" i="4" s="1"/>
  <c r="AW128" i="4" s="1"/>
  <c r="AR128" i="4"/>
  <c r="AY129" i="4" l="1"/>
  <c r="AX129" i="4" s="1"/>
  <c r="AW129" i="4" s="1"/>
  <c r="AR129" i="4"/>
  <c r="AX130" i="5"/>
  <c r="AW130" i="5"/>
  <c r="BB129" i="4"/>
  <c r="BA129" i="4"/>
  <c r="AG126" i="3"/>
  <c r="AH126" i="3" s="1"/>
  <c r="AF127" i="3"/>
  <c r="AJ126" i="3" a="1"/>
  <c r="AR131" i="5"/>
  <c r="AU131" i="5" s="1"/>
  <c r="AT131" i="5" s="1"/>
  <c r="AS131" i="5" s="1"/>
  <c r="AW131" i="5" a="1"/>
  <c r="AQ132" i="5"/>
  <c r="AX129" i="6"/>
  <c r="AW129" i="6"/>
  <c r="AJ125" i="3"/>
  <c r="AK125" i="3"/>
  <c r="AT129" i="4"/>
  <c r="AU129" i="4"/>
  <c r="BA130" i="4" a="1"/>
  <c r="AO131" i="4"/>
  <c r="AP130" i="4"/>
  <c r="AT130" i="4" a="1"/>
  <c r="AR130" i="6"/>
  <c r="AU130" i="6" s="1"/>
  <c r="AT130" i="6" s="1"/>
  <c r="AW130" i="6" a="1"/>
  <c r="AQ131" i="6"/>
  <c r="AT130" i="4" l="1"/>
  <c r="AU130" i="4"/>
  <c r="AW132" i="5" a="1"/>
  <c r="AQ133" i="5"/>
  <c r="AR132" i="5"/>
  <c r="AU132" i="5" s="1"/>
  <c r="AT132" i="5" s="1"/>
  <c r="AS132" i="5" s="1"/>
  <c r="AY130" i="4"/>
  <c r="AX130" i="4" s="1"/>
  <c r="AW130" i="4" s="1"/>
  <c r="AR130" i="4"/>
  <c r="AJ127" i="3" a="1"/>
  <c r="AF128" i="3"/>
  <c r="AG127" i="3"/>
  <c r="AH127" i="3" s="1"/>
  <c r="AW130" i="6"/>
  <c r="AX130" i="6"/>
  <c r="BA131" i="4" a="1"/>
  <c r="AP131" i="4"/>
  <c r="AT131" i="4" a="1"/>
  <c r="AO132" i="4"/>
  <c r="AW131" i="5"/>
  <c r="AX131" i="5"/>
  <c r="AK126" i="3"/>
  <c r="AJ126" i="3"/>
  <c r="BA130" i="4"/>
  <c r="BB130" i="4"/>
  <c r="AW131" i="6" a="1"/>
  <c r="AQ132" i="6"/>
  <c r="AR131" i="6"/>
  <c r="AU131" i="6" s="1"/>
  <c r="AT131" i="6" s="1"/>
  <c r="AG128" i="3" l="1"/>
  <c r="AH128" i="3" s="1"/>
  <c r="AJ128" i="3" a="1"/>
  <c r="AF129" i="3"/>
  <c r="AQ134" i="5"/>
  <c r="AR133" i="5"/>
  <c r="AU133" i="5" s="1"/>
  <c r="AT133" i="5" s="1"/>
  <c r="AS133" i="5" s="1"/>
  <c r="AW133" i="5" a="1"/>
  <c r="AX131" i="6"/>
  <c r="AW131" i="6"/>
  <c r="AW132" i="5"/>
  <c r="AX132" i="5"/>
  <c r="AR132" i="6"/>
  <c r="AU132" i="6" s="1"/>
  <c r="AT132" i="6" s="1"/>
  <c r="AW132" i="6" a="1"/>
  <c r="AQ133" i="6"/>
  <c r="AT131" i="4"/>
  <c r="AU131" i="4"/>
  <c r="AR131" i="4"/>
  <c r="AY131" i="4"/>
  <c r="AX131" i="4" s="1"/>
  <c r="AW131" i="4" s="1"/>
  <c r="AJ127" i="3"/>
  <c r="AK127" i="3"/>
  <c r="AO133" i="4"/>
  <c r="AP132" i="4"/>
  <c r="AT132" i="4" a="1"/>
  <c r="BA132" i="4" a="1"/>
  <c r="BA131" i="4"/>
  <c r="BB131" i="4"/>
  <c r="AW132" i="6" l="1"/>
  <c r="AX132" i="6"/>
  <c r="AR132" i="4"/>
  <c r="AY132" i="4"/>
  <c r="AX132" i="4" s="1"/>
  <c r="AW132" i="4" s="1"/>
  <c r="AO134" i="4"/>
  <c r="AT133" i="4" a="1"/>
  <c r="AP133" i="4"/>
  <c r="BA133" i="4" a="1"/>
  <c r="AT132" i="4"/>
  <c r="AU132" i="4"/>
  <c r="AJ129" i="3" a="1"/>
  <c r="AF130" i="3"/>
  <c r="AG129" i="3"/>
  <c r="AH129" i="3" s="1"/>
  <c r="AX133" i="5"/>
  <c r="AW133" i="5"/>
  <c r="AK128" i="3"/>
  <c r="AJ128" i="3"/>
  <c r="BA132" i="4"/>
  <c r="BB132" i="4"/>
  <c r="AR134" i="5"/>
  <c r="AU134" i="5" s="1"/>
  <c r="AT134" i="5" s="1"/>
  <c r="AS134" i="5" s="1"/>
  <c r="AW134" i="5" a="1"/>
  <c r="AQ135" i="5"/>
  <c r="AQ134" i="6"/>
  <c r="AR133" i="6"/>
  <c r="AU133" i="6" s="1"/>
  <c r="AT133" i="6" s="1"/>
  <c r="AW133" i="6" a="1"/>
  <c r="AJ129" i="3" l="1"/>
  <c r="AK129" i="3"/>
  <c r="AQ136" i="5"/>
  <c r="AR135" i="5"/>
  <c r="AU135" i="5" s="1"/>
  <c r="AT135" i="5" s="1"/>
  <c r="AS135" i="5" s="1"/>
  <c r="AW135" i="5" a="1"/>
  <c r="AW134" i="5"/>
  <c r="AX134" i="5"/>
  <c r="AR133" i="4"/>
  <c r="AY133" i="4"/>
  <c r="AX133" i="4" s="1"/>
  <c r="AW133" i="4" s="1"/>
  <c r="AT133" i="4"/>
  <c r="AU133" i="4"/>
  <c r="AG130" i="3"/>
  <c r="AH130" i="3" s="1"/>
  <c r="AJ130" i="3" a="1"/>
  <c r="AF131" i="3"/>
  <c r="BB133" i="4"/>
  <c r="BA133" i="4"/>
  <c r="AO135" i="4"/>
  <c r="AP134" i="4"/>
  <c r="AT134" i="4" a="1"/>
  <c r="BA134" i="4" a="1"/>
  <c r="AQ135" i="6"/>
  <c r="AR134" i="6"/>
  <c r="AU134" i="6" s="1"/>
  <c r="AT134" i="6" s="1"/>
  <c r="AW134" i="6" a="1"/>
  <c r="AX133" i="6"/>
  <c r="AW133" i="6"/>
  <c r="BB134" i="4" l="1"/>
  <c r="BA134" i="4"/>
  <c r="AY134" i="4"/>
  <c r="AX134" i="4" s="1"/>
  <c r="AW134" i="4" s="1"/>
  <c r="AR134" i="4"/>
  <c r="AW135" i="5"/>
  <c r="AX135" i="5"/>
  <c r="AT134" i="4"/>
  <c r="AU134" i="4"/>
  <c r="AP135" i="4"/>
  <c r="BA135" i="4" a="1"/>
  <c r="AO136" i="4"/>
  <c r="AT135" i="4" a="1"/>
  <c r="AQ137" i="5"/>
  <c r="AR136" i="5"/>
  <c r="AU136" i="5" s="1"/>
  <c r="AT136" i="5" s="1"/>
  <c r="AS136" i="5" s="1"/>
  <c r="AW136" i="5" a="1"/>
  <c r="AW134" i="6"/>
  <c r="AX134" i="6"/>
  <c r="AJ131" i="3" a="1"/>
  <c r="AF132" i="3"/>
  <c r="AG131" i="3"/>
  <c r="AH131" i="3" s="1"/>
  <c r="AQ136" i="6"/>
  <c r="AR135" i="6"/>
  <c r="AU135" i="6" s="1"/>
  <c r="AT135" i="6" s="1"/>
  <c r="AW135" i="6" a="1"/>
  <c r="AJ130" i="3"/>
  <c r="AK130" i="3"/>
  <c r="AT135" i="4" l="1"/>
  <c r="AU135" i="4"/>
  <c r="AW135" i="6"/>
  <c r="AX135" i="6"/>
  <c r="AJ131" i="3"/>
  <c r="AK131" i="3"/>
  <c r="AG132" i="3"/>
  <c r="AH132" i="3" s="1"/>
  <c r="AJ132" i="3" a="1"/>
  <c r="AF133" i="3"/>
  <c r="AP136" i="4"/>
  <c r="AT136" i="4" a="1"/>
  <c r="BA136" i="4" a="1"/>
  <c r="AO137" i="4"/>
  <c r="AW136" i="6" a="1"/>
  <c r="AQ137" i="6"/>
  <c r="AR136" i="6"/>
  <c r="AU136" i="6" s="1"/>
  <c r="AT136" i="6" s="1"/>
  <c r="BA135" i="4"/>
  <c r="BB135" i="4"/>
  <c r="AR135" i="4"/>
  <c r="AY135" i="4"/>
  <c r="AX135" i="4" s="1"/>
  <c r="AW135" i="4" s="1"/>
  <c r="AX136" i="5"/>
  <c r="AW136" i="5"/>
  <c r="AW137" i="5" a="1"/>
  <c r="AR137" i="5"/>
  <c r="AU137" i="5" s="1"/>
  <c r="AT137" i="5" s="1"/>
  <c r="AS137" i="5" s="1"/>
  <c r="AQ138" i="5"/>
  <c r="BA136" i="4" l="1"/>
  <c r="BB136" i="4"/>
  <c r="AJ132" i="3"/>
  <c r="AK132" i="3"/>
  <c r="AW137" i="5"/>
  <c r="AX137" i="5"/>
  <c r="AR136" i="4"/>
  <c r="AY136" i="4"/>
  <c r="AX136" i="4" s="1"/>
  <c r="AW136" i="4" s="1"/>
  <c r="AW136" i="6"/>
  <c r="AX136" i="6"/>
  <c r="AT136" i="4"/>
  <c r="AU136" i="4"/>
  <c r="AJ133" i="3" a="1"/>
  <c r="AF134" i="3"/>
  <c r="AG133" i="3"/>
  <c r="AH133" i="3" s="1"/>
  <c r="AW137" i="6" a="1"/>
  <c r="AR137" i="6"/>
  <c r="AU137" i="6" s="1"/>
  <c r="AT137" i="6" s="1"/>
  <c r="AQ138" i="6"/>
  <c r="AQ139" i="5"/>
  <c r="AW138" i="5" a="1"/>
  <c r="AR138" i="5"/>
  <c r="AU138" i="5" s="1"/>
  <c r="AT138" i="5" s="1"/>
  <c r="AS138" i="5" s="1"/>
  <c r="AT137" i="4" a="1"/>
  <c r="BA137" i="4" a="1"/>
  <c r="AP137" i="4"/>
  <c r="AT137" i="4" l="1"/>
  <c r="AU137" i="4"/>
  <c r="AQ140" i="5"/>
  <c r="AR139" i="5"/>
  <c r="AU139" i="5" s="1"/>
  <c r="AT139" i="5" s="1"/>
  <c r="AS139" i="5" s="1"/>
  <c r="AW139" i="5" a="1"/>
  <c r="BA137" i="4"/>
  <c r="BB137" i="4"/>
  <c r="AR138" i="6"/>
  <c r="AU138" i="6" s="1"/>
  <c r="AT138" i="6" s="1"/>
  <c r="AW138" i="6" a="1"/>
  <c r="AQ139" i="6"/>
  <c r="AR137" i="4"/>
  <c r="AY137" i="4"/>
  <c r="AX137" i="4" s="1"/>
  <c r="AW137" i="4" s="1"/>
  <c r="AW138" i="5"/>
  <c r="AX138" i="5"/>
  <c r="AW137" i="6"/>
  <c r="AX137" i="6"/>
  <c r="AG134" i="3"/>
  <c r="AH134" i="3" s="1"/>
  <c r="AJ134" i="3" a="1"/>
  <c r="AF135" i="3"/>
  <c r="AJ133" i="3"/>
  <c r="AK133" i="3"/>
  <c r="AW139" i="6" l="1" a="1"/>
  <c r="AQ140" i="6"/>
  <c r="AR139" i="6"/>
  <c r="AU139" i="6" s="1"/>
  <c r="AT139" i="6" s="1"/>
  <c r="AJ135" i="3" a="1"/>
  <c r="AF136" i="3"/>
  <c r="AG135" i="3"/>
  <c r="AH135" i="3" s="1"/>
  <c r="AW138" i="6"/>
  <c r="AX138" i="6"/>
  <c r="AJ134" i="3"/>
  <c r="AK134" i="3"/>
  <c r="AX139" i="5"/>
  <c r="AW139" i="5"/>
  <c r="AW140" i="5" a="1"/>
  <c r="AR140" i="5"/>
  <c r="AU140" i="5" s="1"/>
  <c r="AT140" i="5" s="1"/>
  <c r="AS140" i="5" s="1"/>
  <c r="AQ141" i="5"/>
  <c r="AG136" i="3" l="1"/>
  <c r="AH136" i="3" s="1"/>
  <c r="AJ136" i="3" a="1"/>
  <c r="AF137" i="3"/>
  <c r="AQ142" i="5"/>
  <c r="AR141" i="5"/>
  <c r="AU141" i="5" s="1"/>
  <c r="AT141" i="5" s="1"/>
  <c r="AS141" i="5" s="1"/>
  <c r="AW141" i="5" a="1"/>
  <c r="AR140" i="6"/>
  <c r="AU140" i="6" s="1"/>
  <c r="AT140" i="6" s="1"/>
  <c r="AW140" i="6" a="1"/>
  <c r="AQ141" i="6"/>
  <c r="AJ135" i="3"/>
  <c r="AK135" i="3"/>
  <c r="AW140" i="5"/>
  <c r="AX140" i="5"/>
  <c r="AW139" i="6"/>
  <c r="AX139" i="6"/>
  <c r="AW140" i="6" l="1"/>
  <c r="AX140" i="6"/>
  <c r="AW141" i="6" a="1"/>
  <c r="AQ142" i="6"/>
  <c r="AR141" i="6"/>
  <c r="AU141" i="6" s="1"/>
  <c r="AT141" i="6" s="1"/>
  <c r="AW141" i="5"/>
  <c r="AX141" i="5"/>
  <c r="AJ136" i="3"/>
  <c r="AK136" i="3"/>
  <c r="AQ143" i="5"/>
  <c r="AR142" i="5"/>
  <c r="AU142" i="5" s="1"/>
  <c r="AT142" i="5" s="1"/>
  <c r="AS142" i="5" s="1"/>
  <c r="AW142" i="5" a="1"/>
  <c r="AJ137" i="3" a="1"/>
  <c r="AF138" i="3"/>
  <c r="AG137" i="3"/>
  <c r="AH137" i="3" s="1"/>
  <c r="AX141" i="6" l="1"/>
  <c r="AW141" i="6"/>
  <c r="AW143" i="5" a="1"/>
  <c r="AR143" i="5"/>
  <c r="AU143" i="5" s="1"/>
  <c r="AT143" i="5" s="1"/>
  <c r="AS143" i="5" s="1"/>
  <c r="AQ144" i="5"/>
  <c r="AR142" i="6"/>
  <c r="AU142" i="6" s="1"/>
  <c r="AT142" i="6" s="1"/>
  <c r="AW142" i="6" a="1"/>
  <c r="AQ143" i="6"/>
  <c r="AG138" i="3"/>
  <c r="AH138" i="3" s="1"/>
  <c r="AJ138" i="3" a="1"/>
  <c r="AF139" i="3"/>
  <c r="AX142" i="5"/>
  <c r="AW142" i="5"/>
  <c r="AJ137" i="3"/>
  <c r="AK137" i="3"/>
  <c r="AR143" i="6" l="1"/>
  <c r="AU143" i="6" s="1"/>
  <c r="AT143" i="6" s="1"/>
  <c r="AQ144" i="6"/>
  <c r="AW143" i="6" a="1"/>
  <c r="AQ145" i="5"/>
  <c r="AR144" i="5"/>
  <c r="AU144" i="5" s="1"/>
  <c r="AT144" i="5" s="1"/>
  <c r="AS144" i="5" s="1"/>
  <c r="AW144" i="5" a="1"/>
  <c r="AJ139" i="3" a="1"/>
  <c r="AF140" i="3"/>
  <c r="AG139" i="3"/>
  <c r="AH139" i="3" s="1"/>
  <c r="AJ138" i="3"/>
  <c r="AK138" i="3"/>
  <c r="AX142" i="6"/>
  <c r="AW142" i="6"/>
  <c r="AW143" i="5"/>
  <c r="AX143" i="5"/>
  <c r="AJ139" i="3" l="1"/>
  <c r="AK139" i="3"/>
  <c r="AW143" i="6"/>
  <c r="AX143" i="6"/>
  <c r="AG140" i="3"/>
  <c r="AH140" i="3" s="1"/>
  <c r="AJ140" i="3" a="1"/>
  <c r="AF141" i="3"/>
  <c r="AQ145" i="6"/>
  <c r="AR144" i="6"/>
  <c r="AU144" i="6" s="1"/>
  <c r="AT144" i="6" s="1"/>
  <c r="AW144" i="6" a="1"/>
  <c r="AW144" i="5"/>
  <c r="AX144" i="5"/>
  <c r="AQ146" i="5"/>
  <c r="AR145" i="5"/>
  <c r="AU145" i="5" s="1"/>
  <c r="AT145" i="5" s="1"/>
  <c r="AS145" i="5" s="1"/>
  <c r="AW145" i="5" a="1"/>
  <c r="AR145" i="6" l="1"/>
  <c r="AU145" i="6" s="1"/>
  <c r="AT145" i="6" s="1"/>
  <c r="AW145" i="6" a="1"/>
  <c r="AQ146" i="6"/>
  <c r="AJ141" i="3" a="1"/>
  <c r="AF142" i="3"/>
  <c r="AG141" i="3"/>
  <c r="AH141" i="3" s="1"/>
  <c r="AX145" i="5"/>
  <c r="AW145" i="5"/>
  <c r="AX144" i="6"/>
  <c r="AW144" i="6"/>
  <c r="AJ140" i="3"/>
  <c r="AK140" i="3"/>
  <c r="AW146" i="5" a="1"/>
  <c r="AQ147" i="5"/>
  <c r="AR146" i="5"/>
  <c r="AU146" i="5" s="1"/>
  <c r="AT146" i="5" s="1"/>
  <c r="AS146" i="5" s="1"/>
  <c r="AG142" i="3" l="1"/>
  <c r="AH142" i="3" s="1"/>
  <c r="AJ142" i="3" a="1"/>
  <c r="AF143" i="3"/>
  <c r="AJ141" i="3"/>
  <c r="AK141" i="3"/>
  <c r="AW146" i="6" a="1"/>
  <c r="AR146" i="6"/>
  <c r="AU146" i="6" s="1"/>
  <c r="AT146" i="6" s="1"/>
  <c r="AQ147" i="6"/>
  <c r="AQ148" i="5"/>
  <c r="AR147" i="5"/>
  <c r="AU147" i="5" s="1"/>
  <c r="AT147" i="5" s="1"/>
  <c r="AS147" i="5" s="1"/>
  <c r="AW147" i="5" a="1"/>
  <c r="AW145" i="6"/>
  <c r="AX145" i="6"/>
  <c r="AW146" i="5"/>
  <c r="AX146" i="5"/>
  <c r="AW147" i="5" l="1"/>
  <c r="AX147" i="5"/>
  <c r="AR147" i="6"/>
  <c r="AU147" i="6" s="1"/>
  <c r="AT147" i="6" s="1"/>
  <c r="AW147" i="6" a="1"/>
  <c r="AQ148" i="6"/>
  <c r="AQ149" i="5"/>
  <c r="AR148" i="5"/>
  <c r="AU148" i="5" s="1"/>
  <c r="AT148" i="5" s="1"/>
  <c r="AS148" i="5" s="1"/>
  <c r="AW148" i="5" a="1"/>
  <c r="AJ142" i="3"/>
  <c r="AK142" i="3"/>
  <c r="AW146" i="6"/>
  <c r="AX146" i="6"/>
  <c r="AJ143" i="3" a="1"/>
  <c r="AF144" i="3"/>
  <c r="AG143" i="3"/>
  <c r="AH143" i="3" s="1"/>
  <c r="AX148" i="5" l="1"/>
  <c r="AW148" i="5"/>
  <c r="AW147" i="6"/>
  <c r="AX147" i="6"/>
  <c r="AW149" i="5" a="1"/>
  <c r="AQ150" i="5"/>
  <c r="AR149" i="5"/>
  <c r="AU149" i="5" s="1"/>
  <c r="AT149" i="5" s="1"/>
  <c r="AS149" i="5" s="1"/>
  <c r="AW148" i="6" a="1"/>
  <c r="AQ149" i="6"/>
  <c r="AR148" i="6"/>
  <c r="AU148" i="6" s="1"/>
  <c r="AT148" i="6" s="1"/>
  <c r="AG144" i="3"/>
  <c r="AH144" i="3" s="1"/>
  <c r="AJ144" i="3" a="1"/>
  <c r="AF145" i="3"/>
  <c r="AJ143" i="3"/>
  <c r="AK143" i="3"/>
  <c r="AQ150" i="6" l="1"/>
  <c r="AR149" i="6"/>
  <c r="AU149" i="6" s="1"/>
  <c r="AT149" i="6" s="1"/>
  <c r="AW149" i="6" a="1"/>
  <c r="AQ151" i="5"/>
  <c r="AR150" i="5"/>
  <c r="AU150" i="5" s="1"/>
  <c r="AT150" i="5" s="1"/>
  <c r="AS150" i="5" s="1"/>
  <c r="AW150" i="5" a="1"/>
  <c r="AJ144" i="3"/>
  <c r="AK144" i="3"/>
  <c r="AX148" i="6"/>
  <c r="AW148" i="6"/>
  <c r="AW149" i="5"/>
  <c r="AX149" i="5"/>
  <c r="AJ145" i="3" a="1"/>
  <c r="AF146" i="3"/>
  <c r="AG145" i="3"/>
  <c r="AH145" i="3" s="1"/>
  <c r="AX149" i="6" l="1"/>
  <c r="AW149" i="6"/>
  <c r="AQ152" i="5"/>
  <c r="AR151" i="5"/>
  <c r="AU151" i="5" s="1"/>
  <c r="AT151" i="5" s="1"/>
  <c r="AS151" i="5" s="1"/>
  <c r="AW151" i="5" a="1"/>
  <c r="AG146" i="3"/>
  <c r="AH146" i="3" s="1"/>
  <c r="AJ146" i="3" a="1"/>
  <c r="AF147" i="3"/>
  <c r="AX150" i="5"/>
  <c r="AW150" i="5"/>
  <c r="AJ145" i="3"/>
  <c r="AK145" i="3"/>
  <c r="AR150" i="6"/>
  <c r="AU150" i="6" s="1"/>
  <c r="AT150" i="6" s="1"/>
  <c r="AW150" i="6" a="1"/>
  <c r="AQ151" i="6"/>
  <c r="AJ147" i="3" l="1" a="1"/>
  <c r="AF148" i="3"/>
  <c r="AG147" i="3"/>
  <c r="AH147" i="3" s="1"/>
  <c r="AQ152" i="6"/>
  <c r="AR151" i="6"/>
  <c r="AU151" i="6" s="1"/>
  <c r="AT151" i="6" s="1"/>
  <c r="AW151" i="6" a="1"/>
  <c r="AX151" i="5"/>
  <c r="AW151" i="5"/>
  <c r="AW150" i="6"/>
  <c r="AX150" i="6"/>
  <c r="AJ146" i="3"/>
  <c r="AK146" i="3"/>
  <c r="AW152" i="5" a="1"/>
  <c r="AR152" i="5"/>
  <c r="AU152" i="5" s="1"/>
  <c r="AT152" i="5" s="1"/>
  <c r="AS152" i="5" s="1"/>
  <c r="AQ153" i="5"/>
  <c r="AW151" i="6" l="1"/>
  <c r="AX151" i="6"/>
  <c r="AW152" i="6" a="1"/>
  <c r="AR152" i="6"/>
  <c r="AU152" i="6" s="1"/>
  <c r="AT152" i="6" s="1"/>
  <c r="AQ153" i="6"/>
  <c r="AG148" i="3"/>
  <c r="AH148" i="3" s="1"/>
  <c r="AJ148" i="3" a="1"/>
  <c r="AF149" i="3"/>
  <c r="AQ154" i="5"/>
  <c r="AR153" i="5"/>
  <c r="AU153" i="5" s="1"/>
  <c r="AT153" i="5" s="1"/>
  <c r="AS153" i="5" s="1"/>
  <c r="AW153" i="5" a="1"/>
  <c r="AW152" i="5"/>
  <c r="AX152" i="5"/>
  <c r="AJ147" i="3"/>
  <c r="AK147" i="3"/>
  <c r="AJ148" i="3" l="1"/>
  <c r="AK148" i="3"/>
  <c r="AW153" i="6" a="1"/>
  <c r="AQ154" i="6"/>
  <c r="AR153" i="6"/>
  <c r="AU153" i="6" s="1"/>
  <c r="AT153" i="6" s="1"/>
  <c r="AJ149" i="3" a="1"/>
  <c r="AF150" i="3"/>
  <c r="AG149" i="3"/>
  <c r="AH149" i="3" s="1"/>
  <c r="AW152" i="6"/>
  <c r="AX152" i="6"/>
  <c r="AX153" i="5"/>
  <c r="AW153" i="5"/>
  <c r="AQ155" i="5"/>
  <c r="AR154" i="5"/>
  <c r="AU154" i="5" s="1"/>
  <c r="AT154" i="5" s="1"/>
  <c r="AS154" i="5" s="1"/>
  <c r="AW154" i="5" a="1"/>
  <c r="AJ149" i="3" l="1"/>
  <c r="AK149" i="3"/>
  <c r="AX154" i="5"/>
  <c r="AW154" i="5"/>
  <c r="AG150" i="3"/>
  <c r="AH150" i="3" s="1"/>
  <c r="AJ150" i="3" a="1"/>
  <c r="AF151" i="3"/>
  <c r="AR154" i="6"/>
  <c r="AU154" i="6" s="1"/>
  <c r="AT154" i="6" s="1"/>
  <c r="AW154" i="6" a="1"/>
  <c r="AQ155" i="6"/>
  <c r="AW153" i="6"/>
  <c r="AX153" i="6"/>
  <c r="AW155" i="5" a="1"/>
  <c r="AR155" i="5"/>
  <c r="AU155" i="5" s="1"/>
  <c r="AT155" i="5" s="1"/>
  <c r="AS155" i="5" s="1"/>
  <c r="AQ156" i="5"/>
  <c r="AR155" i="6" l="1"/>
  <c r="AU155" i="6" s="1"/>
  <c r="AT155" i="6" s="1"/>
  <c r="AQ156" i="6"/>
  <c r="AW155" i="6" a="1"/>
  <c r="AJ151" i="3" a="1"/>
  <c r="AF152" i="3"/>
  <c r="AG151" i="3"/>
  <c r="AH151" i="3" s="1"/>
  <c r="AQ157" i="5"/>
  <c r="AR156" i="5"/>
  <c r="AU156" i="5" s="1"/>
  <c r="AT156" i="5" s="1"/>
  <c r="AS156" i="5" s="1"/>
  <c r="AW156" i="5" a="1"/>
  <c r="AJ150" i="3"/>
  <c r="AK150" i="3"/>
  <c r="AW154" i="6"/>
  <c r="AX154" i="6"/>
  <c r="AW155" i="5"/>
  <c r="AX155" i="5"/>
  <c r="AQ158" i="5" l="1"/>
  <c r="AR157" i="5"/>
  <c r="AU157" i="5" s="1"/>
  <c r="AT157" i="5" s="1"/>
  <c r="AS157" i="5" s="1"/>
  <c r="AW157" i="5" a="1"/>
  <c r="AX156" i="5"/>
  <c r="AW156" i="5"/>
  <c r="AG152" i="3"/>
  <c r="AH152" i="3" s="1"/>
  <c r="AJ152" i="3" a="1"/>
  <c r="AF153" i="3"/>
  <c r="AJ151" i="3"/>
  <c r="AK151" i="3"/>
  <c r="AQ157" i="6"/>
  <c r="AR156" i="6"/>
  <c r="AU156" i="6" s="1"/>
  <c r="AT156" i="6" s="1"/>
  <c r="AW156" i="6" a="1"/>
  <c r="AW155" i="6"/>
  <c r="AX155" i="6"/>
  <c r="AJ153" i="3" l="1" a="1"/>
  <c r="AF154" i="3"/>
  <c r="AG153" i="3"/>
  <c r="AH153" i="3" s="1"/>
  <c r="AX157" i="5"/>
  <c r="AW157" i="5"/>
  <c r="AJ152" i="3"/>
  <c r="AK152" i="3"/>
  <c r="AR157" i="6"/>
  <c r="AU157" i="6" s="1"/>
  <c r="AT157" i="6" s="1"/>
  <c r="AW157" i="6" a="1"/>
  <c r="AQ158" i="6"/>
  <c r="AX156" i="6"/>
  <c r="AW156" i="6"/>
  <c r="AW158" i="5" a="1"/>
  <c r="AR158" i="5"/>
  <c r="AU158" i="5" s="1"/>
  <c r="AT158" i="5" s="1"/>
  <c r="AS158" i="5" s="1"/>
  <c r="AQ159" i="5"/>
  <c r="AW157" i="6" l="1"/>
  <c r="AX157" i="6"/>
  <c r="AG154" i="3"/>
  <c r="AH154" i="3" s="1"/>
  <c r="AJ154" i="3" a="1"/>
  <c r="AF155" i="3"/>
  <c r="AW158" i="6" a="1"/>
  <c r="AR158" i="6"/>
  <c r="AU158" i="6" s="1"/>
  <c r="AT158" i="6" s="1"/>
  <c r="AQ159" i="6"/>
  <c r="AQ160" i="5"/>
  <c r="AR159" i="5"/>
  <c r="AU159" i="5" s="1"/>
  <c r="AT159" i="5" s="1"/>
  <c r="AS159" i="5" s="1"/>
  <c r="AW159" i="5" a="1"/>
  <c r="AW158" i="5"/>
  <c r="AX158" i="5"/>
  <c r="AJ153" i="3"/>
  <c r="AK153" i="3"/>
  <c r="AQ161" i="5" l="1"/>
  <c r="AR160" i="5"/>
  <c r="AU160" i="5" s="1"/>
  <c r="AT160" i="5" s="1"/>
  <c r="AS160" i="5" s="1"/>
  <c r="AW160" i="5" a="1"/>
  <c r="AJ155" i="3" a="1"/>
  <c r="AF156" i="3"/>
  <c r="AG155" i="3"/>
  <c r="AH155" i="3" s="1"/>
  <c r="AX159" i="5"/>
  <c r="AW159" i="5"/>
  <c r="AR159" i="6"/>
  <c r="AU159" i="6" s="1"/>
  <c r="AT159" i="6" s="1"/>
  <c r="AW159" i="6" a="1"/>
  <c r="AQ160" i="6"/>
  <c r="AJ154" i="3"/>
  <c r="AK154" i="3"/>
  <c r="AW158" i="6"/>
  <c r="AX158" i="6"/>
  <c r="AW159" i="6" l="1"/>
  <c r="AX159" i="6"/>
  <c r="AW160" i="6" a="1"/>
  <c r="AQ161" i="6"/>
  <c r="AR160" i="6"/>
  <c r="AU160" i="6" s="1"/>
  <c r="AT160" i="6" s="1"/>
  <c r="AJ155" i="3"/>
  <c r="AK155" i="3"/>
  <c r="AG156" i="3"/>
  <c r="AH156" i="3" s="1"/>
  <c r="AJ156" i="3" a="1"/>
  <c r="AF157" i="3"/>
  <c r="AX160" i="5"/>
  <c r="AW160" i="5"/>
  <c r="AW161" i="5" a="1"/>
  <c r="AR161" i="5"/>
  <c r="AU161" i="5" s="1"/>
  <c r="AT161" i="5" s="1"/>
  <c r="AS161" i="5" s="1"/>
  <c r="AQ162" i="5"/>
  <c r="AX160" i="6" l="1"/>
  <c r="AW160" i="6"/>
  <c r="AJ156" i="3"/>
  <c r="AK156" i="3"/>
  <c r="AQ162" i="6"/>
  <c r="AR161" i="6"/>
  <c r="AU161" i="6" s="1"/>
  <c r="AT161" i="6" s="1"/>
  <c r="AW161" i="6" a="1"/>
  <c r="AJ157" i="3" a="1"/>
  <c r="AF158" i="3"/>
  <c r="AG157" i="3"/>
  <c r="AH157" i="3" s="1"/>
  <c r="AQ163" i="5"/>
  <c r="AW162" i="5" a="1"/>
  <c r="AR162" i="5"/>
  <c r="AU162" i="5" s="1"/>
  <c r="AT162" i="5" s="1"/>
  <c r="AS162" i="5" s="1"/>
  <c r="AW161" i="5"/>
  <c r="AX161" i="5"/>
  <c r="AX162" i="5" l="1"/>
  <c r="AW162" i="5"/>
  <c r="AX161" i="6"/>
  <c r="AW161" i="6"/>
  <c r="AG158" i="3"/>
  <c r="AH158" i="3" s="1"/>
  <c r="AJ158" i="3" a="1"/>
  <c r="AF159" i="3"/>
  <c r="AQ164" i="5"/>
  <c r="AR163" i="5"/>
  <c r="AU163" i="5" s="1"/>
  <c r="AT163" i="5" s="1"/>
  <c r="AS163" i="5" s="1"/>
  <c r="AW163" i="5" a="1"/>
  <c r="AJ157" i="3"/>
  <c r="AK157" i="3"/>
  <c r="AR162" i="6"/>
  <c r="AU162" i="6" s="1"/>
  <c r="AT162" i="6" s="1"/>
  <c r="AW162" i="6" a="1"/>
  <c r="AQ163" i="6"/>
  <c r="AW164" i="5" l="1" a="1"/>
  <c r="AQ165" i="5"/>
  <c r="AR164" i="5"/>
  <c r="AU164" i="5" s="1"/>
  <c r="AT164" i="5" s="1"/>
  <c r="AS164" i="5" s="1"/>
  <c r="AJ158" i="3"/>
  <c r="AK158" i="3"/>
  <c r="AX163" i="5"/>
  <c r="AW163" i="5"/>
  <c r="AJ159" i="3" a="1"/>
  <c r="AF160" i="3"/>
  <c r="AG159" i="3"/>
  <c r="AH159" i="3" s="1"/>
  <c r="AW162" i="6"/>
  <c r="AX162" i="6"/>
  <c r="AQ164" i="6"/>
  <c r="AR163" i="6"/>
  <c r="AU163" i="6" s="1"/>
  <c r="AT163" i="6" s="1"/>
  <c r="AW163" i="6" a="1"/>
  <c r="AJ159" i="3" l="1"/>
  <c r="AK159" i="3"/>
  <c r="AG160" i="3"/>
  <c r="AH160" i="3" s="1"/>
  <c r="AJ160" i="3" a="1"/>
  <c r="AF161" i="3"/>
  <c r="AQ166" i="5"/>
  <c r="AR165" i="5"/>
  <c r="AU165" i="5" s="1"/>
  <c r="AT165" i="5" s="1"/>
  <c r="AS165" i="5" s="1"/>
  <c r="AW165" i="5" a="1"/>
  <c r="AW163" i="6"/>
  <c r="AX163" i="6"/>
  <c r="AW164" i="6" a="1"/>
  <c r="AR164" i="6"/>
  <c r="AU164" i="6" s="1"/>
  <c r="AT164" i="6" s="1"/>
  <c r="AQ165" i="6"/>
  <c r="AX164" i="5"/>
  <c r="AW164" i="5"/>
  <c r="AW164" i="6" l="1"/>
  <c r="AX164" i="6"/>
  <c r="AQ167" i="5"/>
  <c r="AR166" i="5"/>
  <c r="AU166" i="5" s="1"/>
  <c r="AT166" i="5" s="1"/>
  <c r="AS166" i="5" s="1"/>
  <c r="AW166" i="5" a="1"/>
  <c r="AX165" i="5"/>
  <c r="AW165" i="5"/>
  <c r="AJ161" i="3" a="1"/>
  <c r="AF162" i="3"/>
  <c r="AG161" i="3"/>
  <c r="AH161" i="3" s="1"/>
  <c r="AJ160" i="3"/>
  <c r="AK160" i="3"/>
  <c r="AW165" i="6" a="1"/>
  <c r="AQ166" i="6"/>
  <c r="AR165" i="6"/>
  <c r="AU165" i="6" s="1"/>
  <c r="AT165" i="6" s="1"/>
  <c r="AW167" i="5" l="1" a="1"/>
  <c r="AQ168" i="5"/>
  <c r="AR167" i="5"/>
  <c r="AU167" i="5" s="1"/>
  <c r="AT167" i="5" s="1"/>
  <c r="AS167" i="5" s="1"/>
  <c r="AJ161" i="3"/>
  <c r="AK161" i="3"/>
  <c r="AR166" i="6"/>
  <c r="AU166" i="6" s="1"/>
  <c r="AT166" i="6" s="1"/>
  <c r="AW166" i="6" a="1"/>
  <c r="AQ167" i="6"/>
  <c r="AG162" i="3"/>
  <c r="AH162" i="3" s="1"/>
  <c r="AJ162" i="3" a="1"/>
  <c r="AF163" i="3"/>
  <c r="AX166" i="5"/>
  <c r="AW166" i="5"/>
  <c r="AW165" i="6"/>
  <c r="AX165" i="6"/>
  <c r="AW166" i="6" l="1"/>
  <c r="AX166" i="6"/>
  <c r="AJ163" i="3" a="1"/>
  <c r="AF164" i="3"/>
  <c r="AG163" i="3"/>
  <c r="AH163" i="3" s="1"/>
  <c r="AQ169" i="5"/>
  <c r="AR168" i="5"/>
  <c r="AU168" i="5" s="1"/>
  <c r="AT168" i="5" s="1"/>
  <c r="AS168" i="5" s="1"/>
  <c r="AW168" i="5" a="1"/>
  <c r="AJ162" i="3"/>
  <c r="AK162" i="3"/>
  <c r="AR167" i="6"/>
  <c r="AU167" i="6" s="1"/>
  <c r="AT167" i="6" s="1"/>
  <c r="AQ168" i="6"/>
  <c r="AW167" i="6" a="1"/>
  <c r="AW167" i="5"/>
  <c r="AX167" i="5"/>
  <c r="AX168" i="5" l="1"/>
  <c r="AW168" i="5"/>
  <c r="AQ169" i="6"/>
  <c r="AR168" i="6"/>
  <c r="AU168" i="6" s="1"/>
  <c r="AT168" i="6" s="1"/>
  <c r="AW168" i="6" a="1"/>
  <c r="AJ163" i="3"/>
  <c r="AK163" i="3"/>
  <c r="AQ170" i="5"/>
  <c r="AR169" i="5"/>
  <c r="AU169" i="5" s="1"/>
  <c r="AT169" i="5" s="1"/>
  <c r="AS169" i="5" s="1"/>
  <c r="AW169" i="5" a="1"/>
  <c r="AG164" i="3"/>
  <c r="AH164" i="3" s="1"/>
  <c r="AJ164" i="3" a="1"/>
  <c r="AF165" i="3"/>
  <c r="AW167" i="6"/>
  <c r="AX167" i="6"/>
  <c r="AW170" i="5" l="1" a="1"/>
  <c r="AR170" i="5"/>
  <c r="AU170" i="5" s="1"/>
  <c r="AT170" i="5" s="1"/>
  <c r="AS170" i="5" s="1"/>
  <c r="AQ171" i="5"/>
  <c r="AX169" i="5"/>
  <c r="AW169" i="5"/>
  <c r="AJ164" i="3"/>
  <c r="AK164" i="3"/>
  <c r="AX168" i="6"/>
  <c r="AW168" i="6"/>
  <c r="AR169" i="6"/>
  <c r="AU169" i="6" s="1"/>
  <c r="AT169" i="6" s="1"/>
  <c r="AW169" i="6" a="1"/>
  <c r="AQ170" i="6"/>
  <c r="AJ165" i="3" a="1"/>
  <c r="AG165" i="3"/>
  <c r="AH165" i="3" s="1"/>
  <c r="AF166" i="3"/>
  <c r="AW169" i="6" l="1"/>
  <c r="AX169" i="6"/>
  <c r="AR171" i="5"/>
  <c r="AU171" i="5" s="1"/>
  <c r="AT171" i="5" s="1"/>
  <c r="AS171" i="5" s="1"/>
  <c r="AW171" i="5" a="1"/>
  <c r="AQ172" i="5"/>
  <c r="AW170" i="6" a="1"/>
  <c r="AQ171" i="6"/>
  <c r="AR170" i="6"/>
  <c r="AU170" i="6" s="1"/>
  <c r="AT170" i="6" s="1"/>
  <c r="AG166" i="3"/>
  <c r="AH166" i="3" s="1"/>
  <c r="AJ166" i="3" a="1"/>
  <c r="AF167" i="3"/>
  <c r="AJ165" i="3"/>
  <c r="AK165" i="3"/>
  <c r="AW170" i="5"/>
  <c r="AX170" i="5"/>
  <c r="AJ166" i="3" l="1"/>
  <c r="AK166" i="3"/>
  <c r="AJ167" i="3" a="1"/>
  <c r="AF168" i="3"/>
  <c r="AG167" i="3"/>
  <c r="AH167" i="3" s="1"/>
  <c r="AR171" i="6"/>
  <c r="AU171" i="6" s="1"/>
  <c r="AT171" i="6" s="1"/>
  <c r="AW171" i="6" a="1"/>
  <c r="AQ172" i="6"/>
  <c r="AQ173" i="5"/>
  <c r="AR172" i="5"/>
  <c r="AU172" i="5" s="1"/>
  <c r="AT172" i="5" s="1"/>
  <c r="AS172" i="5" s="1"/>
  <c r="AW172" i="5" a="1"/>
  <c r="AX171" i="5"/>
  <c r="AW171" i="5"/>
  <c r="AW170" i="6"/>
  <c r="AX170" i="6"/>
  <c r="AW173" i="5" l="1" a="1"/>
  <c r="AR173" i="5"/>
  <c r="AU173" i="5" s="1"/>
  <c r="AT173" i="5" s="1"/>
  <c r="AS173" i="5" s="1"/>
  <c r="AQ174" i="5"/>
  <c r="AG168" i="3"/>
  <c r="AH168" i="3" s="1"/>
  <c r="AJ168" i="3" a="1"/>
  <c r="AF169" i="3"/>
  <c r="AX172" i="5"/>
  <c r="AW172" i="5"/>
  <c r="AW172" i="6" a="1"/>
  <c r="AQ173" i="6"/>
  <c r="AR172" i="6"/>
  <c r="AU172" i="6" s="1"/>
  <c r="AT172" i="6" s="1"/>
  <c r="AW171" i="6"/>
  <c r="AX171" i="6"/>
  <c r="AJ167" i="3"/>
  <c r="AK167" i="3"/>
  <c r="AQ175" i="5" l="1"/>
  <c r="AR174" i="5"/>
  <c r="AU174" i="5" s="1"/>
  <c r="AT174" i="5" s="1"/>
  <c r="AS174" i="5" s="1"/>
  <c r="AW174" i="5" a="1"/>
  <c r="AQ174" i="6"/>
  <c r="AR173" i="6"/>
  <c r="AU173" i="6" s="1"/>
  <c r="AT173" i="6" s="1"/>
  <c r="AW173" i="6" a="1"/>
  <c r="AJ169" i="3" a="1"/>
  <c r="AG169" i="3"/>
  <c r="AH169" i="3" s="1"/>
  <c r="AF170" i="3"/>
  <c r="AX172" i="6"/>
  <c r="AW172" i="6"/>
  <c r="AJ168" i="3"/>
  <c r="AK168" i="3"/>
  <c r="AW173" i="5"/>
  <c r="AX173" i="5"/>
  <c r="AG170" i="3" l="1"/>
  <c r="AH170" i="3" s="1"/>
  <c r="AJ170" i="3" a="1"/>
  <c r="AF171" i="3"/>
  <c r="AX173" i="6"/>
  <c r="AW173" i="6"/>
  <c r="AR174" i="6"/>
  <c r="AU174" i="6" s="1"/>
  <c r="AT174" i="6" s="1"/>
  <c r="AW174" i="6" a="1"/>
  <c r="AQ175" i="6"/>
  <c r="AJ169" i="3"/>
  <c r="AK169" i="3"/>
  <c r="AX174" i="5"/>
  <c r="AW174" i="5"/>
  <c r="AQ176" i="5"/>
  <c r="AR175" i="5"/>
  <c r="AU175" i="5" s="1"/>
  <c r="AT175" i="5" s="1"/>
  <c r="AS175" i="5" s="1"/>
  <c r="AW175" i="5" a="1"/>
  <c r="AW174" i="6" l="1"/>
  <c r="AX174" i="6"/>
  <c r="AQ176" i="6"/>
  <c r="AR175" i="6"/>
  <c r="AU175" i="6" s="1"/>
  <c r="AT175" i="6" s="1"/>
  <c r="AW175" i="6" a="1"/>
  <c r="AJ171" i="3" a="1"/>
  <c r="AG171" i="3"/>
  <c r="AH171" i="3" s="1"/>
  <c r="AF172" i="3"/>
  <c r="AJ170" i="3"/>
  <c r="AK170" i="3"/>
  <c r="AX175" i="5"/>
  <c r="AW175" i="5"/>
  <c r="AQ177" i="5"/>
  <c r="AR176" i="5"/>
  <c r="AU176" i="5" s="1"/>
  <c r="AT176" i="5" s="1"/>
  <c r="AS176" i="5" s="1"/>
  <c r="AW176" i="5" a="1"/>
  <c r="AG172" i="3" l="1"/>
  <c r="AH172" i="3" s="1"/>
  <c r="AJ172" i="3" a="1"/>
  <c r="AF173" i="3"/>
  <c r="AJ171" i="3"/>
  <c r="AK171" i="3"/>
  <c r="AW175" i="6"/>
  <c r="AX175" i="6"/>
  <c r="AW176" i="5"/>
  <c r="AX176" i="5"/>
  <c r="AW176" i="6" a="1"/>
  <c r="AQ177" i="6"/>
  <c r="AR176" i="6"/>
  <c r="AU176" i="6" s="1"/>
  <c r="AT176" i="6" s="1"/>
  <c r="AR177" i="5"/>
  <c r="AU177" i="5" s="1"/>
  <c r="AT177" i="5" s="1"/>
  <c r="AS177" i="5" s="1"/>
  <c r="AW177" i="5" a="1"/>
  <c r="AQ178" i="5"/>
  <c r="AW177" i="6" l="1" a="1"/>
  <c r="AQ178" i="6"/>
  <c r="AR177" i="6"/>
  <c r="AU177" i="6" s="1"/>
  <c r="AT177" i="6" s="1"/>
  <c r="AQ179" i="5"/>
  <c r="AW178" i="5" a="1"/>
  <c r="AR178" i="5"/>
  <c r="AU178" i="5" s="1"/>
  <c r="AT178" i="5" s="1"/>
  <c r="AS178" i="5" s="1"/>
  <c r="AJ173" i="3" a="1"/>
  <c r="AG173" i="3"/>
  <c r="AH173" i="3" s="1"/>
  <c r="AF174" i="3"/>
  <c r="AX177" i="5"/>
  <c r="AW177" i="5"/>
  <c r="AJ172" i="3"/>
  <c r="AK172" i="3"/>
  <c r="AW176" i="6"/>
  <c r="AX176" i="6"/>
  <c r="AX178" i="5" l="1"/>
  <c r="AW178" i="5"/>
  <c r="AR179" i="5"/>
  <c r="AU179" i="5" s="1"/>
  <c r="AT179" i="5" s="1"/>
  <c r="AS179" i="5" s="1"/>
  <c r="AW179" i="5" a="1"/>
  <c r="AQ180" i="5"/>
  <c r="AJ173" i="3"/>
  <c r="AK173" i="3"/>
  <c r="AG174" i="3"/>
  <c r="AH174" i="3" s="1"/>
  <c r="AJ174" i="3" a="1"/>
  <c r="AF175" i="3"/>
  <c r="AR178" i="6"/>
  <c r="AU178" i="6" s="1"/>
  <c r="AT178" i="6" s="1"/>
  <c r="AW178" i="6" a="1"/>
  <c r="AQ179" i="6"/>
  <c r="AW177" i="6"/>
  <c r="AX177" i="6"/>
  <c r="AJ175" i="3" l="1" a="1"/>
  <c r="AG175" i="3"/>
  <c r="AH175" i="3" s="1"/>
  <c r="AF176" i="3"/>
  <c r="AQ181" i="5"/>
  <c r="AR180" i="5"/>
  <c r="AU180" i="5" s="1"/>
  <c r="AT180" i="5" s="1"/>
  <c r="AS180" i="5" s="1"/>
  <c r="AW180" i="5" a="1"/>
  <c r="AJ174" i="3"/>
  <c r="AK174" i="3"/>
  <c r="AW178" i="6"/>
  <c r="AX178" i="6"/>
  <c r="AW179" i="5"/>
  <c r="AX179" i="5"/>
  <c r="AR179" i="6"/>
  <c r="AU179" i="6" s="1"/>
  <c r="AT179" i="6" s="1"/>
  <c r="AQ180" i="6"/>
  <c r="AW179" i="6" a="1"/>
  <c r="AQ182" i="5" l="1"/>
  <c r="AR181" i="5"/>
  <c r="AU181" i="5" s="1"/>
  <c r="AT181" i="5" s="1"/>
  <c r="AS181" i="5" s="1"/>
  <c r="AW181" i="5" a="1"/>
  <c r="AX180" i="5"/>
  <c r="AW180" i="5"/>
  <c r="AW179" i="6"/>
  <c r="AX179" i="6"/>
  <c r="AG176" i="3"/>
  <c r="AH176" i="3" s="1"/>
  <c r="AJ176" i="3" a="1"/>
  <c r="AF177" i="3"/>
  <c r="AQ181" i="6"/>
  <c r="AR180" i="6"/>
  <c r="AU180" i="6" s="1"/>
  <c r="AT180" i="6" s="1"/>
  <c r="AW180" i="6" a="1"/>
  <c r="AJ175" i="3"/>
  <c r="AK175" i="3"/>
  <c r="AR181" i="6" l="1"/>
  <c r="AU181" i="6" s="1"/>
  <c r="AT181" i="6" s="1"/>
  <c r="AW181" i="6" a="1"/>
  <c r="AQ182" i="6"/>
  <c r="AX181" i="5"/>
  <c r="AW181" i="5"/>
  <c r="AJ176" i="3"/>
  <c r="AK176" i="3"/>
  <c r="AJ177" i="3" a="1"/>
  <c r="AG177" i="3"/>
  <c r="AH177" i="3" s="1"/>
  <c r="AF178" i="3"/>
  <c r="AX180" i="6"/>
  <c r="AW180" i="6"/>
  <c r="AQ183" i="5"/>
  <c r="AR182" i="5"/>
  <c r="AU182" i="5" s="1"/>
  <c r="AT182" i="5" s="1"/>
  <c r="AS182" i="5" s="1"/>
  <c r="AW182" i="5" a="1"/>
  <c r="AJ177" i="3" l="1"/>
  <c r="AK177" i="3"/>
  <c r="AW182" i="5"/>
  <c r="AX182" i="5"/>
  <c r="AW182" i="6" a="1"/>
  <c r="AR182" i="6"/>
  <c r="AU182" i="6" s="1"/>
  <c r="AT182" i="6" s="1"/>
  <c r="AQ183" i="6"/>
  <c r="AG178" i="3"/>
  <c r="AH178" i="3" s="1"/>
  <c r="AJ178" i="3" a="1"/>
  <c r="AF179" i="3"/>
  <c r="AW181" i="6"/>
  <c r="AX181" i="6"/>
  <c r="AR183" i="5"/>
  <c r="AU183" i="5" s="1"/>
  <c r="AT183" i="5" s="1"/>
  <c r="AS183" i="5" s="1"/>
  <c r="AW183" i="5" a="1"/>
  <c r="AQ184" i="5"/>
  <c r="AJ179" i="3" l="1" a="1"/>
  <c r="AG179" i="3"/>
  <c r="AH179" i="3" s="1"/>
  <c r="AF180" i="3"/>
  <c r="AJ178" i="3"/>
  <c r="AK178" i="3"/>
  <c r="AR183" i="6"/>
  <c r="AU183" i="6" s="1"/>
  <c r="AT183" i="6" s="1"/>
  <c r="AW183" i="6" a="1"/>
  <c r="AQ184" i="6"/>
  <c r="AX183" i="5"/>
  <c r="AW183" i="5"/>
  <c r="AW182" i="6"/>
  <c r="AX182" i="6"/>
  <c r="AQ185" i="5"/>
  <c r="AW184" i="5" a="1"/>
  <c r="AR184" i="5"/>
  <c r="AU184" i="5" s="1"/>
  <c r="AT184" i="5" s="1"/>
  <c r="AS184" i="5" s="1"/>
  <c r="AW183" i="6" l="1"/>
  <c r="AX183" i="6"/>
  <c r="AG180" i="3"/>
  <c r="AH180" i="3" s="1"/>
  <c r="AJ180" i="3" a="1"/>
  <c r="AF181" i="3"/>
  <c r="AW184" i="6" a="1"/>
  <c r="AQ185" i="6"/>
  <c r="AR184" i="6"/>
  <c r="AU184" i="6" s="1"/>
  <c r="AT184" i="6" s="1"/>
  <c r="AX184" i="5"/>
  <c r="AW184" i="5"/>
  <c r="AR185" i="5"/>
  <c r="AU185" i="5" s="1"/>
  <c r="AT185" i="5" s="1"/>
  <c r="AS185" i="5" s="1"/>
  <c r="AW185" i="5" a="1"/>
  <c r="AQ186" i="5"/>
  <c r="AJ179" i="3"/>
  <c r="AK179" i="3"/>
  <c r="AW185" i="5" l="1"/>
  <c r="AX185" i="5"/>
  <c r="AQ186" i="6"/>
  <c r="AR185" i="6"/>
  <c r="AU185" i="6" s="1"/>
  <c r="AT185" i="6" s="1"/>
  <c r="AW185" i="6" a="1"/>
  <c r="AJ181" i="3" a="1"/>
  <c r="AG181" i="3"/>
  <c r="AH181" i="3" s="1"/>
  <c r="AF182" i="3"/>
  <c r="AJ180" i="3"/>
  <c r="AK180" i="3"/>
  <c r="AX184" i="6"/>
  <c r="AW184" i="6"/>
  <c r="AQ187" i="5"/>
  <c r="AR186" i="5"/>
  <c r="AU186" i="5" s="1"/>
  <c r="AT186" i="5" s="1"/>
  <c r="AS186" i="5" s="1"/>
  <c r="AW186" i="5" a="1"/>
  <c r="AG182" i="3" l="1"/>
  <c r="AH182" i="3" s="1"/>
  <c r="AJ182" i="3" a="1"/>
  <c r="AF183" i="3"/>
  <c r="AJ181" i="3"/>
  <c r="AK181" i="3"/>
  <c r="AR186" i="6"/>
  <c r="AU186" i="6" s="1"/>
  <c r="AT186" i="6" s="1"/>
  <c r="AW186" i="6" a="1"/>
  <c r="AQ187" i="6"/>
  <c r="AX185" i="6"/>
  <c r="AW185" i="6"/>
  <c r="AX186" i="5"/>
  <c r="AW186" i="5"/>
  <c r="AQ188" i="5"/>
  <c r="AR187" i="5"/>
  <c r="AU187" i="5" s="1"/>
  <c r="AT187" i="5" s="1"/>
  <c r="AS187" i="5" s="1"/>
  <c r="AW187" i="5" a="1"/>
  <c r="AQ188" i="6" l="1"/>
  <c r="AR187" i="6"/>
  <c r="AU187" i="6" s="1"/>
  <c r="AT187" i="6" s="1"/>
  <c r="AW187" i="6" a="1"/>
  <c r="AX186" i="6"/>
  <c r="AW186" i="6"/>
  <c r="AJ183" i="3" a="1"/>
  <c r="AG183" i="3"/>
  <c r="AH183" i="3" s="1"/>
  <c r="AF184" i="3"/>
  <c r="AX187" i="5"/>
  <c r="AW187" i="5"/>
  <c r="AJ182" i="3"/>
  <c r="AK182" i="3"/>
  <c r="AQ189" i="5"/>
  <c r="AR188" i="5"/>
  <c r="AU188" i="5" s="1"/>
  <c r="AT188" i="5" s="1"/>
  <c r="AS188" i="5" s="1"/>
  <c r="AW188" i="5" a="1"/>
  <c r="AG184" i="3" l="1"/>
  <c r="AH184" i="3" s="1"/>
  <c r="AJ184" i="3" a="1"/>
  <c r="AF185" i="3"/>
  <c r="AW188" i="5"/>
  <c r="AX188" i="5"/>
  <c r="AW187" i="6"/>
  <c r="AX187" i="6"/>
  <c r="AJ183" i="3"/>
  <c r="AK183" i="3"/>
  <c r="AR189" i="5"/>
  <c r="AU189" i="5" s="1"/>
  <c r="AT189" i="5" s="1"/>
  <c r="AS189" i="5" s="1"/>
  <c r="AW189" i="5" a="1"/>
  <c r="AQ190" i="5"/>
  <c r="AW188" i="6" a="1"/>
  <c r="AR188" i="6"/>
  <c r="AU188" i="6" s="1"/>
  <c r="AT188" i="6" s="1"/>
  <c r="AQ189" i="6"/>
  <c r="AQ191" i="5" l="1"/>
  <c r="AW190" i="5" a="1"/>
  <c r="AR190" i="5"/>
  <c r="AU190" i="5" s="1"/>
  <c r="AT190" i="5" s="1"/>
  <c r="AS190" i="5" s="1"/>
  <c r="AW189" i="6" a="1"/>
  <c r="AQ190" i="6"/>
  <c r="AR189" i="6"/>
  <c r="AU189" i="6" s="1"/>
  <c r="AT189" i="6" s="1"/>
  <c r="AJ185" i="3" a="1"/>
  <c r="AF186" i="3"/>
  <c r="AG185" i="3"/>
  <c r="AH185" i="3" s="1"/>
  <c r="AJ184" i="3"/>
  <c r="AK184" i="3"/>
  <c r="AX189" i="5"/>
  <c r="AW189" i="5"/>
  <c r="AW188" i="6"/>
  <c r="AX188" i="6"/>
  <c r="AG186" i="3" l="1"/>
  <c r="AH186" i="3" s="1"/>
  <c r="AJ186" i="3" a="1"/>
  <c r="AF187" i="3"/>
  <c r="AW190" i="6" a="1"/>
  <c r="AQ191" i="6"/>
  <c r="AR190" i="6"/>
  <c r="AU190" i="6" s="1"/>
  <c r="AT190" i="6" s="1"/>
  <c r="AJ185" i="3"/>
  <c r="AK185" i="3"/>
  <c r="AW189" i="6"/>
  <c r="AX189" i="6"/>
  <c r="AX190" i="5"/>
  <c r="AW190" i="5"/>
  <c r="AR191" i="5"/>
  <c r="AU191" i="5" s="1"/>
  <c r="AT191" i="5" s="1"/>
  <c r="AS191" i="5" s="1"/>
  <c r="AW191" i="5" a="1"/>
  <c r="AQ192" i="5"/>
  <c r="AR191" i="6" l="1"/>
  <c r="AU191" i="6" s="1"/>
  <c r="AT191" i="6" s="1"/>
  <c r="AQ192" i="6"/>
  <c r="AW191" i="6" a="1"/>
  <c r="AJ187" i="3" a="1"/>
  <c r="AG187" i="3"/>
  <c r="AH187" i="3" s="1"/>
  <c r="AF188" i="3"/>
  <c r="AW191" i="5"/>
  <c r="AX191" i="5"/>
  <c r="AJ186" i="3"/>
  <c r="AK186" i="3"/>
  <c r="AW190" i="6"/>
  <c r="AX190" i="6"/>
  <c r="AQ193" i="5"/>
  <c r="AR192" i="5"/>
  <c r="AU192" i="5" s="1"/>
  <c r="AT192" i="5" s="1"/>
  <c r="AS192" i="5" s="1"/>
  <c r="AW192" i="5" a="1"/>
  <c r="AG188" i="3" l="1"/>
  <c r="AH188" i="3" s="1"/>
  <c r="AJ188" i="3" a="1"/>
  <c r="AF189" i="3"/>
  <c r="AW191" i="6"/>
  <c r="AX191" i="6"/>
  <c r="AJ187" i="3"/>
  <c r="AK187" i="3"/>
  <c r="AQ193" i="6"/>
  <c r="AR192" i="6"/>
  <c r="AU192" i="6" s="1"/>
  <c r="AT192" i="6" s="1"/>
  <c r="AW192" i="6" a="1"/>
  <c r="AX192" i="5"/>
  <c r="AW192" i="5"/>
  <c r="AQ194" i="5"/>
  <c r="AR193" i="5"/>
  <c r="AU193" i="5" s="1"/>
  <c r="AT193" i="5" s="1"/>
  <c r="AS193" i="5" s="1"/>
  <c r="AW193" i="5" a="1"/>
  <c r="AR193" i="6" l="1"/>
  <c r="AU193" i="6" s="1"/>
  <c r="AT193" i="6" s="1"/>
  <c r="AQ194" i="6"/>
  <c r="AW193" i="6" a="1"/>
  <c r="AJ189" i="3" a="1"/>
  <c r="AG189" i="3"/>
  <c r="AH189" i="3" s="1"/>
  <c r="AF190" i="3"/>
  <c r="AJ188" i="3"/>
  <c r="AK188" i="3"/>
  <c r="AX192" i="6"/>
  <c r="AW192" i="6"/>
  <c r="AX193" i="5"/>
  <c r="AW193" i="5"/>
  <c r="AQ195" i="5"/>
  <c r="AW194" i="5" a="1"/>
  <c r="AR194" i="5"/>
  <c r="AU194" i="5" s="1"/>
  <c r="AT194" i="5" s="1"/>
  <c r="AS194" i="5" s="1"/>
  <c r="AG190" i="3" l="1"/>
  <c r="AH190" i="3" s="1"/>
  <c r="AJ190" i="3" a="1"/>
  <c r="AF191" i="3"/>
  <c r="AW193" i="6"/>
  <c r="AX193" i="6"/>
  <c r="AW194" i="5"/>
  <c r="AX194" i="5"/>
  <c r="AW194" i="6" a="1"/>
  <c r="AQ195" i="6"/>
  <c r="AR194" i="6"/>
  <c r="AU194" i="6" s="1"/>
  <c r="AT194" i="6" s="1"/>
  <c r="AJ189" i="3"/>
  <c r="AK189" i="3"/>
  <c r="AR195" i="5"/>
  <c r="AU195" i="5" s="1"/>
  <c r="AT195" i="5" s="1"/>
  <c r="AS195" i="5" s="1"/>
  <c r="AW195" i="5" a="1"/>
  <c r="AQ196" i="5"/>
  <c r="AJ191" i="3" l="1" a="1"/>
  <c r="AG191" i="3"/>
  <c r="AH191" i="3" s="1"/>
  <c r="AF192" i="3"/>
  <c r="AR195" i="6"/>
  <c r="AU195" i="6" s="1"/>
  <c r="AT195" i="6" s="1"/>
  <c r="AW195" i="6" a="1"/>
  <c r="AQ196" i="6"/>
  <c r="AX195" i="5"/>
  <c r="AW195" i="5"/>
  <c r="AJ190" i="3"/>
  <c r="AK190" i="3"/>
  <c r="AW194" i="6"/>
  <c r="AX194" i="6"/>
  <c r="AW196" i="5" a="1"/>
  <c r="AQ197" i="5"/>
  <c r="AR196" i="5"/>
  <c r="AU196" i="5" s="1"/>
  <c r="AT196" i="5" s="1"/>
  <c r="AS196" i="5" s="1"/>
  <c r="AG192" i="3" l="1"/>
  <c r="AH192" i="3" s="1"/>
  <c r="AJ192" i="3" a="1"/>
  <c r="AF193" i="3"/>
  <c r="AW196" i="6" a="1"/>
  <c r="AR196" i="6"/>
  <c r="AU196" i="6" s="1"/>
  <c r="AT196" i="6" s="1"/>
  <c r="AQ197" i="6"/>
  <c r="AR197" i="5"/>
  <c r="AU197" i="5" s="1"/>
  <c r="AT197" i="5" s="1"/>
  <c r="AS197" i="5" s="1"/>
  <c r="AW197" i="5" a="1"/>
  <c r="AQ198" i="5"/>
  <c r="AW195" i="6"/>
  <c r="AX195" i="6"/>
  <c r="AX196" i="5"/>
  <c r="AW196" i="5"/>
  <c r="AJ191" i="3"/>
  <c r="AK191" i="3"/>
  <c r="AW198" i="5" l="1" a="1"/>
  <c r="AQ199" i="5"/>
  <c r="AR198" i="5"/>
  <c r="AU198" i="5" s="1"/>
  <c r="AT198" i="5" s="1"/>
  <c r="AS198" i="5" s="1"/>
  <c r="AX196" i="6"/>
  <c r="AW196" i="6"/>
  <c r="AJ193" i="3" a="1"/>
  <c r="AF194" i="3"/>
  <c r="AG193" i="3"/>
  <c r="AH193" i="3" s="1"/>
  <c r="AW197" i="5"/>
  <c r="AX197" i="5"/>
  <c r="AJ192" i="3"/>
  <c r="AK192" i="3"/>
  <c r="AQ198" i="6"/>
  <c r="AR197" i="6"/>
  <c r="AU197" i="6" s="1"/>
  <c r="AT197" i="6" s="1"/>
  <c r="AW197" i="6" a="1"/>
  <c r="AG194" i="3" l="1"/>
  <c r="AH194" i="3" s="1"/>
  <c r="AJ194" i="3" a="1"/>
  <c r="AF195" i="3"/>
  <c r="AR199" i="5"/>
  <c r="AU199" i="5" s="1"/>
  <c r="AT199" i="5" s="1"/>
  <c r="AS199" i="5" s="1"/>
  <c r="AW199" i="5" a="1"/>
  <c r="AQ200" i="5"/>
  <c r="AJ193" i="3"/>
  <c r="AK193" i="3"/>
  <c r="AX197" i="6"/>
  <c r="AW197" i="6"/>
  <c r="AR198" i="6"/>
  <c r="AU198" i="6" s="1"/>
  <c r="AT198" i="6" s="1"/>
  <c r="AW198" i="6" a="1"/>
  <c r="AQ199" i="6"/>
  <c r="AW198" i="5"/>
  <c r="AX198" i="5"/>
  <c r="AR200" i="5" l="1"/>
  <c r="AU200" i="5" s="1"/>
  <c r="AT200" i="5" s="1"/>
  <c r="AS200" i="5" s="1"/>
  <c r="AW200" i="5" a="1"/>
  <c r="AQ201" i="5"/>
  <c r="AJ195" i="3" a="1"/>
  <c r="AG195" i="3"/>
  <c r="AH195" i="3" s="1"/>
  <c r="AF196" i="3"/>
  <c r="AJ194" i="3"/>
  <c r="AK194" i="3"/>
  <c r="AX198" i="6"/>
  <c r="AW198" i="6"/>
  <c r="AX199" i="5"/>
  <c r="AW199" i="5"/>
  <c r="AQ200" i="6"/>
  <c r="AR199" i="6"/>
  <c r="AU199" i="6" s="1"/>
  <c r="AT199" i="6" s="1"/>
  <c r="AW199" i="6" a="1"/>
  <c r="AJ195" i="3" l="1"/>
  <c r="AK195" i="3"/>
  <c r="AG196" i="3"/>
  <c r="AH196" i="3" s="1"/>
  <c r="AJ196" i="3" a="1"/>
  <c r="AF197" i="3"/>
  <c r="AQ202" i="5"/>
  <c r="AR201" i="5"/>
  <c r="AU201" i="5" s="1"/>
  <c r="AT201" i="5" s="1"/>
  <c r="AS201" i="5" s="1"/>
  <c r="AW201" i="5" a="1"/>
  <c r="AW200" i="5"/>
  <c r="AX200" i="5"/>
  <c r="AW199" i="6"/>
  <c r="AX199" i="6"/>
  <c r="AW200" i="6" a="1"/>
  <c r="AR200" i="6"/>
  <c r="AU200" i="6" s="1"/>
  <c r="AT200" i="6" s="1"/>
  <c r="AQ201" i="6"/>
  <c r="AR202" i="5" l="1"/>
  <c r="AU202" i="5" s="1"/>
  <c r="AT202" i="5" s="1"/>
  <c r="AS202" i="5" s="1"/>
  <c r="AQ203" i="5"/>
  <c r="AW202" i="5" a="1"/>
  <c r="AW201" i="5"/>
  <c r="AX201" i="5"/>
  <c r="AJ197" i="3" a="1"/>
  <c r="AG197" i="3"/>
  <c r="AH197" i="3" s="1"/>
  <c r="AF198" i="3"/>
  <c r="AJ196" i="3"/>
  <c r="AK196" i="3"/>
  <c r="AW201" i="6" a="1"/>
  <c r="AQ202" i="6"/>
  <c r="AR201" i="6"/>
  <c r="AU201" i="6" s="1"/>
  <c r="AT201" i="6" s="1"/>
  <c r="AW200" i="6"/>
  <c r="AX200" i="6"/>
  <c r="AQ203" i="6" l="1"/>
  <c r="AW202" i="6" a="1"/>
  <c r="AR202" i="6"/>
  <c r="AU202" i="6" s="1"/>
  <c r="AT202" i="6" s="1"/>
  <c r="AW201" i="6"/>
  <c r="AX201" i="6"/>
  <c r="AG198" i="3"/>
  <c r="AH198" i="3" s="1"/>
  <c r="AJ198" i="3" a="1"/>
  <c r="AF199" i="3"/>
  <c r="AJ197" i="3"/>
  <c r="AK197" i="3"/>
  <c r="AX202" i="5"/>
  <c r="AW202" i="5"/>
  <c r="AW203" i="5" a="1"/>
  <c r="AR203" i="5"/>
  <c r="AU203" i="5" s="1"/>
  <c r="AT203" i="5" s="1"/>
  <c r="AS203" i="5" s="1"/>
  <c r="AJ198" i="3" l="1"/>
  <c r="AK198" i="3"/>
  <c r="AW202" i="6"/>
  <c r="AX202" i="6"/>
  <c r="AJ199" i="3" a="1"/>
  <c r="AG199" i="3"/>
  <c r="AH199" i="3" s="1"/>
  <c r="AF200" i="3"/>
  <c r="AW203" i="5"/>
  <c r="AX203" i="5"/>
  <c r="AR203" i="6"/>
  <c r="AU203" i="6" s="1"/>
  <c r="AT203" i="6" s="1"/>
  <c r="AW203" i="6" a="1"/>
  <c r="AG200" i="3" l="1"/>
  <c r="AH200" i="3" s="1"/>
  <c r="AJ200" i="3" a="1"/>
  <c r="AW203" i="6"/>
  <c r="AX203" i="6"/>
  <c r="AJ199" i="3"/>
  <c r="AK199" i="3"/>
  <c r="AJ200" i="3" l="1"/>
  <c r="AK200" i="3"/>
</calcChain>
</file>

<file path=xl/sharedStrings.xml><?xml version="1.0" encoding="utf-8"?>
<sst xmlns="http://schemas.openxmlformats.org/spreadsheetml/2006/main" count="206" uniqueCount="83">
  <si>
    <t>t_max =</t>
  </si>
  <si>
    <t>t_min =</t>
  </si>
  <si>
    <t xml:space="preserve"> offset</t>
  </si>
  <si>
    <t>next</t>
  </si>
  <si>
    <t>Points</t>
  </si>
  <si>
    <t>Time</t>
  </si>
  <si>
    <t xml:space="preserve">points   </t>
  </si>
  <si>
    <t>t</t>
  </si>
  <si>
    <t>Range</t>
  </si>
  <si>
    <t>Random Points</t>
  </si>
  <si>
    <t>f(t)</t>
  </si>
  <si>
    <t>U</t>
  </si>
  <si>
    <t>u</t>
  </si>
  <si>
    <t>MG</t>
  </si>
  <si>
    <t>u =</t>
  </si>
  <si>
    <t>step</t>
  </si>
  <si>
    <t>p_(i+1) =</t>
  </si>
  <si>
    <t>t_(i+1) =</t>
  </si>
  <si>
    <t>t_(i+1)</t>
  </si>
  <si>
    <t>p_i =</t>
  </si>
  <si>
    <t>t_i =</t>
  </si>
  <si>
    <t>t_i</t>
  </si>
  <si>
    <t>G</t>
  </si>
  <si>
    <t>M</t>
  </si>
  <si>
    <t>index</t>
  </si>
  <si>
    <t>Evaluate for t =</t>
  </si>
  <si>
    <t>Selector</t>
  </si>
  <si>
    <t>Linear Interpolation</t>
  </si>
  <si>
    <t xml:space="preserve">f(t) = UMG </t>
  </si>
  <si>
    <t>p_(i_2)</t>
  </si>
  <si>
    <t>p_(i+1)</t>
  </si>
  <si>
    <t>p_i</t>
  </si>
  <si>
    <t>p_(i-1)</t>
  </si>
  <si>
    <t xml:space="preserve">Interval for t = </t>
  </si>
  <si>
    <t>Linear plot</t>
  </si>
  <si>
    <t>Bezier plot</t>
  </si>
  <si>
    <t>Catmull-Rom Interpolation</t>
  </si>
  <si>
    <t>CP2</t>
  </si>
  <si>
    <t>CP1</t>
  </si>
  <si>
    <t xml:space="preserve">Bad UI   </t>
  </si>
  <si>
    <t>Step</t>
  </si>
  <si>
    <t>Interval ref</t>
  </si>
  <si>
    <t>CP2 =</t>
  </si>
  <si>
    <t>CP1 =</t>
  </si>
  <si>
    <t>Interval for t =</t>
  </si>
  <si>
    <t>Bezier Interpolation (Cubic)</t>
  </si>
  <si>
    <t>CP</t>
  </si>
  <si>
    <t xml:space="preserve">f(t ) = UMG </t>
  </si>
  <si>
    <t>CP =</t>
  </si>
  <si>
    <t>Bezier Interp. (Quadratic)</t>
  </si>
  <si>
    <t xml:space="preserve">       points</t>
  </si>
  <si>
    <t xml:space="preserve">points     </t>
  </si>
  <si>
    <t>Q(u) = UMG</t>
  </si>
  <si>
    <t>Randomize with F9 key</t>
  </si>
  <si>
    <t>p</t>
  </si>
  <si>
    <t>θ =</t>
  </si>
  <si>
    <t>=</t>
  </si>
  <si>
    <t>q</t>
  </si>
  <si>
    <t xml:space="preserve">compute the Slerp at time u = </t>
  </si>
  <si>
    <t>θ/2 =</t>
  </si>
  <si>
    <t>cos(θ/2) =</t>
  </si>
  <si>
    <t>sin(θ/2) =</t>
  </si>
  <si>
    <t xml:space="preserve">A: </t>
  </si>
  <si>
    <t>1- Compute the angle between p and q.</t>
  </si>
  <si>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=</t>
    </r>
  </si>
  <si>
    <r>
      <rPr>
        <b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 xml:space="preserve"> =</t>
    </r>
  </si>
  <si>
    <r>
      <t>2- Compute</t>
    </r>
    <r>
      <rPr>
        <b/>
        <i/>
        <sz val="11"/>
        <color theme="1"/>
        <rFont val="Calibri"/>
        <family val="2"/>
        <scheme val="minor"/>
      </rPr>
      <t xml:space="preserve"> f</t>
    </r>
    <r>
      <rPr>
        <b/>
        <sz val="11"/>
        <color theme="1"/>
        <rFont val="Calibri"/>
        <family val="2"/>
        <scheme val="minor"/>
      </rPr>
      <t xml:space="preserve">(u) and </t>
    </r>
    <r>
      <rPr>
        <b/>
        <i/>
        <sz val="11"/>
        <color theme="1"/>
        <rFont val="Calibri"/>
        <family val="2"/>
        <scheme val="minor"/>
      </rPr>
      <t>g</t>
    </r>
    <r>
      <rPr>
        <b/>
        <sz val="11"/>
        <color theme="1"/>
        <rFont val="Calibri"/>
        <family val="2"/>
        <scheme val="minor"/>
      </rPr>
      <t>(u)</t>
    </r>
  </si>
  <si>
    <t>3- Compute Slerp(p,q, u)</t>
  </si>
  <si>
    <t xml:space="preserve">Note: Demonstrating the interpolation would require applying all three of p, q and r to a 3D object and </t>
  </si>
  <si>
    <t>noting the smooth rotations. This is beyond what I can do in Excel.</t>
  </si>
  <si>
    <t>What we can do is show that the relationship between p, q and r does follow the diagram below</t>
  </si>
  <si>
    <t>Angle between p and q:</t>
  </si>
  <si>
    <t>Angle between p and r:</t>
  </si>
  <si>
    <t xml:space="preserve">and </t>
  </si>
  <si>
    <t>Angle between q and r:</t>
  </si>
  <si>
    <t>and</t>
  </si>
  <si>
    <r>
      <t>(</t>
    </r>
    <r>
      <rPr>
        <b/>
        <i/>
        <sz val="11"/>
        <color theme="1"/>
        <rFont val="Calibri"/>
        <family val="2"/>
        <scheme val="minor"/>
      </rPr>
      <t>Not as satisfying as a 3D view, but it'll do…</t>
    </r>
    <r>
      <rPr>
        <b/>
        <sz val="11"/>
        <color theme="1"/>
        <rFont val="Calibri"/>
        <family val="2"/>
        <scheme val="minor"/>
      </rPr>
      <t>)</t>
    </r>
  </si>
  <si>
    <t>Quick sanity test:</t>
  </si>
  <si>
    <r>
      <t>r</t>
    </r>
    <r>
      <rPr>
        <sz val="11"/>
        <color theme="0" tint="-4.9989318521683403E-2"/>
        <rFont val="Calibri"/>
        <family val="2"/>
        <scheme val="minor"/>
      </rPr>
      <t xml:space="preserve"> =</t>
    </r>
  </si>
  <si>
    <r>
      <t>||</t>
    </r>
    <r>
      <rPr>
        <b/>
        <sz val="11"/>
        <color theme="0" tint="-4.9989318521683403E-2"/>
        <rFont val="Calibri"/>
        <family val="2"/>
        <scheme val="minor"/>
      </rPr>
      <t>r</t>
    </r>
    <r>
      <rPr>
        <sz val="11"/>
        <color theme="0" tint="-4.9989318521683403E-2"/>
        <rFont val="Calibri"/>
        <family val="2"/>
        <scheme val="minor"/>
      </rPr>
      <t>|| =</t>
    </r>
  </si>
  <si>
    <r>
      <t>r ̂</t>
    </r>
    <r>
      <rPr>
        <sz val="12"/>
        <color theme="0" tint="-4.9989318521683403E-2"/>
        <rFont val="Calibri"/>
        <family val="2"/>
        <scheme val="minor"/>
      </rPr>
      <t xml:space="preserve"> =</t>
    </r>
  </si>
  <si>
    <t xml:space="preserve">Q: Given the two quarternions below and a value of u (between 0 and 1), </t>
  </si>
  <si>
    <t>Fixed Refrence Data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</si>
</sst>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/2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indexed="8"/>
      <name val="Calibri"/>
      <family val="2"/>
    </font>
    <font>
      <b/>
      <sz val="14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8"/>
      <color rgb="FF000000"/>
      <name val="Tahoma"/>
      <family val="2"/>
    </font>
    <font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9"/>
      <color rgb="FFC00000"/>
      <name val="Calibri"/>
      <family val="2"/>
      <scheme val="minor"/>
    </font>
    <font>
      <sz val="8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</font>
    <font>
      <b/>
      <sz val="12"/>
      <color theme="0" tint="-4.9989318521683403E-2"/>
      <name val="Calibri"/>
      <family val="2"/>
      <scheme val="minor"/>
    </font>
    <font>
      <sz val="12"/>
      <color theme="0" tint="-4.9989318521683403E-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4" xfId="0" applyFill="1" applyBorder="1"/>
    <xf numFmtId="0" fontId="1" fillId="2" borderId="0" xfId="0" applyFont="1" applyFill="1" applyBorder="1"/>
    <xf numFmtId="0" fontId="0" fillId="2" borderId="0" xfId="0" applyFill="1" applyBorder="1" applyAlignment="1">
      <alignment horizontal="left"/>
    </xf>
    <xf numFmtId="0" fontId="0" fillId="2" borderId="5" xfId="0" applyFill="1" applyBorder="1"/>
    <xf numFmtId="0" fontId="0" fillId="2" borderId="10" xfId="0" applyFill="1" applyBorder="1"/>
    <xf numFmtId="0" fontId="0" fillId="2" borderId="6" xfId="0" applyFill="1" applyBorder="1"/>
    <xf numFmtId="0" fontId="0" fillId="0" borderId="0" xfId="0" applyFill="1" applyBorder="1"/>
    <xf numFmtId="0" fontId="0" fillId="0" borderId="0" xfId="0" applyFill="1"/>
    <xf numFmtId="0" fontId="0" fillId="0" borderId="0" xfId="0" applyFont="1" applyFill="1" applyAlignment="1">
      <alignment horizontal="right"/>
    </xf>
    <xf numFmtId="0" fontId="1" fillId="0" borderId="0" xfId="0" applyFont="1" applyFill="1" applyAlignment="1">
      <alignment horizontal="right"/>
    </xf>
    <xf numFmtId="0" fontId="0" fillId="0" borderId="0" xfId="0" applyFont="1" applyFill="1" applyBorder="1" applyAlignment="1">
      <alignment horizontal="right"/>
    </xf>
    <xf numFmtId="0" fontId="4" fillId="5" borderId="6" xfId="0" applyFont="1" applyFill="1" applyBorder="1"/>
    <xf numFmtId="0" fontId="4" fillId="5" borderId="5" xfId="0" applyFont="1" applyFill="1" applyBorder="1"/>
    <xf numFmtId="0" fontId="4" fillId="5" borderId="4" xfId="0" applyFont="1" applyFill="1" applyBorder="1"/>
    <xf numFmtId="0" fontId="4" fillId="5" borderId="3" xfId="0" applyFont="1" applyFill="1" applyBorder="1"/>
    <xf numFmtId="0" fontId="0" fillId="0" borderId="3" xfId="0" applyFill="1" applyBorder="1"/>
    <xf numFmtId="0" fontId="1" fillId="0" borderId="3" xfId="0" applyFont="1" applyFill="1" applyBorder="1" applyAlignment="1">
      <alignment horizontal="right"/>
    </xf>
    <xf numFmtId="0" fontId="4" fillId="5" borderId="2" xfId="0" applyFont="1" applyFill="1" applyBorder="1"/>
    <xf numFmtId="0" fontId="4" fillId="5" borderId="1" xfId="0" applyFont="1" applyFill="1" applyBorder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1" fillId="5" borderId="14" xfId="0" applyFont="1" applyFill="1" applyBorder="1" applyAlignment="1">
      <alignment horizontal="right"/>
    </xf>
    <xf numFmtId="0" fontId="1" fillId="5" borderId="14" xfId="0" applyFont="1" applyFill="1" applyBorder="1"/>
    <xf numFmtId="0" fontId="0" fillId="0" borderId="0" xfId="0" applyFill="1" applyProtection="1">
      <protection locked="0"/>
    </xf>
    <xf numFmtId="0" fontId="6" fillId="0" borderId="0" xfId="0" applyFont="1" applyFill="1"/>
    <xf numFmtId="0" fontId="1" fillId="0" borderId="0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Border="1" applyAlignment="1">
      <alignment horizontal="right"/>
    </xf>
    <xf numFmtId="0" fontId="7" fillId="2" borderId="9" xfId="0" applyFont="1" applyFill="1" applyBorder="1"/>
    <xf numFmtId="0" fontId="0" fillId="6" borderId="9" xfId="0" applyFill="1" applyBorder="1" applyAlignment="1" applyProtection="1">
      <alignment horizontal="left"/>
      <protection locked="0"/>
    </xf>
    <xf numFmtId="0" fontId="1" fillId="2" borderId="9" xfId="0" applyFont="1" applyFill="1" applyBorder="1" applyAlignment="1">
      <alignment horizontal="right"/>
    </xf>
    <xf numFmtId="0" fontId="0" fillId="0" borderId="0" xfId="0" applyFont="1" applyFill="1"/>
    <xf numFmtId="0" fontId="9" fillId="2" borderId="0" xfId="0" applyFont="1" applyFill="1"/>
    <xf numFmtId="0" fontId="9" fillId="2" borderId="0" xfId="0" applyFont="1" applyFill="1" applyBorder="1"/>
    <xf numFmtId="0" fontId="0" fillId="2" borderId="0" xfId="0" applyFill="1"/>
    <xf numFmtId="0" fontId="1" fillId="2" borderId="0" xfId="0" applyFont="1" applyFill="1" applyBorder="1" applyAlignment="1">
      <alignment horizontal="left"/>
    </xf>
    <xf numFmtId="164" fontId="0" fillId="2" borderId="0" xfId="0" applyNumberFormat="1" applyFont="1" applyFill="1" applyBorder="1"/>
    <xf numFmtId="0" fontId="7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0" fillId="6" borderId="9" xfId="0" applyFont="1" applyFill="1" applyBorder="1" applyAlignment="1" applyProtection="1">
      <alignment horizontal="left"/>
      <protection locked="0"/>
    </xf>
    <xf numFmtId="0" fontId="1" fillId="0" borderId="0" xfId="0" applyFont="1" applyFill="1" applyBorder="1"/>
    <xf numFmtId="0" fontId="0" fillId="0" borderId="0" xfId="0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4" xfId="0" applyFill="1" applyBorder="1" applyAlignment="1" applyProtection="1">
      <alignment horizontal="left"/>
      <protection locked="0"/>
    </xf>
    <xf numFmtId="0" fontId="0" fillId="11" borderId="13" xfId="0" applyFill="1" applyBorder="1"/>
    <xf numFmtId="0" fontId="0" fillId="11" borderId="11" xfId="0" applyFill="1" applyBorder="1"/>
    <xf numFmtId="0" fontId="0" fillId="2" borderId="3" xfId="0" applyFill="1" applyBorder="1" applyProtection="1">
      <protection locked="0"/>
    </xf>
    <xf numFmtId="0" fontId="0" fillId="2" borderId="4" xfId="0" applyFill="1" applyBorder="1" applyAlignment="1">
      <alignment horizontal="left"/>
    </xf>
    <xf numFmtId="0" fontId="1" fillId="8" borderId="14" xfId="0" applyFont="1" applyFill="1" applyBorder="1" applyAlignment="1">
      <alignment horizontal="right"/>
    </xf>
    <xf numFmtId="0" fontId="1" fillId="8" borderId="14" xfId="0" applyFont="1" applyFill="1" applyBorder="1"/>
    <xf numFmtId="0" fontId="0" fillId="2" borderId="2" xfId="0" applyFill="1" applyBorder="1" applyAlignment="1">
      <alignment horizontal="left"/>
    </xf>
    <xf numFmtId="0" fontId="10" fillId="2" borderId="9" xfId="0" applyFont="1" applyFill="1" applyBorder="1" applyAlignment="1">
      <alignment horizontal="right"/>
    </xf>
    <xf numFmtId="0" fontId="2" fillId="2" borderId="9" xfId="0" applyFont="1" applyFill="1" applyBorder="1"/>
    <xf numFmtId="0" fontId="1" fillId="2" borderId="1" xfId="0" applyFont="1" applyFill="1" applyBorder="1" applyAlignment="1">
      <alignment horizontal="right"/>
    </xf>
    <xf numFmtId="0" fontId="0" fillId="2" borderId="0" xfId="0" applyFill="1" applyBorder="1" applyAlignment="1" applyProtection="1">
      <alignment horizontal="left"/>
      <protection locked="0"/>
    </xf>
    <xf numFmtId="0" fontId="1" fillId="2" borderId="0" xfId="0" applyFont="1" applyFill="1" applyBorder="1" applyAlignment="1">
      <alignment horizontal="center"/>
    </xf>
    <xf numFmtId="0" fontId="4" fillId="0" borderId="0" xfId="0" applyFont="1" applyFill="1"/>
    <xf numFmtId="0" fontId="11" fillId="0" borderId="0" xfId="0" applyFont="1" applyFill="1" applyAlignment="1">
      <alignment horizontal="right"/>
    </xf>
    <xf numFmtId="0" fontId="4" fillId="0" borderId="0" xfId="0" applyFont="1" applyFill="1" applyProtection="1">
      <protection locked="0"/>
    </xf>
    <xf numFmtId="0" fontId="4" fillId="2" borderId="9" xfId="0" applyFont="1" applyFill="1" applyBorder="1" applyAlignment="1">
      <alignment horizontal="right"/>
    </xf>
    <xf numFmtId="0" fontId="4" fillId="2" borderId="9" xfId="0" applyFont="1" applyFill="1" applyBorder="1"/>
    <xf numFmtId="0" fontId="4" fillId="0" borderId="0" xfId="0" applyFont="1" applyFill="1" applyAlignment="1">
      <alignment horizontal="right"/>
    </xf>
    <xf numFmtId="0" fontId="11" fillId="2" borderId="0" xfId="0" applyFont="1" applyFill="1" applyBorder="1" applyAlignment="1">
      <alignment horizontal="right"/>
    </xf>
    <xf numFmtId="0" fontId="4" fillId="0" borderId="0" xfId="0" applyFont="1" applyFill="1" applyBorder="1"/>
    <xf numFmtId="0" fontId="4" fillId="2" borderId="0" xfId="0" applyFont="1" applyFill="1" applyBorder="1" applyAlignment="1">
      <alignment horizontal="right"/>
    </xf>
    <xf numFmtId="0" fontId="11" fillId="0" borderId="0" xfId="0" applyFont="1" applyFill="1"/>
    <xf numFmtId="0" fontId="0" fillId="6" borderId="9" xfId="0" applyFill="1" applyBorder="1" applyAlignment="1" applyProtection="1">
      <alignment horizontal="center"/>
      <protection locked="0"/>
    </xf>
    <xf numFmtId="0" fontId="5" fillId="7" borderId="1" xfId="0" applyNumberFormat="1" applyFont="1" applyFill="1" applyBorder="1" applyAlignment="1" applyProtection="1">
      <alignment horizontal="center"/>
      <protection locked="0"/>
    </xf>
    <xf numFmtId="0" fontId="0" fillId="6" borderId="1" xfId="0" applyFill="1" applyBorder="1" applyAlignment="1" applyProtection="1">
      <alignment horizontal="center"/>
      <protection locked="0"/>
    </xf>
    <xf numFmtId="0" fontId="5" fillId="7" borderId="3" xfId="0" applyNumberFormat="1" applyFont="1" applyFill="1" applyBorder="1" applyAlignment="1" applyProtection="1">
      <alignment horizontal="center"/>
      <protection locked="0"/>
    </xf>
    <xf numFmtId="0" fontId="0" fillId="6" borderId="3" xfId="0" applyFill="1" applyBorder="1" applyAlignment="1" applyProtection="1">
      <alignment horizontal="center"/>
      <protection locked="0"/>
    </xf>
    <xf numFmtId="0" fontId="0" fillId="6" borderId="0" xfId="0" applyFill="1" applyBorder="1" applyAlignment="1" applyProtection="1">
      <alignment horizontal="center"/>
      <protection locked="0"/>
    </xf>
    <xf numFmtId="0" fontId="5" fillId="7" borderId="5" xfId="0" applyNumberFormat="1" applyFont="1" applyFill="1" applyBorder="1" applyAlignment="1" applyProtection="1">
      <alignment horizontal="center"/>
      <protection locked="0"/>
    </xf>
    <xf numFmtId="0" fontId="0" fillId="6" borderId="5" xfId="0" applyFill="1" applyBorder="1" applyAlignment="1" applyProtection="1">
      <alignment horizontal="center"/>
      <protection locked="0"/>
    </xf>
    <xf numFmtId="0" fontId="0" fillId="6" borderId="10" xfId="0" applyFill="1" applyBorder="1" applyAlignment="1" applyProtection="1">
      <alignment horizontal="center"/>
      <protection locked="0"/>
    </xf>
    <xf numFmtId="0" fontId="0" fillId="0" borderId="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1" fillId="10" borderId="14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1" fillId="11" borderId="0" xfId="0" applyFont="1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1" fillId="11" borderId="7" xfId="0" applyFont="1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2" borderId="4" xfId="0" applyFont="1" applyFill="1" applyBorder="1" applyAlignment="1">
      <alignment horizontal="right"/>
    </xf>
    <xf numFmtId="0" fontId="0" fillId="3" borderId="14" xfId="0" applyFill="1" applyBorder="1" applyAlignment="1">
      <alignment horizontal="center"/>
    </xf>
    <xf numFmtId="0" fontId="0" fillId="9" borderId="14" xfId="0" applyFon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12" fillId="2" borderId="11" xfId="0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0" borderId="1" xfId="0" applyFont="1" applyFill="1" applyBorder="1"/>
    <xf numFmtId="0" fontId="4" fillId="0" borderId="9" xfId="0" applyFont="1" applyFill="1" applyBorder="1"/>
    <xf numFmtId="0" fontId="4" fillId="0" borderId="2" xfId="0" applyFont="1" applyFill="1" applyBorder="1"/>
    <xf numFmtId="0" fontId="4" fillId="0" borderId="3" xfId="0" applyFont="1" applyFill="1" applyBorder="1"/>
    <xf numFmtId="0" fontId="4" fillId="0" borderId="4" xfId="0" applyFont="1" applyFill="1" applyBorder="1"/>
    <xf numFmtId="0" fontId="11" fillId="0" borderId="0" xfId="0" applyFont="1" applyFill="1" applyBorder="1" applyAlignment="1">
      <alignment horizontal="right"/>
    </xf>
    <xf numFmtId="0" fontId="13" fillId="0" borderId="0" xfId="0" applyFont="1" applyFill="1" applyBorder="1" applyProtection="1">
      <protection locked="0"/>
    </xf>
    <xf numFmtId="0" fontId="11" fillId="0" borderId="3" xfId="0" applyFont="1" applyFill="1" applyBorder="1" applyAlignment="1">
      <alignment horizontal="right"/>
    </xf>
    <xf numFmtId="0" fontId="4" fillId="0" borderId="1" xfId="0" applyFont="1" applyFill="1" applyBorder="1"/>
    <xf numFmtId="0" fontId="4" fillId="0" borderId="5" xfId="0" applyFont="1" applyFill="1" applyBorder="1"/>
    <xf numFmtId="0" fontId="4" fillId="0" borderId="10" xfId="0" applyFont="1" applyFill="1" applyBorder="1"/>
    <xf numFmtId="0" fontId="4" fillId="0" borderId="6" xfId="0" applyFont="1" applyFill="1" applyBorder="1"/>
    <xf numFmtId="0" fontId="4" fillId="0" borderId="11" xfId="0" applyFont="1" applyFill="1" applyBorder="1"/>
    <xf numFmtId="0" fontId="4" fillId="0" borderId="12" xfId="0" applyFont="1" applyFill="1" applyBorder="1"/>
    <xf numFmtId="0" fontId="4" fillId="0" borderId="13" xfId="0" applyFont="1" applyFill="1" applyBorder="1"/>
    <xf numFmtId="0" fontId="4" fillId="0" borderId="0" xfId="0" applyFont="1"/>
    <xf numFmtId="0" fontId="4" fillId="0" borderId="0" xfId="0" applyFont="1" applyProtection="1">
      <protection locked="0"/>
    </xf>
    <xf numFmtId="0" fontId="4" fillId="2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4" fillId="0" borderId="0" xfId="0" applyFont="1" applyBorder="1"/>
    <xf numFmtId="0" fontId="11" fillId="0" borderId="0" xfId="0" applyFont="1"/>
    <xf numFmtId="0" fontId="4" fillId="2" borderId="11" xfId="0" applyFont="1" applyFill="1" applyBorder="1"/>
    <xf numFmtId="0" fontId="4" fillId="2" borderId="12" xfId="0" applyFont="1" applyFill="1" applyBorder="1"/>
    <xf numFmtId="0" fontId="4" fillId="2" borderId="13" xfId="0" applyFont="1" applyFill="1" applyBorder="1"/>
    <xf numFmtId="0" fontId="1" fillId="0" borderId="0" xfId="0" applyFont="1"/>
    <xf numFmtId="0" fontId="0" fillId="2" borderId="0" xfId="0" applyFill="1" applyBorder="1" applyAlignment="1">
      <alignment horizontal="right"/>
    </xf>
    <xf numFmtId="0" fontId="9" fillId="0" borderId="0" xfId="0" applyFont="1"/>
    <xf numFmtId="0" fontId="0" fillId="0" borderId="0" xfId="0" applyBorder="1"/>
    <xf numFmtId="0" fontId="0" fillId="6" borderId="0" xfId="0" applyFill="1" applyBorder="1" applyAlignment="1">
      <alignment horizontal="center"/>
    </xf>
    <xf numFmtId="0" fontId="1" fillId="2" borderId="1" xfId="0" applyFont="1" applyFill="1" applyBorder="1"/>
    <xf numFmtId="0" fontId="1" fillId="2" borderId="3" xfId="0" applyFont="1" applyFill="1" applyBorder="1"/>
    <xf numFmtId="0" fontId="9" fillId="2" borderId="10" xfId="0" applyFont="1" applyFill="1" applyBorder="1"/>
    <xf numFmtId="0" fontId="0" fillId="2" borderId="0" xfId="0" quotePrefix="1" applyFill="1" applyBorder="1" applyAlignment="1">
      <alignment horizontal="center"/>
    </xf>
    <xf numFmtId="0" fontId="0" fillId="2" borderId="0" xfId="0" quotePrefix="1" applyFill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left"/>
    </xf>
    <xf numFmtId="0" fontId="15" fillId="0" borderId="0" xfId="0" applyFont="1" applyFill="1" applyBorder="1" applyAlignment="1">
      <alignment horizontal="right"/>
    </xf>
    <xf numFmtId="0" fontId="9" fillId="2" borderId="0" xfId="0" applyFont="1" applyFill="1" applyBorder="1" applyAlignment="1">
      <alignment horizontal="left"/>
    </xf>
  </cellXfs>
  <cellStyles count="1">
    <cellStyle name="Normal" xfId="0" builtinId="0"/>
  </cellStyles>
  <dxfs count="19"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  <border>
        <left/>
        <right/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/>
        <right/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rgb="FFFF000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FF000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00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  <border>
        <left/>
        <right/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/>
        <right/>
        <top style="thin">
          <color auto="1"/>
        </top>
        <bottom style="thin">
          <color auto="1"/>
        </bottom>
      </border>
    </dxf>
    <dxf>
      <fill>
        <patternFill>
          <bgColor rgb="FF92D050"/>
        </patternFill>
      </fill>
      <border>
        <left/>
        <right/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/>
        <right/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rgb="FFFF000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  <border>
        <left/>
        <right/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/>
        <right/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rgb="FFFF0000"/>
        </patternFill>
      </fill>
      <border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2D050"/>
        </patternFill>
      </fill>
      <border>
        <left/>
        <right/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/>
        <right/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Random Points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Points</c:v>
          </c:tx>
          <c:spPr>
            <a:ln>
              <a:solidFill>
                <a:schemeClr val="bg1">
                  <a:lumMod val="85000"/>
                </a:schemeClr>
              </a:solidFill>
            </a:ln>
          </c:spPr>
          <c:xVal>
            <c:numRef>
              <c:f>Data!$AC$6:$AC$12</c:f>
              <c:numCache>
                <c:formatCode>General</c:formatCode>
                <c:ptCount val="7"/>
                <c:pt idx="0">
                  <c:v>-2</c:v>
                </c:pt>
                <c:pt idx="1">
                  <c:v>5</c:v>
                </c:pt>
                <c:pt idx="2">
                  <c:v>3</c:v>
                </c:pt>
                <c:pt idx="3">
                  <c:v>8</c:v>
                </c:pt>
                <c:pt idx="4">
                  <c:v>9</c:v>
                </c:pt>
                <c:pt idx="5">
                  <c:v>16</c:v>
                </c:pt>
                <c:pt idx="6">
                  <c:v>20</c:v>
                </c:pt>
              </c:numCache>
            </c:numRef>
          </c:xVal>
          <c:yVal>
            <c:numRef>
              <c:f>Data!$AD$6:$AD$12</c:f>
              <c:numCache>
                <c:formatCode>General</c:formatCode>
                <c:ptCount val="7"/>
                <c:pt idx="0">
                  <c:v>6</c:v>
                </c:pt>
                <c:pt idx="1">
                  <c:v>1</c:v>
                </c:pt>
                <c:pt idx="2">
                  <c:v>-8</c:v>
                </c:pt>
                <c:pt idx="3">
                  <c:v>-1</c:v>
                </c:pt>
                <c:pt idx="4">
                  <c:v>-2</c:v>
                </c:pt>
                <c:pt idx="5">
                  <c:v>6</c:v>
                </c:pt>
                <c:pt idx="6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43-422F-8FBA-4D6486589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058560"/>
        <c:axId val="85513344"/>
      </c:scatterChart>
      <c:valAx>
        <c:axId val="75058560"/>
        <c:scaling>
          <c:orientation val="minMax"/>
        </c:scaling>
        <c:delete val="0"/>
        <c:axPos val="b"/>
        <c:minorGridlines>
          <c:spPr>
            <a:ln>
              <a:solidFill>
                <a:schemeClr val="bg1">
                  <a:lumMod val="85000"/>
                </a:schemeClr>
              </a:solidFill>
            </a:ln>
          </c:spPr>
        </c:minorGridlines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>
                    <a:lumMod val="65000"/>
                  </a:schemeClr>
                </a:solidFill>
              </a:defRPr>
            </a:pPr>
            <a:endParaRPr lang="en-US"/>
          </a:p>
        </c:txPr>
        <c:crossAx val="85513344"/>
        <c:crosses val="autoZero"/>
        <c:crossBetween val="midCat"/>
      </c:valAx>
      <c:valAx>
        <c:axId val="85513344"/>
        <c:scaling>
          <c:orientation val="minMax"/>
        </c:scaling>
        <c:delete val="0"/>
        <c:axPos val="l"/>
        <c:minorGridlines>
          <c:spPr>
            <a:ln>
              <a:solidFill>
                <a:schemeClr val="bg1">
                  <a:lumMod val="85000"/>
                </a:schemeClr>
              </a:solidFill>
            </a:ln>
          </c:spPr>
        </c:minorGridlines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>
                    <a:lumMod val="65000"/>
                  </a:schemeClr>
                </a:solidFill>
              </a:defRPr>
            </a:pPr>
            <a:endParaRPr lang="en-US"/>
          </a:p>
        </c:txPr>
        <c:crossAx val="750585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Reference Data Points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Points</c:v>
          </c:tx>
          <c:spPr>
            <a:ln>
              <a:solidFill>
                <a:schemeClr val="bg1">
                  <a:lumMod val="85000"/>
                </a:schemeClr>
              </a:solidFill>
              <a:prstDash val="solid"/>
            </a:ln>
          </c:spPr>
          <c:marker>
            <c:symbol val="circle"/>
            <c:size val="7"/>
          </c:marker>
          <c:xVal>
            <c:numRef>
              <c:f>Data!$C$5:$C$11</c:f>
              <c:numCache>
                <c:formatCode>General</c:formatCode>
                <c:ptCount val="7"/>
                <c:pt idx="0">
                  <c:v>5</c:v>
                </c:pt>
                <c:pt idx="1">
                  <c:v>-5</c:v>
                </c:pt>
                <c:pt idx="2">
                  <c:v>-2</c:v>
                </c:pt>
                <c:pt idx="3">
                  <c:v>5</c:v>
                </c:pt>
                <c:pt idx="4">
                  <c:v>13</c:v>
                </c:pt>
                <c:pt idx="5">
                  <c:v>16</c:v>
                </c:pt>
                <c:pt idx="6">
                  <c:v>14</c:v>
                </c:pt>
              </c:numCache>
            </c:numRef>
          </c:xVal>
          <c:yVal>
            <c:numRef>
              <c:f>Data!$D$5:$D$11</c:f>
              <c:numCache>
                <c:formatCode>General</c:formatCode>
                <c:ptCount val="7"/>
                <c:pt idx="0">
                  <c:v>2</c:v>
                </c:pt>
                <c:pt idx="1">
                  <c:v>11</c:v>
                </c:pt>
                <c:pt idx="2">
                  <c:v>16</c:v>
                </c:pt>
                <c:pt idx="3">
                  <c:v>17</c:v>
                </c:pt>
                <c:pt idx="4">
                  <c:v>8</c:v>
                </c:pt>
                <c:pt idx="5">
                  <c:v>0</c:v>
                </c:pt>
                <c:pt idx="6">
                  <c:v>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7D-429C-915E-5DA95B34D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533824"/>
        <c:axId val="85535360"/>
      </c:scatterChart>
      <c:valAx>
        <c:axId val="85533824"/>
        <c:scaling>
          <c:orientation val="minMax"/>
        </c:scaling>
        <c:delete val="0"/>
        <c:axPos val="b"/>
        <c:minorGridlines>
          <c:spPr>
            <a:ln>
              <a:solidFill>
                <a:schemeClr val="bg1">
                  <a:lumMod val="85000"/>
                </a:schemeClr>
              </a:solidFill>
            </a:ln>
          </c:spPr>
        </c:minorGridlines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>
                    <a:lumMod val="65000"/>
                  </a:schemeClr>
                </a:solidFill>
              </a:defRPr>
            </a:pPr>
            <a:endParaRPr lang="en-US"/>
          </a:p>
        </c:txPr>
        <c:crossAx val="85535360"/>
        <c:crosses val="autoZero"/>
        <c:crossBetween val="midCat"/>
      </c:valAx>
      <c:valAx>
        <c:axId val="85535360"/>
        <c:scaling>
          <c:orientation val="minMax"/>
        </c:scaling>
        <c:delete val="0"/>
        <c:axPos val="l"/>
        <c:minorGridlines>
          <c:spPr>
            <a:ln>
              <a:solidFill>
                <a:schemeClr val="bg1">
                  <a:lumMod val="85000"/>
                </a:schemeClr>
              </a:solidFill>
            </a:ln>
          </c:spPr>
        </c:minorGridlines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>
                    <a:lumMod val="65000"/>
                  </a:schemeClr>
                </a:solidFill>
              </a:defRPr>
            </a:pPr>
            <a:endParaRPr lang="en-US"/>
          </a:p>
        </c:txPr>
        <c:crossAx val="855338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Linear Interpolation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6648723970917102E-2"/>
          <c:y val="0.14131841832113556"/>
          <c:w val="0.80785834347667529"/>
          <c:h val="0.82139352228326623"/>
        </c:manualLayout>
      </c:layout>
      <c:scatterChart>
        <c:scatterStyle val="lineMarker"/>
        <c:varyColors val="0"/>
        <c:ser>
          <c:idx val="0"/>
          <c:order val="0"/>
          <c:tx>
            <c:v>Points</c:v>
          </c:tx>
          <c:spPr>
            <a:ln>
              <a:solidFill>
                <a:schemeClr val="bg1">
                  <a:lumMod val="85000"/>
                </a:schemeClr>
              </a:solidFill>
            </a:ln>
          </c:spPr>
          <c:marker>
            <c:symbol val="circle"/>
            <c:size val="7"/>
          </c:marker>
          <c:xVal>
            <c:numRef>
              <c:f>Linear!$C$5:$C$11</c:f>
              <c:numCache>
                <c:formatCode>General</c:formatCode>
                <c:ptCount val="7"/>
                <c:pt idx="0">
                  <c:v>5</c:v>
                </c:pt>
                <c:pt idx="1">
                  <c:v>-5</c:v>
                </c:pt>
                <c:pt idx="2">
                  <c:v>-2</c:v>
                </c:pt>
                <c:pt idx="3">
                  <c:v>5</c:v>
                </c:pt>
                <c:pt idx="4">
                  <c:v>13</c:v>
                </c:pt>
                <c:pt idx="5">
                  <c:v>16</c:v>
                </c:pt>
                <c:pt idx="6">
                  <c:v>14</c:v>
                </c:pt>
              </c:numCache>
            </c:numRef>
          </c:xVal>
          <c:yVal>
            <c:numRef>
              <c:f>Linear!$D$5:$D$11</c:f>
              <c:numCache>
                <c:formatCode>General</c:formatCode>
                <c:ptCount val="7"/>
                <c:pt idx="0">
                  <c:v>2</c:v>
                </c:pt>
                <c:pt idx="1">
                  <c:v>11</c:v>
                </c:pt>
                <c:pt idx="2">
                  <c:v>16</c:v>
                </c:pt>
                <c:pt idx="3">
                  <c:v>17</c:v>
                </c:pt>
                <c:pt idx="4">
                  <c:v>8</c:v>
                </c:pt>
                <c:pt idx="5">
                  <c:v>0</c:v>
                </c:pt>
                <c:pt idx="6">
                  <c:v>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F9-43B9-9A09-408532A5FFB8}"/>
            </c:ext>
          </c:extLst>
        </c:ser>
        <c:ser>
          <c:idx val="2"/>
          <c:order val="1"/>
          <c:tx>
            <c:v>t value</c:v>
          </c:tx>
          <c:spPr>
            <a:ln w="28575">
              <a:noFill/>
            </a:ln>
          </c:spPr>
          <c:marker>
            <c:symbol val="plus"/>
            <c:size val="15"/>
            <c:spPr>
              <a:ln w="25400">
                <a:solidFill>
                  <a:srgbClr val="FF0000"/>
                </a:solidFill>
              </a:ln>
            </c:spPr>
          </c:marker>
          <c:xVal>
            <c:numRef>
              <c:f>Linear!$M$10</c:f>
              <c:numCache>
                <c:formatCode>General</c:formatCode>
                <c:ptCount val="1"/>
                <c:pt idx="0">
                  <c:v>3.677777777777778</c:v>
                </c:pt>
              </c:numCache>
            </c:numRef>
          </c:xVal>
          <c:yVal>
            <c:numRef>
              <c:f>Linear!$N$10</c:f>
              <c:numCache>
                <c:formatCode>General</c:formatCode>
                <c:ptCount val="1"/>
                <c:pt idx="0">
                  <c:v>16.81111111111111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F9-43B9-9A09-408532A5FFB8}"/>
            </c:ext>
          </c:extLst>
        </c:ser>
        <c:ser>
          <c:idx val="1"/>
          <c:order val="2"/>
          <c:tx>
            <c:v>Linear</c:v>
          </c:tx>
          <c:spPr>
            <a:ln w="12700">
              <a:noFill/>
            </a:ln>
          </c:spPr>
          <c:marker>
            <c:symbol val="diamond"/>
            <c:size val="4"/>
            <c:spPr>
              <a:solidFill>
                <a:srgbClr val="0070C0"/>
              </a:solidFill>
              <a:ln>
                <a:noFill/>
              </a:ln>
            </c:spPr>
          </c:marker>
          <c:dPt>
            <c:idx val="18"/>
            <c:bubble3D val="0"/>
            <c:spPr>
              <a:ln w="12700">
                <a:noFill/>
              </a:ln>
            </c:spPr>
            <c:extLst>
              <c:ext xmlns:c16="http://schemas.microsoft.com/office/drawing/2014/chart" uri="{C3380CC4-5D6E-409C-BE32-E72D297353CC}">
                <c16:uniqueId val="{00000000-4FA0-4038-9A21-FFBB862A49DD}"/>
              </c:ext>
            </c:extLst>
          </c:dPt>
          <c:xVal>
            <c:numRef>
              <c:f>Linear!$AJ$10:$AJ$200</c:f>
              <c:numCache>
                <c:formatCode>General</c:formatCode>
                <c:ptCount val="191"/>
                <c:pt idx="0">
                  <c:v>-2</c:v>
                </c:pt>
                <c:pt idx="1">
                  <c:v>-1.6111111111111123</c:v>
                </c:pt>
                <c:pt idx="2">
                  <c:v>-1.2222222222222245</c:v>
                </c:pt>
                <c:pt idx="3">
                  <c:v>-0.83333333333333659</c:v>
                </c:pt>
                <c:pt idx="4">
                  <c:v>-0.44444444444444908</c:v>
                </c:pt>
                <c:pt idx="5">
                  <c:v>-5.5555555555561353E-2</c:v>
                </c:pt>
                <c:pt idx="6">
                  <c:v>0.33333333333332682</c:v>
                </c:pt>
                <c:pt idx="7">
                  <c:v>0.72222222222221433</c:v>
                </c:pt>
                <c:pt idx="8">
                  <c:v>1.1111111111111018</c:v>
                </c:pt>
                <c:pt idx="9">
                  <c:v>1.4999999999999893</c:v>
                </c:pt>
                <c:pt idx="10">
                  <c:v>1.8888888888888773</c:v>
                </c:pt>
                <c:pt idx="11">
                  <c:v>2.2777777777777652</c:v>
                </c:pt>
                <c:pt idx="12">
                  <c:v>2.6666666666666536</c:v>
                </c:pt>
                <c:pt idx="13">
                  <c:v>3.0555555555555411</c:v>
                </c:pt>
                <c:pt idx="14">
                  <c:v>3.4444444444444287</c:v>
                </c:pt>
                <c:pt idx="15">
                  <c:v>3.8333333333333162</c:v>
                </c:pt>
                <c:pt idx="16">
                  <c:v>4.2222222222222037</c:v>
                </c:pt>
                <c:pt idx="17">
                  <c:v>4.6111111111110912</c:v>
                </c:pt>
                <c:pt idx="18">
                  <c:v>4.9999999999999787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</c:numCache>
            </c:numRef>
          </c:xVal>
          <c:yVal>
            <c:numRef>
              <c:f>Linear!$AK$10:$AK$200</c:f>
              <c:numCache>
                <c:formatCode>General</c:formatCode>
                <c:ptCount val="191"/>
                <c:pt idx="0">
                  <c:v>16</c:v>
                </c:pt>
                <c:pt idx="1">
                  <c:v>16.055555555555557</c:v>
                </c:pt>
                <c:pt idx="2">
                  <c:v>16.111111111111111</c:v>
                </c:pt>
                <c:pt idx="3">
                  <c:v>16.166666666666668</c:v>
                </c:pt>
                <c:pt idx="4">
                  <c:v>16.222222222222221</c:v>
                </c:pt>
                <c:pt idx="5">
                  <c:v>16.277777777777779</c:v>
                </c:pt>
                <c:pt idx="6">
                  <c:v>16.333333333333332</c:v>
                </c:pt>
                <c:pt idx="7">
                  <c:v>16.388888888888889</c:v>
                </c:pt>
                <c:pt idx="8">
                  <c:v>16.444444444444443</c:v>
                </c:pt>
                <c:pt idx="9">
                  <c:v>16.5</c:v>
                </c:pt>
                <c:pt idx="10">
                  <c:v>16.555555555555554</c:v>
                </c:pt>
                <c:pt idx="11">
                  <c:v>16.611111111111111</c:v>
                </c:pt>
                <c:pt idx="12">
                  <c:v>16.666666666666664</c:v>
                </c:pt>
                <c:pt idx="13">
                  <c:v>16.722222222222221</c:v>
                </c:pt>
                <c:pt idx="14">
                  <c:v>16.777777777777775</c:v>
                </c:pt>
                <c:pt idx="15">
                  <c:v>16.833333333333332</c:v>
                </c:pt>
                <c:pt idx="16">
                  <c:v>16.888888888888886</c:v>
                </c:pt>
                <c:pt idx="17">
                  <c:v>16.944444444444443</c:v>
                </c:pt>
                <c:pt idx="18">
                  <c:v>16.999999999999996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F9-43B9-9A09-408532A5F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483136"/>
        <c:axId val="87485056"/>
      </c:scatterChart>
      <c:valAx>
        <c:axId val="87483136"/>
        <c:scaling>
          <c:orientation val="minMax"/>
        </c:scaling>
        <c:delete val="0"/>
        <c:axPos val="b"/>
        <c:minorGridlines>
          <c:spPr>
            <a:ln>
              <a:solidFill>
                <a:schemeClr val="bg1">
                  <a:lumMod val="85000"/>
                </a:schemeClr>
              </a:solidFill>
            </a:ln>
          </c:spPr>
        </c:minorGridlines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>
                    <a:lumMod val="65000"/>
                  </a:schemeClr>
                </a:solidFill>
              </a:defRPr>
            </a:pPr>
            <a:endParaRPr lang="en-US"/>
          </a:p>
        </c:txPr>
        <c:crossAx val="87485056"/>
        <c:crosses val="autoZero"/>
        <c:crossBetween val="midCat"/>
      </c:valAx>
      <c:valAx>
        <c:axId val="87485056"/>
        <c:scaling>
          <c:orientation val="minMax"/>
        </c:scaling>
        <c:delete val="0"/>
        <c:axPos val="l"/>
        <c:minorGridlines>
          <c:spPr>
            <a:ln>
              <a:solidFill>
                <a:schemeClr val="bg1">
                  <a:lumMod val="85000"/>
                </a:schemeClr>
              </a:solidFill>
            </a:ln>
          </c:spPr>
        </c:minorGridlines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>
                    <a:lumMod val="65000"/>
                  </a:schemeClr>
                </a:solidFill>
              </a:defRPr>
            </a:pPr>
            <a:endParaRPr lang="en-US"/>
          </a:p>
        </c:txPr>
        <c:crossAx val="8748313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7521411882660127"/>
          <c:y val="0.58182404781266317"/>
          <c:w val="0.10132547927778168"/>
          <c:h val="0.1821956008647533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Catmull-Rom</a:t>
            </a:r>
            <a:r>
              <a:rPr lang="en-US" baseline="0"/>
              <a:t> Interpolation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6.1441532594685204E-2"/>
          <c:y val="0.110602996330885"/>
          <c:w val="0.7690426640705138"/>
          <c:h val="0.85114542852686048"/>
        </c:manualLayout>
      </c:layout>
      <c:scatterChart>
        <c:scatterStyle val="lineMarker"/>
        <c:varyColors val="0"/>
        <c:ser>
          <c:idx val="0"/>
          <c:order val="0"/>
          <c:tx>
            <c:v>Points</c:v>
          </c:tx>
          <c:spPr>
            <a:ln w="28575">
              <a:solidFill>
                <a:schemeClr val="bg1">
                  <a:lumMod val="85000"/>
                </a:schemeClr>
              </a:solidFill>
            </a:ln>
          </c:spPr>
          <c:marker>
            <c:symbol val="circle"/>
            <c:size val="7"/>
          </c:marker>
          <c:xVal>
            <c:numRef>
              <c:f>'Catmull-Rom'!$C$5:$C$11</c:f>
              <c:numCache>
                <c:formatCode>General</c:formatCode>
                <c:ptCount val="7"/>
                <c:pt idx="0">
                  <c:v>5</c:v>
                </c:pt>
                <c:pt idx="1">
                  <c:v>-5</c:v>
                </c:pt>
                <c:pt idx="2">
                  <c:v>-2</c:v>
                </c:pt>
                <c:pt idx="3">
                  <c:v>5</c:v>
                </c:pt>
                <c:pt idx="4">
                  <c:v>13</c:v>
                </c:pt>
                <c:pt idx="5">
                  <c:v>16</c:v>
                </c:pt>
                <c:pt idx="6">
                  <c:v>14</c:v>
                </c:pt>
              </c:numCache>
            </c:numRef>
          </c:xVal>
          <c:yVal>
            <c:numRef>
              <c:f>'Catmull-Rom'!$D$5:$D$11</c:f>
              <c:numCache>
                <c:formatCode>General</c:formatCode>
                <c:ptCount val="7"/>
                <c:pt idx="0">
                  <c:v>2</c:v>
                </c:pt>
                <c:pt idx="1">
                  <c:v>11</c:v>
                </c:pt>
                <c:pt idx="2">
                  <c:v>16</c:v>
                </c:pt>
                <c:pt idx="3">
                  <c:v>17</c:v>
                </c:pt>
                <c:pt idx="4">
                  <c:v>8</c:v>
                </c:pt>
                <c:pt idx="5">
                  <c:v>0</c:v>
                </c:pt>
                <c:pt idx="6">
                  <c:v>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556-4E1F-A54B-BBAEA0FD3BC1}"/>
            </c:ext>
          </c:extLst>
        </c:ser>
        <c:ser>
          <c:idx val="2"/>
          <c:order val="1"/>
          <c:tx>
            <c:v>Linear</c:v>
          </c:tx>
          <c:spPr>
            <a:ln w="12700">
              <a:solidFill>
                <a:schemeClr val="bg1">
                  <a:lumMod val="50000"/>
                </a:schemeClr>
              </a:solidFill>
            </a:ln>
          </c:spPr>
          <c:marker>
            <c:symbol val="diamond"/>
            <c:size val="3"/>
            <c:spPr>
              <a:ln>
                <a:noFill/>
              </a:ln>
            </c:spPr>
          </c:marker>
          <c:dPt>
            <c:idx val="11"/>
            <c:bubble3D val="0"/>
            <c:spPr>
              <a:ln w="12700">
                <a:solidFill>
                  <a:srgbClr val="00B05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7556-4E1F-A54B-BBAEA0FD3BC1}"/>
              </c:ext>
            </c:extLst>
          </c:dPt>
          <c:dPt>
            <c:idx val="21"/>
            <c:bubble3D val="0"/>
            <c:spPr>
              <a:ln w="12700">
                <a:noFill/>
              </a:ln>
            </c:spPr>
            <c:extLst>
              <c:ext xmlns:c16="http://schemas.microsoft.com/office/drawing/2014/chart" uri="{C3380CC4-5D6E-409C-BE32-E72D297353CC}">
                <c16:uniqueId val="{00000003-7556-4E1F-A54B-BBAEA0FD3BC1}"/>
              </c:ext>
            </c:extLst>
          </c:dPt>
          <c:dPt>
            <c:idx val="52"/>
            <c:bubble3D val="0"/>
            <c:spPr>
              <a:ln w="12700">
                <a:noFill/>
              </a:ln>
            </c:spPr>
            <c:extLst>
              <c:ext xmlns:c16="http://schemas.microsoft.com/office/drawing/2014/chart" uri="{C3380CC4-5D6E-409C-BE32-E72D297353CC}">
                <c16:uniqueId val="{00000005-7556-4E1F-A54B-BBAEA0FD3BC1}"/>
              </c:ext>
            </c:extLst>
          </c:dPt>
          <c:xVal>
            <c:numRef>
              <c:f>'Catmull-Rom'!$AT$14:$AT$137</c:f>
              <c:numCache>
                <c:formatCode>General</c:formatCode>
                <c:ptCount val="124"/>
                <c:pt idx="0">
                  <c:v>-2</c:v>
                </c:pt>
                <c:pt idx="1">
                  <c:v>-1.6111111111111123</c:v>
                </c:pt>
                <c:pt idx="2">
                  <c:v>-1.2222222222222245</c:v>
                </c:pt>
                <c:pt idx="3">
                  <c:v>-0.83333333333333659</c:v>
                </c:pt>
                <c:pt idx="4">
                  <c:v>-0.44444444444444908</c:v>
                </c:pt>
                <c:pt idx="5">
                  <c:v>-5.5555555555561353E-2</c:v>
                </c:pt>
                <c:pt idx="6">
                  <c:v>0.33333333333332682</c:v>
                </c:pt>
                <c:pt idx="7">
                  <c:v>0.72222222222221433</c:v>
                </c:pt>
                <c:pt idx="8">
                  <c:v>1.1111111111111018</c:v>
                </c:pt>
                <c:pt idx="9">
                  <c:v>1.4999999999999893</c:v>
                </c:pt>
                <c:pt idx="10">
                  <c:v>1.8888888888888773</c:v>
                </c:pt>
                <c:pt idx="11">
                  <c:v>2.2777777777777652</c:v>
                </c:pt>
                <c:pt idx="12">
                  <c:v>2.6666666666666536</c:v>
                </c:pt>
                <c:pt idx="13">
                  <c:v>3.0555555555555411</c:v>
                </c:pt>
                <c:pt idx="14">
                  <c:v>3.4444444444444287</c:v>
                </c:pt>
                <c:pt idx="15">
                  <c:v>3.8333333333333162</c:v>
                </c:pt>
                <c:pt idx="16">
                  <c:v>4.2222222222222037</c:v>
                </c:pt>
                <c:pt idx="17">
                  <c:v>4.6111111111110912</c:v>
                </c:pt>
                <c:pt idx="18">
                  <c:v>4.9999999999999787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</c:numCache>
            </c:numRef>
          </c:xVal>
          <c:yVal>
            <c:numRef>
              <c:f>'Catmull-Rom'!$AU$14:$AU$137</c:f>
              <c:numCache>
                <c:formatCode>General</c:formatCode>
                <c:ptCount val="124"/>
                <c:pt idx="0">
                  <c:v>16</c:v>
                </c:pt>
                <c:pt idx="1">
                  <c:v>16.055555555555557</c:v>
                </c:pt>
                <c:pt idx="2">
                  <c:v>16.111111111111111</c:v>
                </c:pt>
                <c:pt idx="3">
                  <c:v>16.166666666666668</c:v>
                </c:pt>
                <c:pt idx="4">
                  <c:v>16.222222222222221</c:v>
                </c:pt>
                <c:pt idx="5">
                  <c:v>16.277777777777779</c:v>
                </c:pt>
                <c:pt idx="6">
                  <c:v>16.333333333333332</c:v>
                </c:pt>
                <c:pt idx="7">
                  <c:v>16.388888888888889</c:v>
                </c:pt>
                <c:pt idx="8">
                  <c:v>16.444444444444443</c:v>
                </c:pt>
                <c:pt idx="9">
                  <c:v>16.5</c:v>
                </c:pt>
                <c:pt idx="10">
                  <c:v>16.555555555555554</c:v>
                </c:pt>
                <c:pt idx="11">
                  <c:v>16.611111111111111</c:v>
                </c:pt>
                <c:pt idx="12">
                  <c:v>16.666666666666664</c:v>
                </c:pt>
                <c:pt idx="13">
                  <c:v>16.722222222222221</c:v>
                </c:pt>
                <c:pt idx="14">
                  <c:v>16.777777777777775</c:v>
                </c:pt>
                <c:pt idx="15">
                  <c:v>16.833333333333332</c:v>
                </c:pt>
                <c:pt idx="16">
                  <c:v>16.888888888888886</c:v>
                </c:pt>
                <c:pt idx="17">
                  <c:v>16.944444444444443</c:v>
                </c:pt>
                <c:pt idx="18">
                  <c:v>16.999999999999996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556-4E1F-A54B-BBAEA0FD3BC1}"/>
            </c:ext>
          </c:extLst>
        </c:ser>
        <c:ser>
          <c:idx val="1"/>
          <c:order val="2"/>
          <c:tx>
            <c:v>Catmull-Rom</c:v>
          </c:tx>
          <c:spPr>
            <a:ln w="12700">
              <a:solidFill>
                <a:srgbClr val="00B050"/>
              </a:solidFill>
            </a:ln>
          </c:spPr>
          <c:marker>
            <c:symbol val="diamond"/>
            <c:size val="4"/>
            <c:spPr>
              <a:solidFill>
                <a:srgbClr val="0070C0"/>
              </a:solidFill>
              <a:ln>
                <a:noFill/>
              </a:ln>
            </c:spPr>
          </c:marker>
          <c:dPt>
            <c:idx val="11"/>
            <c:bubble3D val="0"/>
            <c:extLst>
              <c:ext xmlns:c16="http://schemas.microsoft.com/office/drawing/2014/chart" uri="{C3380CC4-5D6E-409C-BE32-E72D297353CC}">
                <c16:uniqueId val="{00000008-7556-4E1F-A54B-BBAEA0FD3BC1}"/>
              </c:ext>
            </c:extLst>
          </c:dPt>
          <c:dPt>
            <c:idx val="21"/>
            <c:bubble3D val="0"/>
            <c:extLst>
              <c:ext xmlns:c16="http://schemas.microsoft.com/office/drawing/2014/chart" uri="{C3380CC4-5D6E-409C-BE32-E72D297353CC}">
                <c16:uniqueId val="{0000000A-7556-4E1F-A54B-BBAEA0FD3BC1}"/>
              </c:ext>
            </c:extLst>
          </c:dPt>
          <c:dPt>
            <c:idx val="42"/>
            <c:bubble3D val="0"/>
            <c:extLst>
              <c:ext xmlns:c16="http://schemas.microsoft.com/office/drawing/2014/chart" uri="{C3380CC4-5D6E-409C-BE32-E72D297353CC}">
                <c16:uniqueId val="{0000000C-7556-4E1F-A54B-BBAEA0FD3BC1}"/>
              </c:ext>
            </c:extLst>
          </c:dPt>
          <c:xVal>
            <c:numRef>
              <c:f>'Catmull-Rom'!$BA$14:$BA$137</c:f>
              <c:numCache>
                <c:formatCode>General</c:formatCode>
                <c:ptCount val="124"/>
                <c:pt idx="0">
                  <c:v>-2</c:v>
                </c:pt>
                <c:pt idx="1">
                  <c:v>-1.7116769547325112</c:v>
                </c:pt>
                <c:pt idx="2">
                  <c:v>-1.4032921810699608</c:v>
                </c:pt>
                <c:pt idx="3">
                  <c:v>-1.0763888888888919</c:v>
                </c:pt>
                <c:pt idx="4">
                  <c:v>-0.73251028806584784</c:v>
                </c:pt>
                <c:pt idx="5">
                  <c:v>-0.37319958847737156</c:v>
                </c:pt>
                <c:pt idx="6">
                  <c:v>-6.6613381477509392E-15</c:v>
                </c:pt>
                <c:pt idx="7">
                  <c:v>0.38554526748970375</c:v>
                </c:pt>
                <c:pt idx="8">
                  <c:v>0.78189300411521678</c:v>
                </c:pt>
                <c:pt idx="9">
                  <c:v>1.1874999999999889</c:v>
                </c:pt>
                <c:pt idx="10">
                  <c:v>1.6008230452674774</c:v>
                </c:pt>
                <c:pt idx="11">
                  <c:v>2.0203189300411388</c:v>
                </c:pt>
                <c:pt idx="12">
                  <c:v>2.4444444444444295</c:v>
                </c:pt>
                <c:pt idx="13">
                  <c:v>2.8716563786008074</c:v>
                </c:pt>
                <c:pt idx="14">
                  <c:v>3.3004115226337269</c:v>
                </c:pt>
                <c:pt idx="15">
                  <c:v>3.7291666666666465</c:v>
                </c:pt>
                <c:pt idx="16">
                  <c:v>4.1563786008230252</c:v>
                </c:pt>
                <c:pt idx="17">
                  <c:v>4.580504115226316</c:v>
                </c:pt>
                <c:pt idx="18">
                  <c:v>4.9999999999999778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</c:numCache>
            </c:numRef>
          </c:xVal>
          <c:yVal>
            <c:numRef>
              <c:f>'Catmull-Rom'!$BB$14:$BB$137</c:f>
              <c:numCache>
                <c:formatCode>General</c:formatCode>
                <c:ptCount val="124"/>
                <c:pt idx="0">
                  <c:v>16</c:v>
                </c:pt>
                <c:pt idx="1">
                  <c:v>16.169238683127571</c:v>
                </c:pt>
                <c:pt idx="2">
                  <c:v>16.34156378600823</c:v>
                </c:pt>
                <c:pt idx="3">
                  <c:v>16.513888888888886</c:v>
                </c:pt>
                <c:pt idx="4">
                  <c:v>16.68312757201646</c:v>
                </c:pt>
                <c:pt idx="5">
                  <c:v>16.846193415637856</c:v>
                </c:pt>
                <c:pt idx="6">
                  <c:v>16.999999999999996</c:v>
                </c:pt>
                <c:pt idx="7">
                  <c:v>17.141460905349792</c:v>
                </c:pt>
                <c:pt idx="8">
                  <c:v>17.267489711934154</c:v>
                </c:pt>
                <c:pt idx="9">
                  <c:v>17.374999999999996</c:v>
                </c:pt>
                <c:pt idx="10">
                  <c:v>17.460905349794235</c:v>
                </c:pt>
                <c:pt idx="11">
                  <c:v>17.522119341563783</c:v>
                </c:pt>
                <c:pt idx="12">
                  <c:v>17.555555555555554</c:v>
                </c:pt>
                <c:pt idx="13">
                  <c:v>17.55812757201646</c:v>
                </c:pt>
                <c:pt idx="14">
                  <c:v>17.526748971193417</c:v>
                </c:pt>
                <c:pt idx="15">
                  <c:v>17.458333333333336</c:v>
                </c:pt>
                <c:pt idx="16">
                  <c:v>17.349794238683135</c:v>
                </c:pt>
                <c:pt idx="17">
                  <c:v>17.198045267489722</c:v>
                </c:pt>
                <c:pt idx="18">
                  <c:v>17.000000000000011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556-4E1F-A54B-BBAEA0FD3BC1}"/>
            </c:ext>
          </c:extLst>
        </c:ser>
        <c:ser>
          <c:idx val="3"/>
          <c:order val="3"/>
          <c:tx>
            <c:v>t value</c:v>
          </c:tx>
          <c:spPr>
            <a:ln>
              <a:noFill/>
            </a:ln>
          </c:spPr>
          <c:marker>
            <c:symbol val="plus"/>
            <c:size val="15"/>
            <c:spPr>
              <a:ln w="25400">
                <a:solidFill>
                  <a:srgbClr val="FF0000"/>
                </a:solidFill>
              </a:ln>
            </c:spPr>
          </c:marker>
          <c:xVal>
            <c:numRef>
              <c:f>'Catmull-Rom'!$P$12</c:f>
              <c:numCache>
                <c:formatCode>General</c:formatCode>
                <c:ptCount val="1"/>
                <c:pt idx="0">
                  <c:v>3.5577633744855968</c:v>
                </c:pt>
              </c:numCache>
            </c:numRef>
          </c:xVal>
          <c:yVal>
            <c:numRef>
              <c:f>'Catmull-Rom'!$Q$12</c:f>
              <c:numCache>
                <c:formatCode>General</c:formatCode>
                <c:ptCount val="1"/>
                <c:pt idx="0">
                  <c:v>17.490341563786007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556-4E1F-A54B-BBAEA0FD3B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269568"/>
        <c:axId val="88271488"/>
      </c:scatterChart>
      <c:valAx>
        <c:axId val="88269568"/>
        <c:scaling>
          <c:orientation val="minMax"/>
        </c:scaling>
        <c:delete val="0"/>
        <c:axPos val="b"/>
        <c:minorGridlines>
          <c:spPr>
            <a:ln>
              <a:solidFill>
                <a:schemeClr val="bg1">
                  <a:lumMod val="85000"/>
                </a:schemeClr>
              </a:solidFill>
            </a:ln>
          </c:spPr>
        </c:minorGridlines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>
                    <a:lumMod val="65000"/>
                  </a:schemeClr>
                </a:solidFill>
              </a:defRPr>
            </a:pPr>
            <a:endParaRPr lang="en-US"/>
          </a:p>
        </c:txPr>
        <c:crossAx val="88271488"/>
        <c:crosses val="autoZero"/>
        <c:crossBetween val="midCat"/>
      </c:valAx>
      <c:valAx>
        <c:axId val="88271488"/>
        <c:scaling>
          <c:orientation val="minMax"/>
        </c:scaling>
        <c:delete val="0"/>
        <c:axPos val="l"/>
        <c:minorGridlines>
          <c:spPr>
            <a:ln>
              <a:solidFill>
                <a:schemeClr val="bg1">
                  <a:lumMod val="85000"/>
                </a:schemeClr>
              </a:solidFill>
            </a:ln>
          </c:spPr>
        </c:minorGridlines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>
                    <a:lumMod val="65000"/>
                  </a:schemeClr>
                </a:solidFill>
              </a:defRPr>
            </a:pPr>
            <a:endParaRPr lang="en-US"/>
          </a:p>
        </c:txPr>
        <c:crossAx val="8826956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4858442569394299"/>
          <c:y val="0.47549099080149987"/>
          <c:w val="0.14094485213540212"/>
          <c:h val="0.2170970817296261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Bezier Interpolation (Cubic)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Ctrl Pts</c:v>
          </c:tx>
          <c:spPr>
            <a:ln w="25400">
              <a:solidFill>
                <a:schemeClr val="bg1">
                  <a:lumMod val="65000"/>
                </a:schemeClr>
              </a:solidFill>
              <a:prstDash val="sysDot"/>
            </a:ln>
          </c:spPr>
          <c:marker>
            <c:symbol val="circle"/>
            <c:size val="4"/>
            <c:spPr>
              <a:solidFill>
                <a:schemeClr val="tx1"/>
              </a:solidFill>
              <a:ln>
                <a:noFill/>
              </a:ln>
            </c:spPr>
          </c:marker>
          <c:dPt>
            <c:idx val="2"/>
            <c:bubble3D val="0"/>
            <c:spPr>
              <a:ln w="25400">
                <a:noFill/>
                <a:prstDash val="sysDot"/>
              </a:ln>
            </c:spPr>
            <c:extLst>
              <c:ext xmlns:c16="http://schemas.microsoft.com/office/drawing/2014/chart" uri="{C3380CC4-5D6E-409C-BE32-E72D297353CC}">
                <c16:uniqueId val="{00000001-847D-4DB8-972A-6809ECA96123}"/>
              </c:ext>
            </c:extLst>
          </c:dPt>
          <c:dPt>
            <c:idx val="5"/>
            <c:bubble3D val="0"/>
            <c:spPr>
              <a:ln w="25400">
                <a:noFill/>
                <a:prstDash val="sysDot"/>
              </a:ln>
            </c:spPr>
            <c:extLst>
              <c:ext xmlns:c16="http://schemas.microsoft.com/office/drawing/2014/chart" uri="{C3380CC4-5D6E-409C-BE32-E72D297353CC}">
                <c16:uniqueId val="{00000003-847D-4DB8-972A-6809ECA96123}"/>
              </c:ext>
            </c:extLst>
          </c:dPt>
          <c:dPt>
            <c:idx val="8"/>
            <c:bubble3D val="0"/>
            <c:spPr>
              <a:ln w="25400">
                <a:noFill/>
                <a:prstDash val="sysDot"/>
              </a:ln>
            </c:spPr>
            <c:extLst>
              <c:ext xmlns:c16="http://schemas.microsoft.com/office/drawing/2014/chart" uri="{C3380CC4-5D6E-409C-BE32-E72D297353CC}">
                <c16:uniqueId val="{00000005-847D-4DB8-972A-6809ECA96123}"/>
              </c:ext>
            </c:extLst>
          </c:dPt>
          <c:dPt>
            <c:idx val="11"/>
            <c:bubble3D val="0"/>
            <c:spPr>
              <a:ln w="25400">
                <a:noFill/>
                <a:prstDash val="sysDot"/>
              </a:ln>
            </c:spPr>
            <c:extLst>
              <c:ext xmlns:c16="http://schemas.microsoft.com/office/drawing/2014/chart" uri="{C3380CC4-5D6E-409C-BE32-E72D297353CC}">
                <c16:uniqueId val="{00000007-847D-4DB8-972A-6809ECA96123}"/>
              </c:ext>
            </c:extLst>
          </c:dPt>
          <c:dPt>
            <c:idx val="14"/>
            <c:bubble3D val="0"/>
            <c:spPr>
              <a:ln w="25400">
                <a:noFill/>
                <a:prstDash val="sysDot"/>
              </a:ln>
            </c:spPr>
            <c:extLst>
              <c:ext xmlns:c16="http://schemas.microsoft.com/office/drawing/2014/chart" uri="{C3380CC4-5D6E-409C-BE32-E72D297353CC}">
                <c16:uniqueId val="{00000009-847D-4DB8-972A-6809ECA96123}"/>
              </c:ext>
            </c:extLst>
          </c:dPt>
          <c:dPt>
            <c:idx val="17"/>
            <c:bubble3D val="0"/>
            <c:spPr>
              <a:ln w="25400">
                <a:noFill/>
                <a:prstDash val="sysDot"/>
              </a:ln>
            </c:spPr>
            <c:extLst>
              <c:ext xmlns:c16="http://schemas.microsoft.com/office/drawing/2014/chart" uri="{C3380CC4-5D6E-409C-BE32-E72D297353CC}">
                <c16:uniqueId val="{0000000B-847D-4DB8-972A-6809ECA96123}"/>
              </c:ext>
            </c:extLst>
          </c:dPt>
          <c:xVal>
            <c:numRef>
              <c:f>'Bezier Cubic'!$G$14:$G$32</c:f>
              <c:numCache>
                <c:formatCode>General</c:formatCode>
                <c:ptCount val="19"/>
                <c:pt idx="0">
                  <c:v>5</c:v>
                </c:pt>
                <c:pt idx="1">
                  <c:v>3.2</c:v>
                </c:pt>
                <c:pt idx="2">
                  <c:v>-4.9000000000000004</c:v>
                </c:pt>
                <c:pt idx="3">
                  <c:v>-5</c:v>
                </c:pt>
                <c:pt idx="4">
                  <c:v>-5.0999999999999996</c:v>
                </c:pt>
                <c:pt idx="5">
                  <c:v>-2.7</c:v>
                </c:pt>
                <c:pt idx="6">
                  <c:v>-2</c:v>
                </c:pt>
                <c:pt idx="7">
                  <c:v>-1.3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15.7</c:v>
                </c:pt>
                <c:pt idx="15">
                  <c:v>16</c:v>
                </c:pt>
                <c:pt idx="16">
                  <c:v>16.3</c:v>
                </c:pt>
                <c:pt idx="17">
                  <c:v>15.3</c:v>
                </c:pt>
                <c:pt idx="18">
                  <c:v>14</c:v>
                </c:pt>
              </c:numCache>
            </c:numRef>
          </c:xVal>
          <c:yVal>
            <c:numRef>
              <c:f>'Bezier Cubic'!$H$14:$H$32</c:f>
              <c:numCache>
                <c:formatCode>General</c:formatCode>
                <c:ptCount val="19"/>
                <c:pt idx="0">
                  <c:v>2</c:v>
                </c:pt>
                <c:pt idx="1">
                  <c:v>1</c:v>
                </c:pt>
                <c:pt idx="2">
                  <c:v>9.1</c:v>
                </c:pt>
                <c:pt idx="3">
                  <c:v>11</c:v>
                </c:pt>
                <c:pt idx="4">
                  <c:v>12.9</c:v>
                </c:pt>
                <c:pt idx="5">
                  <c:v>15.4</c:v>
                </c:pt>
                <c:pt idx="6">
                  <c:v>16</c:v>
                </c:pt>
                <c:pt idx="7">
                  <c:v>16.600000000000001</c:v>
                </c:pt>
                <c:pt idx="8">
                  <c:v>17.399999999999999</c:v>
                </c:pt>
                <c:pt idx="9">
                  <c:v>17</c:v>
                </c:pt>
                <c:pt idx="10">
                  <c:v>16.600000000000001</c:v>
                </c:pt>
                <c:pt idx="11">
                  <c:v>10.199999999999999</c:v>
                </c:pt>
                <c:pt idx="12">
                  <c:v>8</c:v>
                </c:pt>
                <c:pt idx="13">
                  <c:v>5.8</c:v>
                </c:pt>
                <c:pt idx="14">
                  <c:v>2.2000000000000002</c:v>
                </c:pt>
                <c:pt idx="15">
                  <c:v>0</c:v>
                </c:pt>
                <c:pt idx="16">
                  <c:v>-2.2000000000000002</c:v>
                </c:pt>
                <c:pt idx="17">
                  <c:v>-6.2</c:v>
                </c:pt>
                <c:pt idx="18">
                  <c:v>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47D-4DB8-972A-6809ECA96123}"/>
            </c:ext>
          </c:extLst>
        </c:ser>
        <c:ser>
          <c:idx val="2"/>
          <c:order val="1"/>
          <c:tx>
            <c:v>Bezier</c:v>
          </c:tx>
          <c:spPr>
            <a:ln w="9525">
              <a:solidFill>
                <a:srgbClr val="00B050"/>
              </a:solidFill>
            </a:ln>
          </c:spPr>
          <c:marker>
            <c:symbol val="diamond"/>
            <c:size val="4"/>
            <c:spPr>
              <a:solidFill>
                <a:srgbClr val="0070C0"/>
              </a:solidFill>
              <a:ln>
                <a:noFill/>
              </a:ln>
            </c:spPr>
          </c:marker>
          <c:dPt>
            <c:idx val="11"/>
            <c:bubble3D val="0"/>
            <c:spPr>
              <a:ln w="9525"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E-847D-4DB8-972A-6809ECA96123}"/>
              </c:ext>
            </c:extLst>
          </c:dPt>
          <c:dPt>
            <c:idx val="21"/>
            <c:bubble3D val="0"/>
            <c:spPr>
              <a:ln w="9525">
                <a:noFill/>
              </a:ln>
            </c:spPr>
            <c:extLst>
              <c:ext xmlns:c16="http://schemas.microsoft.com/office/drawing/2014/chart" uri="{C3380CC4-5D6E-409C-BE32-E72D297353CC}">
                <c16:uniqueId val="{00000010-847D-4DB8-972A-6809ECA96123}"/>
              </c:ext>
            </c:extLst>
          </c:dPt>
          <c:dPt>
            <c:idx val="52"/>
            <c:bubble3D val="0"/>
            <c:spPr>
              <a:ln w="9525">
                <a:noFill/>
              </a:ln>
            </c:spPr>
            <c:extLst>
              <c:ext xmlns:c16="http://schemas.microsoft.com/office/drawing/2014/chart" uri="{C3380CC4-5D6E-409C-BE32-E72D297353CC}">
                <c16:uniqueId val="{00000012-847D-4DB8-972A-6809ECA96123}"/>
              </c:ext>
            </c:extLst>
          </c:dPt>
          <c:xVal>
            <c:numRef>
              <c:f>'Bezier Cubic'!$AW$15:$AW$203</c:f>
              <c:numCache>
                <c:formatCode>General</c:formatCode>
                <c:ptCount val="189"/>
                <c:pt idx="0">
                  <c:v>5</c:v>
                </c:pt>
                <c:pt idx="1">
                  <c:v>4.8534109374999996</c:v>
                </c:pt>
                <c:pt idx="2">
                  <c:v>4.6845374999999994</c:v>
                </c:pt>
                <c:pt idx="3">
                  <c:v>4.4947203124999993</c:v>
                </c:pt>
                <c:pt idx="4">
                  <c:v>4.2852999999999994</c:v>
                </c:pt>
                <c:pt idx="5">
                  <c:v>4.0576171874999991</c:v>
                </c:pt>
                <c:pt idx="6">
                  <c:v>3.8130124999999988</c:v>
                </c:pt>
                <c:pt idx="7">
                  <c:v>3.5528265624999982</c:v>
                </c:pt>
                <c:pt idx="8">
                  <c:v>3.2783999999999978</c:v>
                </c:pt>
                <c:pt idx="9">
                  <c:v>2.9910734374999977</c:v>
                </c:pt>
                <c:pt idx="10">
                  <c:v>2.6921874999999975</c:v>
                </c:pt>
                <c:pt idx="11">
                  <c:v>2.383082812499997</c:v>
                </c:pt>
                <c:pt idx="12">
                  <c:v>2.0650999999999966</c:v>
                </c:pt>
                <c:pt idx="13">
                  <c:v>1.7395796874999965</c:v>
                </c:pt>
                <c:pt idx="14">
                  <c:v>1.4078624999999958</c:v>
                </c:pt>
                <c:pt idx="15">
                  <c:v>1.0712890624999956</c:v>
                </c:pt>
                <c:pt idx="16">
                  <c:v>0.73119999999999497</c:v>
                </c:pt>
                <c:pt idx="17">
                  <c:v>0.388935937499995</c:v>
                </c:pt>
                <c:pt idx="18">
                  <c:v>4.583749999999398E-2</c:v>
                </c:pt>
                <c:pt idx="19">
                  <c:v>-0.29675468750000533</c:v>
                </c:pt>
                <c:pt idx="20">
                  <c:v>-0.63750000000000639</c:v>
                </c:pt>
                <c:pt idx="21">
                  <c:v>-0.97505781250000645</c:v>
                </c:pt>
                <c:pt idx="22">
                  <c:v>-1.3080875000000072</c:v>
                </c:pt>
                <c:pt idx="23">
                  <c:v>-1.6352484375000067</c:v>
                </c:pt>
                <c:pt idx="24">
                  <c:v>-1.9552000000000067</c:v>
                </c:pt>
                <c:pt idx="25">
                  <c:v>-2.2666015625000071</c:v>
                </c:pt>
                <c:pt idx="26">
                  <c:v>-2.5681125000000069</c:v>
                </c:pt>
                <c:pt idx="27">
                  <c:v>-2.8583921875000069</c:v>
                </c:pt>
                <c:pt idx="28">
                  <c:v>-3.1361000000000061</c:v>
                </c:pt>
                <c:pt idx="29">
                  <c:v>-3.3998953125000071</c:v>
                </c:pt>
                <c:pt idx="30">
                  <c:v>-3.6484375000000071</c:v>
                </c:pt>
                <c:pt idx="31">
                  <c:v>-3.8803859375000052</c:v>
                </c:pt>
                <c:pt idx="32">
                  <c:v>-4.0944000000000038</c:v>
                </c:pt>
                <c:pt idx="33">
                  <c:v>-4.2891390625000057</c:v>
                </c:pt>
                <c:pt idx="34">
                  <c:v>-4.4632625000000026</c:v>
                </c:pt>
                <c:pt idx="35">
                  <c:v>-4.6154296875000025</c:v>
                </c:pt>
                <c:pt idx="36">
                  <c:v>-4.7443000000000026</c:v>
                </c:pt>
                <c:pt idx="37">
                  <c:v>-4.8485328125000002</c:v>
                </c:pt>
                <c:pt idx="38">
                  <c:v>-4.9267874999999997</c:v>
                </c:pt>
                <c:pt idx="39">
                  <c:v>-4.9777234374999999</c:v>
                </c:pt>
                <c:pt idx="40">
                  <c:v>-5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</c:numCache>
            </c:numRef>
          </c:xVal>
          <c:yVal>
            <c:numRef>
              <c:f>'Bezier Cubic'!$AX$15:$AX$203</c:f>
              <c:numCache>
                <c:formatCode>General</c:formatCode>
                <c:ptCount val="189"/>
                <c:pt idx="0">
                  <c:v>2</c:v>
                </c:pt>
                <c:pt idx="1">
                  <c:v>1.9418234374999999</c:v>
                </c:pt>
                <c:pt idx="2">
                  <c:v>1.9163375</c:v>
                </c:pt>
                <c:pt idx="3">
                  <c:v>1.9221078125</c:v>
                </c:pt>
                <c:pt idx="4">
                  <c:v>1.9577000000000002</c:v>
                </c:pt>
                <c:pt idx="5">
                  <c:v>2.0216796875000003</c:v>
                </c:pt>
                <c:pt idx="6">
                  <c:v>2.1126125000000004</c:v>
                </c:pt>
                <c:pt idx="7">
                  <c:v>2.2290640625000009</c:v>
                </c:pt>
                <c:pt idx="8">
                  <c:v>2.369600000000001</c:v>
                </c:pt>
                <c:pt idx="9">
                  <c:v>2.5327859375000012</c:v>
                </c:pt>
                <c:pt idx="10">
                  <c:v>2.7171875000000014</c:v>
                </c:pt>
                <c:pt idx="11">
                  <c:v>2.9213703125000023</c:v>
                </c:pt>
                <c:pt idx="12">
                  <c:v>3.1439000000000026</c:v>
                </c:pt>
                <c:pt idx="13">
                  <c:v>3.3833421875000025</c:v>
                </c:pt>
                <c:pt idx="14">
                  <c:v>3.6382625000000033</c:v>
                </c:pt>
                <c:pt idx="15">
                  <c:v>3.9072265625000036</c:v>
                </c:pt>
                <c:pt idx="16">
                  <c:v>4.1888000000000041</c:v>
                </c:pt>
                <c:pt idx="17">
                  <c:v>4.4815484375000043</c:v>
                </c:pt>
                <c:pt idx="18">
                  <c:v>4.7840375000000037</c:v>
                </c:pt>
                <c:pt idx="19">
                  <c:v>5.0948328125000053</c:v>
                </c:pt>
                <c:pt idx="20">
                  <c:v>5.412500000000005</c:v>
                </c:pt>
                <c:pt idx="21">
                  <c:v>5.7356046875000057</c:v>
                </c:pt>
                <c:pt idx="22">
                  <c:v>6.0627125000000071</c:v>
                </c:pt>
                <c:pt idx="23">
                  <c:v>6.3923890625000066</c:v>
                </c:pt>
                <c:pt idx="24">
                  <c:v>6.7232000000000074</c:v>
                </c:pt>
                <c:pt idx="25">
                  <c:v>7.0537109375000071</c:v>
                </c:pt>
                <c:pt idx="26">
                  <c:v>7.382487500000007</c:v>
                </c:pt>
                <c:pt idx="27">
                  <c:v>7.7080953125000082</c:v>
                </c:pt>
                <c:pt idx="28">
                  <c:v>8.0291000000000068</c:v>
                </c:pt>
                <c:pt idx="29">
                  <c:v>8.3440671875000056</c:v>
                </c:pt>
                <c:pt idx="30">
                  <c:v>8.6515625000000096</c:v>
                </c:pt>
                <c:pt idx="31">
                  <c:v>8.9501515625000039</c:v>
                </c:pt>
                <c:pt idx="32">
                  <c:v>9.2384000000000057</c:v>
                </c:pt>
                <c:pt idx="33">
                  <c:v>9.5148734375000021</c:v>
                </c:pt>
                <c:pt idx="34">
                  <c:v>9.7781375000000033</c:v>
                </c:pt>
                <c:pt idx="35">
                  <c:v>10.026757812500005</c:v>
                </c:pt>
                <c:pt idx="36">
                  <c:v>10.259300000000003</c:v>
                </c:pt>
                <c:pt idx="37">
                  <c:v>10.474329687500003</c:v>
                </c:pt>
                <c:pt idx="38">
                  <c:v>10.670412499999999</c:v>
                </c:pt>
                <c:pt idx="39">
                  <c:v>10.8461140625</c:v>
                </c:pt>
                <c:pt idx="40">
                  <c:v>11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847D-4DB8-972A-6809ECA96123}"/>
            </c:ext>
          </c:extLst>
        </c:ser>
        <c:ser>
          <c:idx val="0"/>
          <c:order val="2"/>
          <c:tx>
            <c:v>Points</c:v>
          </c:tx>
          <c:spPr>
            <a:ln w="28575">
              <a:noFill/>
            </a:ln>
          </c:spPr>
          <c:marker>
            <c:symbol val="circle"/>
            <c:size val="6"/>
          </c:marker>
          <c:xVal>
            <c:numRef>
              <c:f>'Bezier Cubic'!$D$5:$D$11</c:f>
              <c:numCache>
                <c:formatCode>General</c:formatCode>
                <c:ptCount val="7"/>
                <c:pt idx="0">
                  <c:v>5</c:v>
                </c:pt>
                <c:pt idx="1">
                  <c:v>-5</c:v>
                </c:pt>
                <c:pt idx="2">
                  <c:v>-2</c:v>
                </c:pt>
                <c:pt idx="3">
                  <c:v>5</c:v>
                </c:pt>
                <c:pt idx="4">
                  <c:v>13</c:v>
                </c:pt>
                <c:pt idx="5">
                  <c:v>16</c:v>
                </c:pt>
                <c:pt idx="6">
                  <c:v>14</c:v>
                </c:pt>
              </c:numCache>
            </c:numRef>
          </c:xVal>
          <c:yVal>
            <c:numRef>
              <c:f>'Bezier Cubic'!$E$5:$E$11</c:f>
              <c:numCache>
                <c:formatCode>General</c:formatCode>
                <c:ptCount val="7"/>
                <c:pt idx="0">
                  <c:v>2</c:v>
                </c:pt>
                <c:pt idx="1">
                  <c:v>11</c:v>
                </c:pt>
                <c:pt idx="2">
                  <c:v>16</c:v>
                </c:pt>
                <c:pt idx="3">
                  <c:v>17</c:v>
                </c:pt>
                <c:pt idx="4">
                  <c:v>8</c:v>
                </c:pt>
                <c:pt idx="5">
                  <c:v>0</c:v>
                </c:pt>
                <c:pt idx="6">
                  <c:v>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847D-4DB8-972A-6809ECA96123}"/>
            </c:ext>
          </c:extLst>
        </c:ser>
        <c:ser>
          <c:idx val="3"/>
          <c:order val="3"/>
          <c:tx>
            <c:v>t value</c:v>
          </c:tx>
          <c:spPr>
            <a:ln>
              <a:noFill/>
            </a:ln>
          </c:spPr>
          <c:marker>
            <c:symbol val="plus"/>
            <c:size val="15"/>
            <c:spPr>
              <a:ln w="25400">
                <a:solidFill>
                  <a:srgbClr val="FF0000"/>
                </a:solidFill>
              </a:ln>
            </c:spPr>
          </c:marker>
          <c:xVal>
            <c:numRef>
              <c:f>'Bezier Cubic'!$U$10</c:f>
              <c:numCache>
                <c:formatCode>General</c:formatCode>
                <c:ptCount val="1"/>
                <c:pt idx="0">
                  <c:v>-4.1451251780989207</c:v>
                </c:pt>
              </c:numCache>
            </c:numRef>
          </c:xVal>
          <c:yVal>
            <c:numRef>
              <c:f>'Bezier Cubic'!$V$10</c:f>
              <c:numCache>
                <c:formatCode>General</c:formatCode>
                <c:ptCount val="1"/>
                <c:pt idx="0">
                  <c:v>13.477712192143294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847D-4DB8-972A-6809ECA961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081344"/>
        <c:axId val="89083264"/>
      </c:scatterChart>
      <c:valAx>
        <c:axId val="89081344"/>
        <c:scaling>
          <c:orientation val="minMax"/>
        </c:scaling>
        <c:delete val="0"/>
        <c:axPos val="b"/>
        <c:minorGridlines>
          <c:spPr>
            <a:ln>
              <a:solidFill>
                <a:schemeClr val="bg1">
                  <a:lumMod val="85000"/>
                </a:schemeClr>
              </a:solidFill>
            </a:ln>
          </c:spPr>
        </c:minorGridlines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>
                    <a:lumMod val="65000"/>
                  </a:schemeClr>
                </a:solidFill>
              </a:defRPr>
            </a:pPr>
            <a:endParaRPr lang="en-US"/>
          </a:p>
        </c:txPr>
        <c:crossAx val="89083264"/>
        <c:crosses val="autoZero"/>
        <c:crossBetween val="midCat"/>
      </c:valAx>
      <c:valAx>
        <c:axId val="89083264"/>
        <c:scaling>
          <c:orientation val="minMax"/>
        </c:scaling>
        <c:delete val="0"/>
        <c:axPos val="l"/>
        <c:minorGridlines>
          <c:spPr>
            <a:ln>
              <a:solidFill>
                <a:schemeClr val="bg1">
                  <a:lumMod val="85000"/>
                </a:schemeClr>
              </a:solidFill>
            </a:ln>
          </c:spPr>
        </c:minorGridlines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>
                    <a:lumMod val="65000"/>
                  </a:schemeClr>
                </a:solidFill>
              </a:defRPr>
            </a:pPr>
            <a:endParaRPr lang="en-US"/>
          </a:p>
        </c:txPr>
        <c:crossAx val="8908134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4853771129321964"/>
          <c:y val="0.59082897583538496"/>
          <c:w val="0.13920861942690116"/>
          <c:h val="0.24920466337056704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Bezier Interpolation (Quadratic)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Ctrl Pts</c:v>
          </c:tx>
          <c:spPr>
            <a:ln w="25400">
              <a:solidFill>
                <a:schemeClr val="bg1">
                  <a:lumMod val="65000"/>
                </a:schemeClr>
              </a:solidFill>
              <a:prstDash val="sysDot"/>
            </a:ln>
          </c:spPr>
          <c:marker>
            <c:symbol val="circle"/>
            <c:size val="4"/>
            <c:spPr>
              <a:solidFill>
                <a:schemeClr val="tx1"/>
              </a:solidFill>
              <a:ln>
                <a:noFill/>
              </a:ln>
            </c:spPr>
          </c:marker>
          <c:xVal>
            <c:numRef>
              <c:f>'Bezier Quadratic'!$G$14:$G$26</c:f>
              <c:numCache>
                <c:formatCode>General</c:formatCode>
                <c:ptCount val="13"/>
                <c:pt idx="0">
                  <c:v>5</c:v>
                </c:pt>
                <c:pt idx="1">
                  <c:v>1.7999999999999998</c:v>
                </c:pt>
                <c:pt idx="2">
                  <c:v>-5</c:v>
                </c:pt>
                <c:pt idx="3">
                  <c:v>-5.6</c:v>
                </c:pt>
                <c:pt idx="4">
                  <c:v>-2</c:v>
                </c:pt>
                <c:pt idx="5">
                  <c:v>1.7999999999999998</c:v>
                </c:pt>
                <c:pt idx="6">
                  <c:v>5</c:v>
                </c:pt>
                <c:pt idx="7">
                  <c:v>9.6</c:v>
                </c:pt>
                <c:pt idx="8">
                  <c:v>13</c:v>
                </c:pt>
                <c:pt idx="9">
                  <c:v>15.1</c:v>
                </c:pt>
                <c:pt idx="10">
                  <c:v>16</c:v>
                </c:pt>
                <c:pt idx="11">
                  <c:v>16.2</c:v>
                </c:pt>
                <c:pt idx="12">
                  <c:v>14</c:v>
                </c:pt>
              </c:numCache>
            </c:numRef>
          </c:xVal>
          <c:yVal>
            <c:numRef>
              <c:f>'Bezier Quadratic'!$H$14:$H$26</c:f>
              <c:numCache>
                <c:formatCode>General</c:formatCode>
                <c:ptCount val="13"/>
                <c:pt idx="0">
                  <c:v>2</c:v>
                </c:pt>
                <c:pt idx="1">
                  <c:v>0.8</c:v>
                </c:pt>
                <c:pt idx="2">
                  <c:v>11</c:v>
                </c:pt>
                <c:pt idx="3">
                  <c:v>14.4</c:v>
                </c:pt>
                <c:pt idx="4">
                  <c:v>16</c:v>
                </c:pt>
                <c:pt idx="5">
                  <c:v>18.8</c:v>
                </c:pt>
                <c:pt idx="6">
                  <c:v>17</c:v>
                </c:pt>
                <c:pt idx="7">
                  <c:v>15.2</c:v>
                </c:pt>
                <c:pt idx="8">
                  <c:v>8</c:v>
                </c:pt>
                <c:pt idx="9">
                  <c:v>5.5</c:v>
                </c:pt>
                <c:pt idx="10">
                  <c:v>0</c:v>
                </c:pt>
                <c:pt idx="11">
                  <c:v>-5</c:v>
                </c:pt>
                <c:pt idx="12">
                  <c:v>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B3-45D4-87AF-A00E620A27CC}"/>
            </c:ext>
          </c:extLst>
        </c:ser>
        <c:ser>
          <c:idx val="0"/>
          <c:order val="1"/>
          <c:tx>
            <c:v>Points</c:v>
          </c:tx>
          <c:spPr>
            <a:ln w="28575">
              <a:noFill/>
            </a:ln>
          </c:spPr>
          <c:marker>
            <c:symbol val="circle"/>
            <c:size val="6"/>
          </c:marker>
          <c:xVal>
            <c:numRef>
              <c:f>'Bezier Quadratic'!$D$5:$D$11</c:f>
              <c:numCache>
                <c:formatCode>General</c:formatCode>
                <c:ptCount val="7"/>
                <c:pt idx="0">
                  <c:v>5</c:v>
                </c:pt>
                <c:pt idx="1">
                  <c:v>-5</c:v>
                </c:pt>
                <c:pt idx="2">
                  <c:v>-2</c:v>
                </c:pt>
                <c:pt idx="3">
                  <c:v>5</c:v>
                </c:pt>
                <c:pt idx="4">
                  <c:v>13</c:v>
                </c:pt>
                <c:pt idx="5">
                  <c:v>16</c:v>
                </c:pt>
                <c:pt idx="6">
                  <c:v>14</c:v>
                </c:pt>
              </c:numCache>
            </c:numRef>
          </c:xVal>
          <c:yVal>
            <c:numRef>
              <c:f>'Bezier Quadratic'!$E$5:$E$11</c:f>
              <c:numCache>
                <c:formatCode>General</c:formatCode>
                <c:ptCount val="7"/>
                <c:pt idx="0">
                  <c:v>2</c:v>
                </c:pt>
                <c:pt idx="1">
                  <c:v>11</c:v>
                </c:pt>
                <c:pt idx="2">
                  <c:v>16</c:v>
                </c:pt>
                <c:pt idx="3">
                  <c:v>17</c:v>
                </c:pt>
                <c:pt idx="4">
                  <c:v>8</c:v>
                </c:pt>
                <c:pt idx="5">
                  <c:v>0</c:v>
                </c:pt>
                <c:pt idx="6">
                  <c:v>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B3-45D4-87AF-A00E620A27CC}"/>
            </c:ext>
          </c:extLst>
        </c:ser>
        <c:ser>
          <c:idx val="2"/>
          <c:order val="2"/>
          <c:tx>
            <c:v>Input</c:v>
          </c:tx>
          <c:spPr>
            <a:ln>
              <a:noFill/>
            </a:ln>
          </c:spPr>
          <c:marker>
            <c:symbol val="plus"/>
            <c:size val="15"/>
            <c:spPr>
              <a:ln w="25400">
                <a:solidFill>
                  <a:srgbClr val="FF0000"/>
                </a:solidFill>
              </a:ln>
            </c:spPr>
          </c:marker>
          <c:xVal>
            <c:numRef>
              <c:f>'Bezier Quadratic'!$U$9</c:f>
              <c:numCache>
                <c:formatCode>General</c:formatCode>
                <c:ptCount val="1"/>
                <c:pt idx="0">
                  <c:v>-4.900346020761245</c:v>
                </c:pt>
              </c:numCache>
            </c:numRef>
          </c:xVal>
          <c:yVal>
            <c:numRef>
              <c:f>'Bezier Quadratic'!$V$9</c:f>
              <c:numCache>
                <c:formatCode>General</c:formatCode>
                <c:ptCount val="1"/>
                <c:pt idx="0">
                  <c:v>13.175778546712802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5B3-45D4-87AF-A00E620A27CC}"/>
            </c:ext>
          </c:extLst>
        </c:ser>
        <c:ser>
          <c:idx val="3"/>
          <c:order val="3"/>
          <c:tx>
            <c:v>Bezier</c:v>
          </c:tx>
          <c:spPr>
            <a:ln w="12700">
              <a:solidFill>
                <a:srgbClr val="00B050"/>
              </a:solidFill>
            </a:ln>
          </c:spPr>
          <c:marker>
            <c:symbol val="diamond"/>
            <c:size val="4"/>
            <c:spPr>
              <a:solidFill>
                <a:srgbClr val="0070C0"/>
              </a:solidFill>
              <a:ln>
                <a:noFill/>
              </a:ln>
            </c:spPr>
          </c:marker>
          <c:xVal>
            <c:numRef>
              <c:f>'Bezier Quadratic'!$AW$15:$AW$203</c:f>
              <c:numCache>
                <c:formatCode>General</c:formatCode>
                <c:ptCount val="189"/>
                <c:pt idx="0">
                  <c:v>-5</c:v>
                </c:pt>
                <c:pt idx="1">
                  <c:v>-5.0316608996539793</c:v>
                </c:pt>
                <c:pt idx="2">
                  <c:v>-5.0560553633217991</c:v>
                </c:pt>
                <c:pt idx="3">
                  <c:v>-5.0731833910034601</c:v>
                </c:pt>
                <c:pt idx="4">
                  <c:v>-5.0830449826989614</c:v>
                </c:pt>
                <c:pt idx="5">
                  <c:v>-5.0856401384083041</c:v>
                </c:pt>
                <c:pt idx="6">
                  <c:v>-5.080968858131488</c:v>
                </c:pt>
                <c:pt idx="7">
                  <c:v>-5.0690311418685123</c:v>
                </c:pt>
                <c:pt idx="8">
                  <c:v>-5.0498269896193779</c:v>
                </c:pt>
                <c:pt idx="9">
                  <c:v>-5.0233564013840839</c:v>
                </c:pt>
                <c:pt idx="10">
                  <c:v>-4.9896193771626312</c:v>
                </c:pt>
                <c:pt idx="11">
                  <c:v>-4.9486159169550188</c:v>
                </c:pt>
                <c:pt idx="12">
                  <c:v>-4.9003460207612477</c:v>
                </c:pt>
                <c:pt idx="13">
                  <c:v>-4.8448096885813179</c:v>
                </c:pt>
                <c:pt idx="14">
                  <c:v>-4.7820069204152285</c:v>
                </c:pt>
                <c:pt idx="15">
                  <c:v>-4.7119377162629794</c:v>
                </c:pt>
                <c:pt idx="16">
                  <c:v>-4.6346020761245716</c:v>
                </c:pt>
                <c:pt idx="17">
                  <c:v>-4.5500000000000052</c:v>
                </c:pt>
                <c:pt idx="18">
                  <c:v>-4.458131487889279</c:v>
                </c:pt>
                <c:pt idx="19">
                  <c:v>-4.3589965397923942</c:v>
                </c:pt>
                <c:pt idx="20">
                  <c:v>-4.2525951557093506</c:v>
                </c:pt>
                <c:pt idx="21">
                  <c:v>-4.1389273356401475</c:v>
                </c:pt>
                <c:pt idx="22">
                  <c:v>-4.0179930795847856</c:v>
                </c:pt>
                <c:pt idx="23">
                  <c:v>-3.8897923875432641</c:v>
                </c:pt>
                <c:pt idx="24">
                  <c:v>-3.7543252595155829</c:v>
                </c:pt>
                <c:pt idx="25">
                  <c:v>-3.6115916955017431</c:v>
                </c:pt>
                <c:pt idx="26">
                  <c:v>-3.4615916955017445</c:v>
                </c:pt>
                <c:pt idx="27">
                  <c:v>-3.3043252595155863</c:v>
                </c:pt>
                <c:pt idx="28">
                  <c:v>-3.1397923875432703</c:v>
                </c:pt>
                <c:pt idx="29">
                  <c:v>-2.9679930795847937</c:v>
                </c:pt>
                <c:pt idx="30">
                  <c:v>-2.7889273356401585</c:v>
                </c:pt>
                <c:pt idx="31">
                  <c:v>-2.6025951557093641</c:v>
                </c:pt>
                <c:pt idx="32">
                  <c:v>-2.4089965397924105</c:v>
                </c:pt>
                <c:pt idx="33">
                  <c:v>-2.2081314878892981</c:v>
                </c:pt>
                <c:pt idx="34">
                  <c:v>-2.0000000000000266</c:v>
                </c:pt>
                <c:pt idx="35">
                  <c:v>-1.7846020761245951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</c:numCache>
            </c:numRef>
          </c:xVal>
          <c:yVal>
            <c:numRef>
              <c:f>'Bezier Quadratic'!$AX$15:$AX$203</c:f>
              <c:numCache>
                <c:formatCode>General</c:formatCode>
                <c:ptCount val="189"/>
                <c:pt idx="0">
                  <c:v>11</c:v>
                </c:pt>
                <c:pt idx="1">
                  <c:v>11.198442906574394</c:v>
                </c:pt>
                <c:pt idx="2">
                  <c:v>11.393771626297577</c:v>
                </c:pt>
                <c:pt idx="3">
                  <c:v>11.585986159169549</c:v>
                </c:pt>
                <c:pt idx="4">
                  <c:v>11.775086505190309</c:v>
                </c:pt>
                <c:pt idx="5">
                  <c:v>11.961072664359857</c:v>
                </c:pt>
                <c:pt idx="6">
                  <c:v>12.143944636678198</c:v>
                </c:pt>
                <c:pt idx="7">
                  <c:v>12.323702422145324</c:v>
                </c:pt>
                <c:pt idx="8">
                  <c:v>12.50034602076124</c:v>
                </c:pt>
                <c:pt idx="9">
                  <c:v>12.673875432525946</c:v>
                </c:pt>
                <c:pt idx="10">
                  <c:v>12.844290657439441</c:v>
                </c:pt>
                <c:pt idx="11">
                  <c:v>13.011591695501723</c:v>
                </c:pt>
                <c:pt idx="12">
                  <c:v>13.175778546712795</c:v>
                </c:pt>
                <c:pt idx="13">
                  <c:v>13.336851211072657</c:v>
                </c:pt>
                <c:pt idx="14">
                  <c:v>13.494809688581308</c:v>
                </c:pt>
                <c:pt idx="15">
                  <c:v>13.649653979238746</c:v>
                </c:pt>
                <c:pt idx="16">
                  <c:v>13.801384083044974</c:v>
                </c:pt>
                <c:pt idx="17">
                  <c:v>13.94999999999999</c:v>
                </c:pt>
                <c:pt idx="18">
                  <c:v>14.095501730103798</c:v>
                </c:pt>
                <c:pt idx="19">
                  <c:v>14.237889273356391</c:v>
                </c:pt>
                <c:pt idx="20">
                  <c:v>14.377162629757775</c:v>
                </c:pt>
                <c:pt idx="21">
                  <c:v>14.513321799307949</c:v>
                </c:pt>
                <c:pt idx="22">
                  <c:v>14.646366782006911</c:v>
                </c:pt>
                <c:pt idx="23">
                  <c:v>14.77629757785466</c:v>
                </c:pt>
                <c:pt idx="24">
                  <c:v>14.9031141868512</c:v>
                </c:pt>
                <c:pt idx="25">
                  <c:v>15.02681660899653</c:v>
                </c:pt>
                <c:pt idx="26">
                  <c:v>15.147404844290646</c:v>
                </c:pt>
                <c:pt idx="27">
                  <c:v>15.264878892733552</c:v>
                </c:pt>
                <c:pt idx="28">
                  <c:v>15.379238754325248</c:v>
                </c:pt>
                <c:pt idx="29">
                  <c:v>15.490484429065733</c:v>
                </c:pt>
                <c:pt idx="30">
                  <c:v>15.598615916955005</c:v>
                </c:pt>
                <c:pt idx="31">
                  <c:v>15.703633217993069</c:v>
                </c:pt>
                <c:pt idx="32">
                  <c:v>15.805536332179919</c:v>
                </c:pt>
                <c:pt idx="33">
                  <c:v>15.904325259515559</c:v>
                </c:pt>
                <c:pt idx="34">
                  <c:v>15.999999999999989</c:v>
                </c:pt>
                <c:pt idx="35">
                  <c:v>16.092560553633206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5B3-45D4-87AF-A00E620A27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90176"/>
        <c:axId val="95092096"/>
      </c:scatterChart>
      <c:valAx>
        <c:axId val="95090176"/>
        <c:scaling>
          <c:orientation val="minMax"/>
        </c:scaling>
        <c:delete val="0"/>
        <c:axPos val="b"/>
        <c:minorGridlines>
          <c:spPr>
            <a:ln>
              <a:solidFill>
                <a:schemeClr val="bg1">
                  <a:lumMod val="85000"/>
                </a:schemeClr>
              </a:solidFill>
            </a:ln>
          </c:spPr>
        </c:minorGridlines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>
                    <a:lumMod val="65000"/>
                  </a:schemeClr>
                </a:solidFill>
              </a:defRPr>
            </a:pPr>
            <a:endParaRPr lang="en-US"/>
          </a:p>
        </c:txPr>
        <c:crossAx val="95092096"/>
        <c:crosses val="autoZero"/>
        <c:crossBetween val="midCat"/>
      </c:valAx>
      <c:valAx>
        <c:axId val="95092096"/>
        <c:scaling>
          <c:orientation val="minMax"/>
        </c:scaling>
        <c:delete val="0"/>
        <c:axPos val="l"/>
        <c:minorGridlines>
          <c:spPr>
            <a:ln>
              <a:solidFill>
                <a:schemeClr val="bg1">
                  <a:lumMod val="85000"/>
                </a:schemeClr>
              </a:solidFill>
            </a:ln>
          </c:spPr>
        </c:minorGridlines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>
                    <a:lumMod val="65000"/>
                  </a:schemeClr>
                </a:solidFill>
              </a:defRPr>
            </a:pPr>
            <a:endParaRPr lang="en-US"/>
          </a:p>
        </c:txPr>
        <c:crossAx val="9509017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7047213050997707"/>
          <c:y val="0.55396775829390021"/>
          <c:w val="0.11608117465684524"/>
          <c:h val="0.2242841422732973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Radio" firstButton="1" fmlaLink="$AF$2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checked="Checked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lockText="1" noThreeD="1"/>
</file>

<file path=xl/ctrlProps/ctrlProp8.xml><?xml version="1.0" encoding="utf-8"?>
<formControlPr xmlns="http://schemas.microsoft.com/office/spreadsheetml/2009/9/main" objectType="GBox" noThreeD="1"/>
</file>

<file path=xl/ctrlProps/ctrlProp9.xml><?xml version="1.0" encoding="utf-8"?>
<formControlPr xmlns="http://schemas.microsoft.com/office/spreadsheetml/2009/9/main" objectType="Radio" firstButton="1" fmlaLink="$AP$3" lockText="1" noThreeD="1"/>
</file>

<file path=xl/ctrlProps/ctrlProp10.xml><?xml version="1.0" encoding="utf-8"?>
<formControlPr xmlns="http://schemas.microsoft.com/office/spreadsheetml/2009/9/main" objectType="Radio" lockText="1" noThreeD="1"/>
</file>

<file path=xl/ctrlProps/ctrlProp11.xml><?xml version="1.0" encoding="utf-8"?>
<formControlPr xmlns="http://schemas.microsoft.com/office/spreadsheetml/2009/9/main" objectType="Radio" checked="Checked" lockText="1" noThreeD="1"/>
</file>

<file path=xl/ctrlProps/ctrlProp12.xml><?xml version="1.0" encoding="utf-8"?>
<formControlPr xmlns="http://schemas.microsoft.com/office/spreadsheetml/2009/9/main" objectType="Radio" lockText="1" noThreeD="1"/>
</file>

<file path=xl/ctrlProps/ctrlProp13.xml><?xml version="1.0" encoding="utf-8"?>
<formControlPr xmlns="http://schemas.microsoft.com/office/spreadsheetml/2009/9/main" objectType="Radio" lockText="1" noThreeD="1"/>
</file>

<file path=xl/ctrlProps/ctrlProp14.xml><?xml version="1.0" encoding="utf-8"?>
<formControlPr xmlns="http://schemas.microsoft.com/office/spreadsheetml/2009/9/main" objectType="Radio" lockText="1" noThreeD="1"/>
</file>

<file path=xl/ctrlProps/ctrlProp15.xml><?xml version="1.0" encoding="utf-8"?>
<formControlPr xmlns="http://schemas.microsoft.com/office/spreadsheetml/2009/9/main" objectType="CheckBox" checked="Checked" fmlaLink="$AT$5" lockText="1" noThreeD="1"/>
</file>

<file path=xl/ctrlProps/ctrlProp16.xml><?xml version="1.0" encoding="utf-8"?>
<formControlPr xmlns="http://schemas.microsoft.com/office/spreadsheetml/2009/9/main" objectType="GBox" noThreeD="1"/>
</file>

<file path=xl/ctrlProps/ctrlProp17.xml><?xml version="1.0" encoding="utf-8"?>
<formControlPr xmlns="http://schemas.microsoft.com/office/spreadsheetml/2009/9/main" objectType="Radio" checked="Checked" firstButton="1" fmlaLink="$AR$3" lockText="1" noThreeD="1"/>
</file>

<file path=xl/ctrlProps/ctrlProp18.xml><?xml version="1.0" encoding="utf-8"?>
<formControlPr xmlns="http://schemas.microsoft.com/office/spreadsheetml/2009/9/main" objectType="Radio" lockText="1" noThreeD="1"/>
</file>

<file path=xl/ctrlProps/ctrlProp19.xml><?xml version="1.0" encoding="utf-8"?>
<formControlPr xmlns="http://schemas.microsoft.com/office/spreadsheetml/2009/9/main" objectType="Radio" lockText="1" noThreeD="1"/>
</file>

<file path=xl/ctrlProps/ctrlProp20.xml><?xml version="1.0" encoding="utf-8"?>
<formControlPr xmlns="http://schemas.microsoft.com/office/spreadsheetml/2009/9/main" objectType="Radio" lockText="1" noThreeD="1"/>
</file>

<file path=xl/ctrlProps/ctrlProp21.xml><?xml version="1.0" encoding="utf-8"?>
<formControlPr xmlns="http://schemas.microsoft.com/office/spreadsheetml/2009/9/main" objectType="Radio" lockText="1" noThreeD="1"/>
</file>

<file path=xl/ctrlProps/ctrlProp22.xml><?xml version="1.0" encoding="utf-8"?>
<formControlPr xmlns="http://schemas.microsoft.com/office/spreadsheetml/2009/9/main" objectType="Radio" lockText="1" noThreeD="1"/>
</file>

<file path=xl/ctrlProps/ctrlProp23.xml><?xml version="1.0" encoding="utf-8"?>
<formControlPr xmlns="http://schemas.microsoft.com/office/spreadsheetml/2009/9/main" objectType="Spin" dx="16" fmlaLink="B14" max="100" page="10" val="32"/>
</file>

<file path=xl/ctrlProps/ctrlProp24.xml><?xml version="1.0" encoding="utf-8"?>
<formControlPr xmlns="http://schemas.microsoft.com/office/spreadsheetml/2009/9/main" objectType="Spin" dx="16" fmlaLink="E14" max="100" page="10" val="40"/>
</file>

<file path=xl/ctrlProps/ctrlProp25.xml><?xml version="1.0" encoding="utf-8"?>
<formControlPr xmlns="http://schemas.microsoft.com/office/spreadsheetml/2009/9/main" objectType="Spin" dx="16" fmlaLink="$B$17" max="100" page="10" val="49"/>
</file>

<file path=xl/ctrlProps/ctrlProp26.xml><?xml version="1.0" encoding="utf-8"?>
<formControlPr xmlns="http://schemas.microsoft.com/office/spreadsheetml/2009/9/main" objectType="Spin" dx="16" fmlaLink="$E$17" max="100" page="10" val="69"/>
</file>

<file path=xl/ctrlProps/ctrlProp27.xml><?xml version="1.0" encoding="utf-8"?>
<formControlPr xmlns="http://schemas.microsoft.com/office/spreadsheetml/2009/9/main" objectType="Spin" dx="16" fmlaLink="$B$20" max="100" page="10" val="57"/>
</file>

<file path=xl/ctrlProps/ctrlProp28.xml><?xml version="1.0" encoding="utf-8"?>
<formControlPr xmlns="http://schemas.microsoft.com/office/spreadsheetml/2009/9/main" objectType="Spin" dx="16" fmlaLink="$E$20" max="100" page="10" val="56"/>
</file>

<file path=xl/ctrlProps/ctrlProp29.xml><?xml version="1.0" encoding="utf-8"?>
<formControlPr xmlns="http://schemas.microsoft.com/office/spreadsheetml/2009/9/main" objectType="Spin" dx="16" fmlaLink="$B$23" max="100" page="10" val="60"/>
</file>

<file path=xl/ctrlProps/ctrlProp30.xml><?xml version="1.0" encoding="utf-8"?>
<formControlPr xmlns="http://schemas.microsoft.com/office/spreadsheetml/2009/9/main" objectType="Spin" dx="16" fmlaLink="$E$23" max="100" page="10" val="46"/>
</file>

<file path=xl/ctrlProps/ctrlProp31.xml><?xml version="1.0" encoding="utf-8"?>
<formControlPr xmlns="http://schemas.microsoft.com/office/spreadsheetml/2009/9/main" objectType="Spin" dx="16" fmlaLink="$B$26" max="100" page="10" val="60"/>
</file>

<file path=xl/ctrlProps/ctrlProp32.xml><?xml version="1.0" encoding="utf-8"?>
<formControlPr xmlns="http://schemas.microsoft.com/office/spreadsheetml/2009/9/main" objectType="Spin" dx="16" fmlaLink="$E$26" max="100" page="10" val="28"/>
</file>

<file path=xl/ctrlProps/ctrlProp33.xml><?xml version="1.0" encoding="utf-8"?>
<formControlPr xmlns="http://schemas.microsoft.com/office/spreadsheetml/2009/9/main" objectType="Spin" dx="16" fmlaLink="$B$29" max="100" page="10" val="53"/>
</file>

<file path=xl/ctrlProps/ctrlProp34.xml><?xml version="1.0" encoding="utf-8"?>
<formControlPr xmlns="http://schemas.microsoft.com/office/spreadsheetml/2009/9/main" objectType="Spin" dx="16" fmlaLink="$E$29" max="100" page="10" val="28"/>
</file>

<file path=xl/ctrlProps/ctrlProp35.xml><?xml version="1.0" encoding="utf-8"?>
<formControlPr xmlns="http://schemas.microsoft.com/office/spreadsheetml/2009/9/main" objectType="Spin" dx="16" fmlaLink="$B$32" max="100" page="10" val="37"/>
</file>

<file path=xl/ctrlProps/ctrlProp36.xml><?xml version="1.0" encoding="utf-8"?>
<formControlPr xmlns="http://schemas.microsoft.com/office/spreadsheetml/2009/9/main" objectType="Spin" dx="16" fmlaLink="$E$32" max="100" page="10" val="52"/>
</file>

<file path=xl/ctrlProps/ctrlProp37.xml><?xml version="1.0" encoding="utf-8"?>
<formControlPr xmlns="http://schemas.microsoft.com/office/spreadsheetml/2009/9/main" objectType="Spin" dx="16" fmlaLink="B15" max="100" page="10" val="18"/>
</file>

<file path=xl/ctrlProps/ctrlProp38.xml><?xml version="1.0" encoding="utf-8"?>
<formControlPr xmlns="http://schemas.microsoft.com/office/spreadsheetml/2009/9/main" objectType="Spin" dx="16" fmlaLink="E15" max="100" page="10" val="38"/>
</file>

<file path=xl/ctrlProps/ctrlProp39.xml><?xml version="1.0" encoding="utf-8"?>
<formControlPr xmlns="http://schemas.microsoft.com/office/spreadsheetml/2009/9/main" objectType="Spin" dx="16" fmlaLink="$E$17" max="100" page="10" val="84"/>
</file>

<file path=xl/ctrlProps/ctrlProp40.xml><?xml version="1.0" encoding="utf-8"?>
<formControlPr xmlns="http://schemas.microsoft.com/office/spreadsheetml/2009/9/main" objectType="Spin" dx="16" fmlaLink="$B$19" max="100" page="10" val="88"/>
</file>

<file path=xl/ctrlProps/ctrlProp41.xml><?xml version="1.0" encoding="utf-8"?>
<formControlPr xmlns="http://schemas.microsoft.com/office/spreadsheetml/2009/9/main" objectType="Spin" dx="16" fmlaLink="$E$19" max="100" page="10" val="78"/>
</file>

<file path=xl/ctrlProps/ctrlProp42.xml><?xml version="1.0" encoding="utf-8"?>
<formControlPr xmlns="http://schemas.microsoft.com/office/spreadsheetml/2009/9/main" objectType="Spin" dx="16" fmlaLink="$B$21" max="100" page="10" val="96"/>
</file>

<file path=xl/ctrlProps/ctrlProp43.xml><?xml version="1.0" encoding="utf-8"?>
<formControlPr xmlns="http://schemas.microsoft.com/office/spreadsheetml/2009/9/main" objectType="Spin" dx="16" fmlaLink="$E$21" max="100" page="10" val="32"/>
</file>

<file path=xl/ctrlProps/ctrlProp44.xml><?xml version="1.0" encoding="utf-8"?>
<formControlPr xmlns="http://schemas.microsoft.com/office/spreadsheetml/2009/9/main" objectType="Spin" dx="16" fmlaLink="$B$23" max="100" page="10" val="71"/>
</file>

<file path=xl/ctrlProps/ctrlProp45.xml><?xml version="1.0" encoding="utf-8"?>
<formControlPr xmlns="http://schemas.microsoft.com/office/spreadsheetml/2009/9/main" objectType="Spin" dx="16" fmlaLink="$E$23" max="100" page="10" val="25"/>
</file>

<file path=xl/ctrlProps/ctrlProp46.xml><?xml version="1.0" encoding="utf-8"?>
<formControlPr xmlns="http://schemas.microsoft.com/office/spreadsheetml/2009/9/main" objectType="Spin" dx="16" fmlaLink="$B$25" max="100" page="10" val="52"/>
</file>

<file path=xl/ctrlProps/ctrlProp47.xml><?xml version="1.0" encoding="utf-8"?>
<formControlPr xmlns="http://schemas.microsoft.com/office/spreadsheetml/2009/9/main" objectType="Spin" dx="16" fmlaLink="$E$25" max="100" page="10" val="0"/>
</file>

<file path=xl/ctrlProps/ctrlProp48.xml><?xml version="1.0" encoding="utf-8"?>
<formControlPr xmlns="http://schemas.microsoft.com/office/spreadsheetml/2009/9/main" objectType="GBox" noThreeD="1"/>
</file>

<file path=xl/ctrlProps/ctrlProp49.xml><?xml version="1.0" encoding="utf-8"?>
<formControlPr xmlns="http://schemas.microsoft.com/office/spreadsheetml/2009/9/main" objectType="Radio" firstButton="1" fmlaLink="$AR$3" lockText="1" noThreeD="1"/>
</file>

<file path=xl/ctrlProps/ctrlProp50.xml><?xml version="1.0" encoding="utf-8"?>
<formControlPr xmlns="http://schemas.microsoft.com/office/spreadsheetml/2009/9/main" objectType="Radio" checked="Checked" lockText="1" noThreeD="1"/>
</file>

<file path=xl/ctrlProps/ctrlProp51.xml><?xml version="1.0" encoding="utf-8"?>
<formControlPr xmlns="http://schemas.microsoft.com/office/spreadsheetml/2009/9/main" objectType="Radio" lockText="1" noThreeD="1"/>
</file>

<file path=xl/ctrlProps/ctrlProp52.xml><?xml version="1.0" encoding="utf-8"?>
<formControlPr xmlns="http://schemas.microsoft.com/office/spreadsheetml/2009/9/main" objectType="Radio" lockText="1" noThreeD="1"/>
</file>

<file path=xl/ctrlProps/ctrlProp53.xml><?xml version="1.0" encoding="utf-8"?>
<formControlPr xmlns="http://schemas.microsoft.com/office/spreadsheetml/2009/9/main" objectType="Radio" lockText="1" noThreeD="1"/>
</file>

<file path=xl/ctrlProps/ctrlProp54.xml><?xml version="1.0" encoding="utf-8"?>
<formControlPr xmlns="http://schemas.microsoft.com/office/spreadsheetml/2009/9/main" objectType="Radio" lockText="1" noThreeD="1"/>
</file>

<file path=xl/ctrlProps/ctrlProp55.xml><?xml version="1.0" encoding="utf-8"?>
<formControlPr xmlns="http://schemas.microsoft.com/office/spreadsheetml/2009/9/main" objectType="Spin" dx="16" fmlaLink="$B$17" max="100" page="10" val="44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19051</xdr:colOff>
      <xdr:row>4</xdr:row>
      <xdr:rowOff>42861</xdr:rowOff>
    </xdr:from>
    <xdr:to>
      <xdr:col>48</xdr:col>
      <xdr:colOff>16566</xdr:colOff>
      <xdr:row>22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190500</xdr:colOff>
      <xdr:row>2</xdr:row>
      <xdr:rowOff>171449</xdr:rowOff>
    </xdr:from>
    <xdr:to>
      <xdr:col>20</xdr:col>
      <xdr:colOff>0</xdr:colOff>
      <xdr:row>24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</xdr:colOff>
      <xdr:row>12</xdr:row>
      <xdr:rowOff>123825</xdr:rowOff>
    </xdr:from>
    <xdr:to>
      <xdr:col>19</xdr:col>
      <xdr:colOff>323850</xdr:colOff>
      <xdr:row>35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200026</xdr:colOff>
          <xdr:row>15</xdr:row>
          <xdr:rowOff>114300</xdr:rowOff>
        </xdr:from>
        <xdr:to>
          <xdr:col>19</xdr:col>
          <xdr:colOff>209551</xdr:colOff>
          <xdr:row>23</xdr:row>
          <xdr:rowOff>123825</xdr:rowOff>
        </xdr:to>
        <xdr:grpSp>
          <xdr:nvGrpSpPr>
            <xdr:cNvPr id="3" name="Group 2">
              <a:extLst>
                <a:ext uri="{FF2B5EF4-FFF2-40B4-BE49-F238E27FC236}">
                  <a16:creationId xmlns:a16="http://schemas.microsoft.com/office/drawing/2014/main" id="{00000000-0008-0000-0100-000003000000}"/>
                </a:ext>
              </a:extLst>
            </xdr:cNvPr>
            <xdr:cNvGrpSpPr/>
          </xdr:nvGrpSpPr>
          <xdr:grpSpPr>
            <a:xfrm>
              <a:off x="7566026" y="3022600"/>
              <a:ext cx="796925" cy="1533525"/>
              <a:chOff x="342900" y="3495675"/>
              <a:chExt cx="704848" cy="1533525"/>
            </a:xfrm>
          </xdr:grpSpPr>
          <xdr:sp macro="" textlink="">
            <xdr:nvSpPr>
              <xdr:cNvPr id="3073" name="Group Box 1" descr="Interval Selection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100-0000010C0000}"/>
                  </a:ext>
                </a:extLst>
              </xdr:cNvPr>
              <xdr:cNvSpPr/>
            </xdr:nvSpPr>
            <xdr:spPr bwMode="auto">
              <a:xfrm>
                <a:off x="342900" y="3495675"/>
                <a:ext cx="704848" cy="1533525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18288" tIns="18288" rIns="0" bIns="0" anchor="t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 pitchFamily="2" charset="0"/>
                    <a:ea typeface="Tahoma" pitchFamily="2" charset="0"/>
                    <a:cs typeface="Tahoma" pitchFamily="2" charset="0"/>
                  </a:rPr>
                  <a:t>Interval</a:t>
                </a:r>
              </a:p>
            </xdr:txBody>
          </xdr:sp>
          <xdr:sp macro="" textlink="">
            <xdr:nvSpPr>
              <xdr:cNvPr id="3074" name="Option Button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100-0000020C0000}"/>
                  </a:ext>
                </a:extLst>
              </xdr:cNvPr>
              <xdr:cNvSpPr/>
            </xdr:nvSpPr>
            <xdr:spPr bwMode="auto">
              <a:xfrm>
                <a:off x="514350" y="3661410"/>
                <a:ext cx="419100" cy="21526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 pitchFamily="2" charset="0"/>
                    <a:ea typeface="Tahoma" pitchFamily="2" charset="0"/>
                    <a:cs typeface="Tahoma" pitchFamily="2" charset="0"/>
                  </a:rPr>
                  <a:t>1</a:t>
                </a:r>
              </a:p>
            </xdr:txBody>
          </xdr:sp>
          <xdr:sp macro="" textlink="">
            <xdr:nvSpPr>
              <xdr:cNvPr id="3075" name="Option Button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100-0000030C0000}"/>
                  </a:ext>
                </a:extLst>
              </xdr:cNvPr>
              <xdr:cNvSpPr/>
            </xdr:nvSpPr>
            <xdr:spPr bwMode="auto">
              <a:xfrm>
                <a:off x="514350" y="3882390"/>
                <a:ext cx="419100" cy="21526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 pitchFamily="2" charset="0"/>
                    <a:ea typeface="Tahoma" pitchFamily="2" charset="0"/>
                    <a:cs typeface="Tahoma" pitchFamily="2" charset="0"/>
                  </a:rPr>
                  <a:t>2</a:t>
                </a:r>
              </a:p>
            </xdr:txBody>
          </xdr:sp>
          <xdr:sp macro="" textlink="">
            <xdr:nvSpPr>
              <xdr:cNvPr id="3076" name="Option Button 4" hidden="1">
                <a:extLst>
                  <a:ext uri="{63B3BB69-23CF-44E3-9099-C40C66FF867C}">
                    <a14:compatExt spid="_x0000_s3076"/>
                  </a:ext>
                  <a:ext uri="{FF2B5EF4-FFF2-40B4-BE49-F238E27FC236}">
                    <a16:creationId xmlns:a16="http://schemas.microsoft.com/office/drawing/2014/main" id="{00000000-0008-0000-0100-0000040C0000}"/>
                  </a:ext>
                </a:extLst>
              </xdr:cNvPr>
              <xdr:cNvSpPr/>
            </xdr:nvSpPr>
            <xdr:spPr bwMode="auto">
              <a:xfrm>
                <a:off x="514350" y="4103370"/>
                <a:ext cx="419100" cy="21526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 pitchFamily="2" charset="0"/>
                    <a:ea typeface="Tahoma" pitchFamily="2" charset="0"/>
                    <a:cs typeface="Tahoma" pitchFamily="2" charset="0"/>
                  </a:rPr>
                  <a:t>3</a:t>
                </a:r>
              </a:p>
            </xdr:txBody>
          </xdr:sp>
          <xdr:sp macro="" textlink="">
            <xdr:nvSpPr>
              <xdr:cNvPr id="3077" name="Option Button 5" hidden="1">
                <a:extLst>
                  <a:ext uri="{63B3BB69-23CF-44E3-9099-C40C66FF867C}">
                    <a14:compatExt spid="_x0000_s3077"/>
                  </a:ext>
                  <a:ext uri="{FF2B5EF4-FFF2-40B4-BE49-F238E27FC236}">
                    <a16:creationId xmlns:a16="http://schemas.microsoft.com/office/drawing/2014/main" id="{00000000-0008-0000-0100-0000050C0000}"/>
                  </a:ext>
                </a:extLst>
              </xdr:cNvPr>
              <xdr:cNvSpPr/>
            </xdr:nvSpPr>
            <xdr:spPr bwMode="auto">
              <a:xfrm>
                <a:off x="514350" y="4324350"/>
                <a:ext cx="419100" cy="21526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 pitchFamily="2" charset="0"/>
                    <a:ea typeface="Tahoma" pitchFamily="2" charset="0"/>
                    <a:cs typeface="Tahoma" pitchFamily="2" charset="0"/>
                  </a:rPr>
                  <a:t>4</a:t>
                </a:r>
              </a:p>
            </xdr:txBody>
          </xdr:sp>
          <xdr:sp macro="" textlink="">
            <xdr:nvSpPr>
              <xdr:cNvPr id="3078" name="Option Button 6" hidden="1">
                <a:extLst>
                  <a:ext uri="{63B3BB69-23CF-44E3-9099-C40C66FF867C}">
                    <a14:compatExt spid="_x0000_s3078"/>
                  </a:ext>
                  <a:ext uri="{FF2B5EF4-FFF2-40B4-BE49-F238E27FC236}">
                    <a16:creationId xmlns:a16="http://schemas.microsoft.com/office/drawing/2014/main" id="{00000000-0008-0000-0100-0000060C0000}"/>
                  </a:ext>
                </a:extLst>
              </xdr:cNvPr>
              <xdr:cNvSpPr/>
            </xdr:nvSpPr>
            <xdr:spPr bwMode="auto">
              <a:xfrm>
                <a:off x="514350" y="4545330"/>
                <a:ext cx="419100" cy="21526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 pitchFamily="2" charset="0"/>
                    <a:ea typeface="Tahoma" pitchFamily="2" charset="0"/>
                    <a:cs typeface="Tahoma" pitchFamily="2" charset="0"/>
                  </a:rPr>
                  <a:t>5</a:t>
                </a:r>
              </a:p>
            </xdr:txBody>
          </xdr:sp>
          <xdr:sp macro="" textlink="">
            <xdr:nvSpPr>
              <xdr:cNvPr id="3079" name="Option Button 7" hidden="1">
                <a:extLst>
                  <a:ext uri="{63B3BB69-23CF-44E3-9099-C40C66FF867C}">
                    <a14:compatExt spid="_x0000_s3079"/>
                  </a:ext>
                  <a:ext uri="{FF2B5EF4-FFF2-40B4-BE49-F238E27FC236}">
                    <a16:creationId xmlns:a16="http://schemas.microsoft.com/office/drawing/2014/main" id="{00000000-0008-0000-0100-0000070C0000}"/>
                  </a:ext>
                </a:extLst>
              </xdr:cNvPr>
              <xdr:cNvSpPr/>
            </xdr:nvSpPr>
            <xdr:spPr bwMode="auto">
              <a:xfrm>
                <a:off x="514350" y="4766310"/>
                <a:ext cx="419100" cy="21526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 pitchFamily="2" charset="0"/>
                    <a:ea typeface="Tahoma" pitchFamily="2" charset="0"/>
                    <a:cs typeface="Tahoma" pitchFamily="2" charset="0"/>
                  </a:rPr>
                  <a:t>6</a:t>
                </a:r>
              </a:p>
            </xdr:txBody>
          </xdr:sp>
        </xdr:grp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45384</xdr:colOff>
      <xdr:row>16</xdr:row>
      <xdr:rowOff>95249</xdr:rowOff>
    </xdr:from>
    <xdr:to>
      <xdr:col>22</xdr:col>
      <xdr:colOff>112394</xdr:colOff>
      <xdr:row>38</xdr:row>
      <xdr:rowOff>135591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353372</xdr:colOff>
          <xdr:row>16</xdr:row>
          <xdr:rowOff>193490</xdr:rowOff>
        </xdr:from>
        <xdr:to>
          <xdr:col>18</xdr:col>
          <xdr:colOff>174825</xdr:colOff>
          <xdr:row>25</xdr:row>
          <xdr:rowOff>135218</xdr:rowOff>
        </xdr:to>
        <xdr:grpSp>
          <xdr:nvGrpSpPr>
            <xdr:cNvPr id="3" name="Group 2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GrpSpPr/>
          </xdr:nvGrpSpPr>
          <xdr:grpSpPr>
            <a:xfrm>
              <a:off x="6882666" y="3346078"/>
              <a:ext cx="688041" cy="1689846"/>
              <a:chOff x="7759526" y="3072654"/>
              <a:chExt cx="689162" cy="1689846"/>
            </a:xfrm>
          </xdr:grpSpPr>
          <xdr:grpSp>
            <xdr:nvGrpSpPr>
              <xdr:cNvPr id="4" name="Group 3">
                <a:extLst>
                  <a:ext uri="{FF2B5EF4-FFF2-40B4-BE49-F238E27FC236}">
                    <a16:creationId xmlns:a16="http://schemas.microsoft.com/office/drawing/2014/main" id="{00000000-0008-0000-0200-000004000000}"/>
                  </a:ext>
                </a:extLst>
              </xdr:cNvPr>
              <xdr:cNvGrpSpPr/>
            </xdr:nvGrpSpPr>
            <xdr:grpSpPr>
              <a:xfrm>
                <a:off x="7759526" y="3072654"/>
                <a:ext cx="689162" cy="1689846"/>
                <a:chOff x="342913" y="3495676"/>
                <a:chExt cx="687749" cy="1689846"/>
              </a:xfrm>
            </xdr:grpSpPr>
            <xdr:sp macro="" textlink="">
              <xdr:nvSpPr>
                <xdr:cNvPr id="4097" name="Group Box 1" descr="Interval Selection" hidden="1">
                  <a:extLst>
                    <a:ext uri="{63B3BB69-23CF-44E3-9099-C40C66FF867C}">
                      <a14:compatExt spid="_x0000_s4097"/>
                    </a:ext>
                    <a:ext uri="{FF2B5EF4-FFF2-40B4-BE49-F238E27FC236}">
                      <a16:creationId xmlns:a16="http://schemas.microsoft.com/office/drawing/2014/main" id="{00000000-0008-0000-0200-000001100000}"/>
                    </a:ext>
                  </a:extLst>
                </xdr:cNvPr>
                <xdr:cNvSpPr/>
              </xdr:nvSpPr>
              <xdr:spPr bwMode="auto">
                <a:xfrm>
                  <a:off x="342913" y="3495676"/>
                  <a:ext cx="687749" cy="1689846"/>
                </a:xfrm>
                <a:prstGeom prst="rect">
                  <a:avLst/>
                </a:prstGeom>
                <a:noFill/>
                <a:ln w="9525">
                  <a:miter lim="800000"/>
                  <a:headEnd/>
                  <a:tailEnd/>
                </a:ln>
                <a:extLst>
                  <a:ext uri="{909E8E84-426E-40DD-AFC4-6F175D3DCCD1}">
                    <a14:hiddenFill>
                      <a:noFill/>
                    </a14:hiddenFill>
                  </a:ext>
                </a:extLst>
              </xdr:spPr>
              <xdr:txBody>
                <a:bodyPr vertOverflow="clip" wrap="none" lIns="18288" tIns="18288" rIns="0" bIns="0" anchor="t" upright="1"/>
                <a:lstStyle/>
                <a:p>
                  <a:pPr algn="l" rtl="0">
                    <a:defRPr sz="1000"/>
                  </a:pPr>
                  <a:r>
                    <a:rPr lang="en-US" sz="800" b="0" i="0" u="none" strike="noStrike" baseline="0">
                      <a:solidFill>
                        <a:srgbClr val="000000"/>
                      </a:solidFill>
                      <a:latin typeface="Tahoma" pitchFamily="2" charset="0"/>
                      <a:ea typeface="Tahoma" pitchFamily="2" charset="0"/>
                      <a:cs typeface="Tahoma" pitchFamily="2" charset="0"/>
                    </a:rPr>
                    <a:t>Interval</a:t>
                  </a:r>
                </a:p>
              </xdr:txBody>
            </xdr:sp>
            <xdr:sp macro="" textlink="">
              <xdr:nvSpPr>
                <xdr:cNvPr id="4098" name="Option Button 2" hidden="1">
                  <a:extLst>
                    <a:ext uri="{63B3BB69-23CF-44E3-9099-C40C66FF867C}">
                      <a14:compatExt spid="_x0000_s4098"/>
                    </a:ext>
                    <a:ext uri="{FF2B5EF4-FFF2-40B4-BE49-F238E27FC236}">
                      <a16:creationId xmlns:a16="http://schemas.microsoft.com/office/drawing/2014/main" id="{00000000-0008-0000-0200-000002100000}"/>
                    </a:ext>
                  </a:extLst>
                </xdr:cNvPr>
                <xdr:cNvSpPr/>
              </xdr:nvSpPr>
              <xdr:spPr bwMode="auto">
                <a:xfrm>
                  <a:off x="495339" y="3566160"/>
                  <a:ext cx="419100" cy="21526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18288" tIns="18288" rIns="0" bIns="18288" anchor="ctr" upright="1"/>
                <a:lstStyle/>
                <a:p>
                  <a:pPr algn="l" rtl="0">
                    <a:defRPr sz="1000"/>
                  </a:pPr>
                  <a:r>
                    <a:rPr lang="en-US" sz="800" b="0" i="0" u="none" strike="noStrike" baseline="0">
                      <a:solidFill>
                        <a:srgbClr val="000000"/>
                      </a:solidFill>
                      <a:latin typeface="Tahoma" pitchFamily="2" charset="0"/>
                      <a:ea typeface="Tahoma" pitchFamily="2" charset="0"/>
                      <a:cs typeface="Tahoma" pitchFamily="2" charset="0"/>
                    </a:rPr>
                    <a:t>1</a:t>
                  </a:r>
                </a:p>
              </xdr:txBody>
            </xdr:sp>
            <xdr:sp macro="" textlink="">
              <xdr:nvSpPr>
                <xdr:cNvPr id="4099" name="Option Button 3" hidden="1">
                  <a:extLst>
                    <a:ext uri="{63B3BB69-23CF-44E3-9099-C40C66FF867C}">
                      <a14:compatExt spid="_x0000_s4099"/>
                    </a:ext>
                    <a:ext uri="{FF2B5EF4-FFF2-40B4-BE49-F238E27FC236}">
                      <a16:creationId xmlns:a16="http://schemas.microsoft.com/office/drawing/2014/main" id="{00000000-0008-0000-0200-000003100000}"/>
                    </a:ext>
                  </a:extLst>
                </xdr:cNvPr>
                <xdr:cNvSpPr/>
              </xdr:nvSpPr>
              <xdr:spPr bwMode="auto">
                <a:xfrm>
                  <a:off x="495339" y="3787140"/>
                  <a:ext cx="419100" cy="21526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18288" tIns="18288" rIns="0" bIns="18288" anchor="ctr" upright="1"/>
                <a:lstStyle/>
                <a:p>
                  <a:pPr algn="l" rtl="0">
                    <a:defRPr sz="1000"/>
                  </a:pPr>
                  <a:r>
                    <a:rPr lang="en-US" sz="800" b="0" i="0" u="none" strike="noStrike" baseline="0">
                      <a:solidFill>
                        <a:srgbClr val="000000"/>
                      </a:solidFill>
                      <a:latin typeface="Tahoma" pitchFamily="2" charset="0"/>
                      <a:ea typeface="Tahoma" pitchFamily="2" charset="0"/>
                      <a:cs typeface="Tahoma" pitchFamily="2" charset="0"/>
                    </a:rPr>
                    <a:t>2</a:t>
                  </a:r>
                </a:p>
              </xdr:txBody>
            </xdr:sp>
            <xdr:sp macro="" textlink="">
              <xdr:nvSpPr>
                <xdr:cNvPr id="4100" name="Option Button 4" hidden="1">
                  <a:extLst>
                    <a:ext uri="{63B3BB69-23CF-44E3-9099-C40C66FF867C}">
                      <a14:compatExt spid="_x0000_s4100"/>
                    </a:ext>
                    <a:ext uri="{FF2B5EF4-FFF2-40B4-BE49-F238E27FC236}">
                      <a16:creationId xmlns:a16="http://schemas.microsoft.com/office/drawing/2014/main" id="{00000000-0008-0000-0200-000004100000}"/>
                    </a:ext>
                  </a:extLst>
                </xdr:cNvPr>
                <xdr:cNvSpPr/>
              </xdr:nvSpPr>
              <xdr:spPr bwMode="auto">
                <a:xfrm>
                  <a:off x="495339" y="4008120"/>
                  <a:ext cx="419100" cy="21526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18288" tIns="18288" rIns="0" bIns="18288" anchor="ctr" upright="1"/>
                <a:lstStyle/>
                <a:p>
                  <a:pPr algn="l" rtl="0">
                    <a:defRPr sz="1000"/>
                  </a:pPr>
                  <a:r>
                    <a:rPr lang="en-US" sz="800" b="0" i="0" u="none" strike="noStrike" baseline="0">
                      <a:solidFill>
                        <a:srgbClr val="000000"/>
                      </a:solidFill>
                      <a:latin typeface="Tahoma" pitchFamily="2" charset="0"/>
                      <a:ea typeface="Tahoma" pitchFamily="2" charset="0"/>
                      <a:cs typeface="Tahoma" pitchFamily="2" charset="0"/>
                    </a:rPr>
                    <a:t>3</a:t>
                  </a:r>
                </a:p>
              </xdr:txBody>
            </xdr:sp>
            <xdr:sp macro="" textlink="">
              <xdr:nvSpPr>
                <xdr:cNvPr id="4101" name="Option Button 5" hidden="1">
                  <a:extLst>
                    <a:ext uri="{63B3BB69-23CF-44E3-9099-C40C66FF867C}">
                      <a14:compatExt spid="_x0000_s4101"/>
                    </a:ext>
                    <a:ext uri="{FF2B5EF4-FFF2-40B4-BE49-F238E27FC236}">
                      <a16:creationId xmlns:a16="http://schemas.microsoft.com/office/drawing/2014/main" id="{00000000-0008-0000-0200-000005100000}"/>
                    </a:ext>
                  </a:extLst>
                </xdr:cNvPr>
                <xdr:cNvSpPr/>
              </xdr:nvSpPr>
              <xdr:spPr bwMode="auto">
                <a:xfrm>
                  <a:off x="495339" y="4229100"/>
                  <a:ext cx="419100" cy="21526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18288" tIns="18288" rIns="0" bIns="18288" anchor="ctr" upright="1"/>
                <a:lstStyle/>
                <a:p>
                  <a:pPr algn="l" rtl="0">
                    <a:defRPr sz="1000"/>
                  </a:pPr>
                  <a:r>
                    <a:rPr lang="en-US" sz="800" b="0" i="0" u="none" strike="noStrike" baseline="0">
                      <a:solidFill>
                        <a:srgbClr val="000000"/>
                      </a:solidFill>
                      <a:latin typeface="Tahoma" pitchFamily="2" charset="0"/>
                      <a:ea typeface="Tahoma" pitchFamily="2" charset="0"/>
                      <a:cs typeface="Tahoma" pitchFamily="2" charset="0"/>
                    </a:rPr>
                    <a:t>4</a:t>
                  </a:r>
                </a:p>
              </xdr:txBody>
            </xdr:sp>
            <xdr:sp macro="" textlink="">
              <xdr:nvSpPr>
                <xdr:cNvPr id="4102" name="Option Button 6" hidden="1">
                  <a:extLst>
                    <a:ext uri="{63B3BB69-23CF-44E3-9099-C40C66FF867C}">
                      <a14:compatExt spid="_x0000_s4102"/>
                    </a:ext>
                    <a:ext uri="{FF2B5EF4-FFF2-40B4-BE49-F238E27FC236}">
                      <a16:creationId xmlns:a16="http://schemas.microsoft.com/office/drawing/2014/main" id="{00000000-0008-0000-0200-000006100000}"/>
                    </a:ext>
                  </a:extLst>
                </xdr:cNvPr>
                <xdr:cNvSpPr/>
              </xdr:nvSpPr>
              <xdr:spPr bwMode="auto">
                <a:xfrm>
                  <a:off x="495339" y="4450080"/>
                  <a:ext cx="419100" cy="21526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18288" tIns="18288" rIns="0" bIns="18288" anchor="ctr" upright="1"/>
                <a:lstStyle/>
                <a:p>
                  <a:pPr algn="l" rtl="0">
                    <a:defRPr sz="1000"/>
                  </a:pPr>
                  <a:r>
                    <a:rPr lang="en-US" sz="800" b="0" i="0" u="none" strike="noStrike" baseline="0">
                      <a:solidFill>
                        <a:srgbClr val="000000"/>
                      </a:solidFill>
                      <a:latin typeface="Tahoma" pitchFamily="2" charset="0"/>
                      <a:ea typeface="Tahoma" pitchFamily="2" charset="0"/>
                      <a:cs typeface="Tahoma" pitchFamily="2" charset="0"/>
                    </a:rPr>
                    <a:t>5</a:t>
                  </a:r>
                </a:p>
              </xdr:txBody>
            </xdr:sp>
            <xdr:sp macro="" textlink="">
              <xdr:nvSpPr>
                <xdr:cNvPr id="4103" name="Option Button 7" hidden="1">
                  <a:extLst>
                    <a:ext uri="{63B3BB69-23CF-44E3-9099-C40C66FF867C}">
                      <a14:compatExt spid="_x0000_s4103"/>
                    </a:ext>
                    <a:ext uri="{FF2B5EF4-FFF2-40B4-BE49-F238E27FC236}">
                      <a16:creationId xmlns:a16="http://schemas.microsoft.com/office/drawing/2014/main" id="{00000000-0008-0000-0200-000007100000}"/>
                    </a:ext>
                  </a:extLst>
                </xdr:cNvPr>
                <xdr:cNvSpPr/>
              </xdr:nvSpPr>
              <xdr:spPr bwMode="auto">
                <a:xfrm>
                  <a:off x="495339" y="4671060"/>
                  <a:ext cx="419100" cy="21526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18288" tIns="18288" rIns="0" bIns="18288" anchor="ctr" upright="1"/>
                <a:lstStyle/>
                <a:p>
                  <a:pPr algn="l" rtl="0">
                    <a:defRPr sz="1000"/>
                  </a:pPr>
                  <a:r>
                    <a:rPr lang="en-US" sz="800" b="0" i="0" u="none" strike="noStrike" baseline="0">
                      <a:solidFill>
                        <a:srgbClr val="000000"/>
                      </a:solidFill>
                      <a:latin typeface="Tahoma" pitchFamily="2" charset="0"/>
                      <a:ea typeface="Tahoma" pitchFamily="2" charset="0"/>
                      <a:cs typeface="Tahoma" pitchFamily="2" charset="0"/>
                    </a:rPr>
                    <a:t>6</a:t>
                  </a:r>
                </a:p>
              </xdr:txBody>
            </xdr:sp>
          </xdr:grpSp>
          <xdr:sp macro="" textlink="">
            <xdr:nvSpPr>
              <xdr:cNvPr id="4104" name="Check Box 8" hidden="1">
                <a:extLst>
                  <a:ext uri="{63B3BB69-23CF-44E3-9099-C40C66FF867C}">
                    <a14:compatExt spid="_x0000_s4104"/>
                  </a:ext>
                  <a:ext uri="{FF2B5EF4-FFF2-40B4-BE49-F238E27FC236}">
                    <a16:creationId xmlns:a16="http://schemas.microsoft.com/office/drawing/2014/main" id="{00000000-0008-0000-0200-000008100000}"/>
                  </a:ext>
                </a:extLst>
              </xdr:cNvPr>
              <xdr:cNvSpPr/>
            </xdr:nvSpPr>
            <xdr:spPr bwMode="auto">
              <a:xfrm>
                <a:off x="7817784" y="4486275"/>
                <a:ext cx="497541" cy="265019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 pitchFamily="2" charset="0"/>
                    <a:ea typeface="Tahoma" pitchFamily="2" charset="0"/>
                    <a:cs typeface="Tahoma" pitchFamily="2" charset="0"/>
                  </a:rPr>
                  <a:t>Linear</a:t>
                </a:r>
              </a:p>
            </xdr:txBody>
          </xdr:sp>
        </xdr:grp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271460</xdr:colOff>
      <xdr:row>14</xdr:row>
      <xdr:rowOff>104774</xdr:rowOff>
    </xdr:from>
    <xdr:to>
      <xdr:col>30</xdr:col>
      <xdr:colOff>247650</xdr:colOff>
      <xdr:row>37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27</xdr:col>
          <xdr:colOff>276225</xdr:colOff>
          <xdr:row>17</xdr:row>
          <xdr:rowOff>85725</xdr:rowOff>
        </xdr:from>
        <xdr:to>
          <xdr:col>30</xdr:col>
          <xdr:colOff>38100</xdr:colOff>
          <xdr:row>25</xdr:row>
          <xdr:rowOff>95250</xdr:rowOff>
        </xdr:to>
        <xdr:grpSp>
          <xdr:nvGrpSpPr>
            <xdr:cNvPr id="3" name="Group 2">
              <a:extLst>
                <a:ext uri="{FF2B5EF4-FFF2-40B4-BE49-F238E27FC236}">
                  <a16:creationId xmlns:a16="http://schemas.microsoft.com/office/drawing/2014/main" id="{00000000-0008-0000-0300-000003000000}"/>
                </a:ext>
              </a:extLst>
            </xdr:cNvPr>
            <xdr:cNvGrpSpPr/>
          </xdr:nvGrpSpPr>
          <xdr:grpSpPr>
            <a:xfrm>
              <a:off x="10406343" y="3432549"/>
              <a:ext cx="837639" cy="1563407"/>
              <a:chOff x="342903" y="3495675"/>
              <a:chExt cx="704853" cy="1533525"/>
            </a:xfrm>
          </xdr:grpSpPr>
          <xdr:sp macro="" textlink="">
            <xdr:nvSpPr>
              <xdr:cNvPr id="5121" name="Group Box 1" descr="Interval Selection" hidden="1">
                <a:extLst>
                  <a:ext uri="{63B3BB69-23CF-44E3-9099-C40C66FF867C}">
                    <a14:compatExt spid="_x0000_s5121"/>
                  </a:ext>
                  <a:ext uri="{FF2B5EF4-FFF2-40B4-BE49-F238E27FC236}">
                    <a16:creationId xmlns:a16="http://schemas.microsoft.com/office/drawing/2014/main" id="{00000000-0008-0000-0300-000001140000}"/>
                  </a:ext>
                </a:extLst>
              </xdr:cNvPr>
              <xdr:cNvSpPr/>
            </xdr:nvSpPr>
            <xdr:spPr bwMode="auto">
              <a:xfrm>
                <a:off x="342903" y="3495675"/>
                <a:ext cx="704853" cy="1533525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18288" tIns="18288" rIns="0" bIns="0" anchor="t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 pitchFamily="2" charset="0"/>
                    <a:ea typeface="Tahoma" pitchFamily="2" charset="0"/>
                    <a:cs typeface="Tahoma" pitchFamily="2" charset="0"/>
                  </a:rPr>
                  <a:t>Interval</a:t>
                </a:r>
              </a:p>
            </xdr:txBody>
          </xdr:sp>
          <xdr:sp macro="" textlink="">
            <xdr:nvSpPr>
              <xdr:cNvPr id="5122" name="Option Button 2" hidden="1">
                <a:extLst>
                  <a:ext uri="{63B3BB69-23CF-44E3-9099-C40C66FF867C}">
                    <a14:compatExt spid="_x0000_s5122"/>
                  </a:ext>
                  <a:ext uri="{FF2B5EF4-FFF2-40B4-BE49-F238E27FC236}">
                    <a16:creationId xmlns:a16="http://schemas.microsoft.com/office/drawing/2014/main" id="{00000000-0008-0000-0300-000002140000}"/>
                  </a:ext>
                </a:extLst>
              </xdr:cNvPr>
              <xdr:cNvSpPr/>
            </xdr:nvSpPr>
            <xdr:spPr bwMode="auto">
              <a:xfrm>
                <a:off x="514350" y="3661410"/>
                <a:ext cx="419100" cy="21526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 pitchFamily="2" charset="0"/>
                    <a:ea typeface="Tahoma" pitchFamily="2" charset="0"/>
                    <a:cs typeface="Tahoma" pitchFamily="2" charset="0"/>
                  </a:rPr>
                  <a:t>1</a:t>
                </a:r>
              </a:p>
            </xdr:txBody>
          </xdr:sp>
          <xdr:sp macro="" textlink="">
            <xdr:nvSpPr>
              <xdr:cNvPr id="5123" name="Option Button 3" hidden="1">
                <a:extLst>
                  <a:ext uri="{63B3BB69-23CF-44E3-9099-C40C66FF867C}">
                    <a14:compatExt spid="_x0000_s5123"/>
                  </a:ext>
                  <a:ext uri="{FF2B5EF4-FFF2-40B4-BE49-F238E27FC236}">
                    <a16:creationId xmlns:a16="http://schemas.microsoft.com/office/drawing/2014/main" id="{00000000-0008-0000-0300-000003140000}"/>
                  </a:ext>
                </a:extLst>
              </xdr:cNvPr>
              <xdr:cNvSpPr/>
            </xdr:nvSpPr>
            <xdr:spPr bwMode="auto">
              <a:xfrm>
                <a:off x="514350" y="3882390"/>
                <a:ext cx="419100" cy="21526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 pitchFamily="2" charset="0"/>
                    <a:ea typeface="Tahoma" pitchFamily="2" charset="0"/>
                    <a:cs typeface="Tahoma" pitchFamily="2" charset="0"/>
                  </a:rPr>
                  <a:t>2</a:t>
                </a:r>
              </a:p>
            </xdr:txBody>
          </xdr:sp>
          <xdr:sp macro="" textlink="">
            <xdr:nvSpPr>
              <xdr:cNvPr id="5124" name="Option Button 4" hidden="1">
                <a:extLst>
                  <a:ext uri="{63B3BB69-23CF-44E3-9099-C40C66FF867C}">
                    <a14:compatExt spid="_x0000_s5124"/>
                  </a:ext>
                  <a:ext uri="{FF2B5EF4-FFF2-40B4-BE49-F238E27FC236}">
                    <a16:creationId xmlns:a16="http://schemas.microsoft.com/office/drawing/2014/main" id="{00000000-0008-0000-0300-000004140000}"/>
                  </a:ext>
                </a:extLst>
              </xdr:cNvPr>
              <xdr:cNvSpPr/>
            </xdr:nvSpPr>
            <xdr:spPr bwMode="auto">
              <a:xfrm>
                <a:off x="514350" y="4103370"/>
                <a:ext cx="419100" cy="21526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 pitchFamily="2" charset="0"/>
                    <a:ea typeface="Tahoma" pitchFamily="2" charset="0"/>
                    <a:cs typeface="Tahoma" pitchFamily="2" charset="0"/>
                  </a:rPr>
                  <a:t>3</a:t>
                </a:r>
              </a:p>
            </xdr:txBody>
          </xdr:sp>
          <xdr:sp macro="" textlink="">
            <xdr:nvSpPr>
              <xdr:cNvPr id="5125" name="Option Button 5" hidden="1">
                <a:extLst>
                  <a:ext uri="{63B3BB69-23CF-44E3-9099-C40C66FF867C}">
                    <a14:compatExt spid="_x0000_s5125"/>
                  </a:ext>
                  <a:ext uri="{FF2B5EF4-FFF2-40B4-BE49-F238E27FC236}">
                    <a16:creationId xmlns:a16="http://schemas.microsoft.com/office/drawing/2014/main" id="{00000000-0008-0000-0300-000005140000}"/>
                  </a:ext>
                </a:extLst>
              </xdr:cNvPr>
              <xdr:cNvSpPr/>
            </xdr:nvSpPr>
            <xdr:spPr bwMode="auto">
              <a:xfrm>
                <a:off x="514350" y="4324350"/>
                <a:ext cx="419100" cy="21526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 pitchFamily="2" charset="0"/>
                    <a:ea typeface="Tahoma" pitchFamily="2" charset="0"/>
                    <a:cs typeface="Tahoma" pitchFamily="2" charset="0"/>
                  </a:rPr>
                  <a:t>4</a:t>
                </a:r>
              </a:p>
            </xdr:txBody>
          </xdr:sp>
          <xdr:sp macro="" textlink="">
            <xdr:nvSpPr>
              <xdr:cNvPr id="5126" name="Option Button 6" hidden="1">
                <a:extLst>
                  <a:ext uri="{63B3BB69-23CF-44E3-9099-C40C66FF867C}">
                    <a14:compatExt spid="_x0000_s5126"/>
                  </a:ext>
                  <a:ext uri="{FF2B5EF4-FFF2-40B4-BE49-F238E27FC236}">
                    <a16:creationId xmlns:a16="http://schemas.microsoft.com/office/drawing/2014/main" id="{00000000-0008-0000-0300-000006140000}"/>
                  </a:ext>
                </a:extLst>
              </xdr:cNvPr>
              <xdr:cNvSpPr/>
            </xdr:nvSpPr>
            <xdr:spPr bwMode="auto">
              <a:xfrm>
                <a:off x="514350" y="4545330"/>
                <a:ext cx="419100" cy="21526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 pitchFamily="2" charset="0"/>
                    <a:ea typeface="Tahoma" pitchFamily="2" charset="0"/>
                    <a:cs typeface="Tahoma" pitchFamily="2" charset="0"/>
                  </a:rPr>
                  <a:t>5</a:t>
                </a:r>
              </a:p>
            </xdr:txBody>
          </xdr:sp>
          <xdr:sp macro="" textlink="">
            <xdr:nvSpPr>
              <xdr:cNvPr id="5127" name="Option Button 7" hidden="1">
                <a:extLst>
                  <a:ext uri="{63B3BB69-23CF-44E3-9099-C40C66FF867C}">
                    <a14:compatExt spid="_x0000_s5127"/>
                  </a:ext>
                  <a:ext uri="{FF2B5EF4-FFF2-40B4-BE49-F238E27FC236}">
                    <a16:creationId xmlns:a16="http://schemas.microsoft.com/office/drawing/2014/main" id="{00000000-0008-0000-0300-000007140000}"/>
                  </a:ext>
                </a:extLst>
              </xdr:cNvPr>
              <xdr:cNvSpPr/>
            </xdr:nvSpPr>
            <xdr:spPr bwMode="auto">
              <a:xfrm>
                <a:off x="514350" y="4766310"/>
                <a:ext cx="419100" cy="21526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 pitchFamily="2" charset="0"/>
                    <a:ea typeface="Tahoma" pitchFamily="2" charset="0"/>
                    <a:cs typeface="Tahoma" pitchFamily="2" charset="0"/>
                  </a:rPr>
                  <a:t>6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63500</xdr:colOff>
          <xdr:row>12</xdr:row>
          <xdr:rowOff>114300</xdr:rowOff>
        </xdr:from>
        <xdr:to>
          <xdr:col>1</xdr:col>
          <xdr:colOff>292100</xdr:colOff>
          <xdr:row>14</xdr:row>
          <xdr:rowOff>101600</xdr:rowOff>
        </xdr:to>
        <xdr:sp macro="" textlink="">
          <xdr:nvSpPr>
            <xdr:cNvPr id="5128" name="Spinner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3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25400</xdr:colOff>
          <xdr:row>12</xdr:row>
          <xdr:rowOff>114300</xdr:rowOff>
        </xdr:from>
        <xdr:to>
          <xdr:col>4</xdr:col>
          <xdr:colOff>254000</xdr:colOff>
          <xdr:row>14</xdr:row>
          <xdr:rowOff>101600</xdr:rowOff>
        </xdr:to>
        <xdr:sp macro="" textlink="">
          <xdr:nvSpPr>
            <xdr:cNvPr id="5129" name="Spinner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00000000-0008-0000-0300-00000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63500</xdr:colOff>
          <xdr:row>15</xdr:row>
          <xdr:rowOff>101600</xdr:rowOff>
        </xdr:from>
        <xdr:to>
          <xdr:col>1</xdr:col>
          <xdr:colOff>292100</xdr:colOff>
          <xdr:row>17</xdr:row>
          <xdr:rowOff>88900</xdr:rowOff>
        </xdr:to>
        <xdr:sp macro="" textlink="">
          <xdr:nvSpPr>
            <xdr:cNvPr id="5130" name="Spinner 10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id="{00000000-0008-0000-0300-00000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25400</xdr:colOff>
          <xdr:row>15</xdr:row>
          <xdr:rowOff>101600</xdr:rowOff>
        </xdr:from>
        <xdr:to>
          <xdr:col>4</xdr:col>
          <xdr:colOff>254000</xdr:colOff>
          <xdr:row>17</xdr:row>
          <xdr:rowOff>88900</xdr:rowOff>
        </xdr:to>
        <xdr:sp macro="" textlink="">
          <xdr:nvSpPr>
            <xdr:cNvPr id="5131" name="Spinner 11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00000000-0008-0000-0300-00000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63500</xdr:colOff>
          <xdr:row>18</xdr:row>
          <xdr:rowOff>101600</xdr:rowOff>
        </xdr:from>
        <xdr:to>
          <xdr:col>1</xdr:col>
          <xdr:colOff>292100</xdr:colOff>
          <xdr:row>20</xdr:row>
          <xdr:rowOff>88900</xdr:rowOff>
        </xdr:to>
        <xdr:sp macro="" textlink="">
          <xdr:nvSpPr>
            <xdr:cNvPr id="5132" name="Spinner 12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00000000-0008-0000-0300-00000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25400</xdr:colOff>
          <xdr:row>18</xdr:row>
          <xdr:rowOff>101600</xdr:rowOff>
        </xdr:from>
        <xdr:to>
          <xdr:col>4</xdr:col>
          <xdr:colOff>254000</xdr:colOff>
          <xdr:row>20</xdr:row>
          <xdr:rowOff>88900</xdr:rowOff>
        </xdr:to>
        <xdr:sp macro="" textlink="">
          <xdr:nvSpPr>
            <xdr:cNvPr id="5133" name="Spinner 1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00000000-0008-0000-0300-00000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63500</xdr:colOff>
          <xdr:row>21</xdr:row>
          <xdr:rowOff>114300</xdr:rowOff>
        </xdr:from>
        <xdr:to>
          <xdr:col>1</xdr:col>
          <xdr:colOff>292100</xdr:colOff>
          <xdr:row>23</xdr:row>
          <xdr:rowOff>101600</xdr:rowOff>
        </xdr:to>
        <xdr:sp macro="" textlink="">
          <xdr:nvSpPr>
            <xdr:cNvPr id="5134" name="Spinner 14" hidden="1">
              <a:extLst>
                <a:ext uri="{63B3BB69-23CF-44E3-9099-C40C66FF867C}">
                  <a14:compatExt spid="_x0000_s5134"/>
                </a:ext>
                <a:ext uri="{FF2B5EF4-FFF2-40B4-BE49-F238E27FC236}">
                  <a16:creationId xmlns:a16="http://schemas.microsoft.com/office/drawing/2014/main" id="{00000000-0008-0000-0300-00000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25400</xdr:colOff>
          <xdr:row>21</xdr:row>
          <xdr:rowOff>114300</xdr:rowOff>
        </xdr:from>
        <xdr:to>
          <xdr:col>4</xdr:col>
          <xdr:colOff>254000</xdr:colOff>
          <xdr:row>23</xdr:row>
          <xdr:rowOff>101600</xdr:rowOff>
        </xdr:to>
        <xdr:sp macro="" textlink="">
          <xdr:nvSpPr>
            <xdr:cNvPr id="5135" name="Spinner 15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00000000-0008-0000-0300-00000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63500</xdr:colOff>
          <xdr:row>24</xdr:row>
          <xdr:rowOff>114300</xdr:rowOff>
        </xdr:from>
        <xdr:to>
          <xdr:col>1</xdr:col>
          <xdr:colOff>292100</xdr:colOff>
          <xdr:row>26</xdr:row>
          <xdr:rowOff>101600</xdr:rowOff>
        </xdr:to>
        <xdr:sp macro="" textlink="">
          <xdr:nvSpPr>
            <xdr:cNvPr id="5136" name="Spinner 16" hidden="1">
              <a:extLst>
                <a:ext uri="{63B3BB69-23CF-44E3-9099-C40C66FF867C}">
                  <a14:compatExt spid="_x0000_s5136"/>
                </a:ext>
                <a:ext uri="{FF2B5EF4-FFF2-40B4-BE49-F238E27FC236}">
                  <a16:creationId xmlns:a16="http://schemas.microsoft.com/office/drawing/2014/main" id="{00000000-0008-0000-0300-00001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25400</xdr:colOff>
          <xdr:row>24</xdr:row>
          <xdr:rowOff>114300</xdr:rowOff>
        </xdr:from>
        <xdr:to>
          <xdr:col>4</xdr:col>
          <xdr:colOff>254000</xdr:colOff>
          <xdr:row>26</xdr:row>
          <xdr:rowOff>101600</xdr:rowOff>
        </xdr:to>
        <xdr:sp macro="" textlink="">
          <xdr:nvSpPr>
            <xdr:cNvPr id="5137" name="Spinner 17" hidden="1">
              <a:extLst>
                <a:ext uri="{63B3BB69-23CF-44E3-9099-C40C66FF867C}">
                  <a14:compatExt spid="_x0000_s5137"/>
                </a:ext>
                <a:ext uri="{FF2B5EF4-FFF2-40B4-BE49-F238E27FC236}">
                  <a16:creationId xmlns:a16="http://schemas.microsoft.com/office/drawing/2014/main" id="{00000000-0008-0000-0300-00001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63500</xdr:colOff>
          <xdr:row>27</xdr:row>
          <xdr:rowOff>114300</xdr:rowOff>
        </xdr:from>
        <xdr:to>
          <xdr:col>1</xdr:col>
          <xdr:colOff>292100</xdr:colOff>
          <xdr:row>29</xdr:row>
          <xdr:rowOff>101600</xdr:rowOff>
        </xdr:to>
        <xdr:sp macro="" textlink="">
          <xdr:nvSpPr>
            <xdr:cNvPr id="5138" name="Spinner 18" hidden="1">
              <a:extLst>
                <a:ext uri="{63B3BB69-23CF-44E3-9099-C40C66FF867C}">
                  <a14:compatExt spid="_x0000_s5138"/>
                </a:ext>
                <a:ext uri="{FF2B5EF4-FFF2-40B4-BE49-F238E27FC236}">
                  <a16:creationId xmlns:a16="http://schemas.microsoft.com/office/drawing/2014/main" id="{00000000-0008-0000-0300-00001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25400</xdr:colOff>
          <xdr:row>27</xdr:row>
          <xdr:rowOff>114300</xdr:rowOff>
        </xdr:from>
        <xdr:to>
          <xdr:col>4</xdr:col>
          <xdr:colOff>254000</xdr:colOff>
          <xdr:row>29</xdr:row>
          <xdr:rowOff>101600</xdr:rowOff>
        </xdr:to>
        <xdr:sp macro="" textlink="">
          <xdr:nvSpPr>
            <xdr:cNvPr id="5139" name="Spinner 19" hidden="1">
              <a:extLst>
                <a:ext uri="{63B3BB69-23CF-44E3-9099-C40C66FF867C}">
                  <a14:compatExt spid="_x0000_s5139"/>
                </a:ext>
                <a:ext uri="{FF2B5EF4-FFF2-40B4-BE49-F238E27FC236}">
                  <a16:creationId xmlns:a16="http://schemas.microsoft.com/office/drawing/2014/main" id="{00000000-0008-0000-0300-00001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63500</xdr:colOff>
          <xdr:row>30</xdr:row>
          <xdr:rowOff>127000</xdr:rowOff>
        </xdr:from>
        <xdr:to>
          <xdr:col>1</xdr:col>
          <xdr:colOff>292100</xdr:colOff>
          <xdr:row>32</xdr:row>
          <xdr:rowOff>101600</xdr:rowOff>
        </xdr:to>
        <xdr:sp macro="" textlink="">
          <xdr:nvSpPr>
            <xdr:cNvPr id="5140" name="Spinner 20" hidden="1">
              <a:extLst>
                <a:ext uri="{63B3BB69-23CF-44E3-9099-C40C66FF867C}">
                  <a14:compatExt spid="_x0000_s5140"/>
                </a:ext>
                <a:ext uri="{FF2B5EF4-FFF2-40B4-BE49-F238E27FC236}">
                  <a16:creationId xmlns:a16="http://schemas.microsoft.com/office/drawing/2014/main" id="{00000000-0008-0000-0300-00001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25400</xdr:colOff>
          <xdr:row>30</xdr:row>
          <xdr:rowOff>127000</xdr:rowOff>
        </xdr:from>
        <xdr:to>
          <xdr:col>4</xdr:col>
          <xdr:colOff>254000</xdr:colOff>
          <xdr:row>32</xdr:row>
          <xdr:rowOff>101600</xdr:rowOff>
        </xdr:to>
        <xdr:sp macro="" textlink="">
          <xdr:nvSpPr>
            <xdr:cNvPr id="5141" name="Spinner 21" hidden="1">
              <a:extLst>
                <a:ext uri="{63B3BB69-23CF-44E3-9099-C40C66FF867C}">
                  <a14:compatExt spid="_x0000_s5141"/>
                </a:ext>
                <a:ext uri="{FF2B5EF4-FFF2-40B4-BE49-F238E27FC236}">
                  <a16:creationId xmlns:a16="http://schemas.microsoft.com/office/drawing/2014/main" id="{00000000-0008-0000-0300-00001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LocksWithSheet="0"/>
      </xdr:twoCellAnchor>
    </mc:Choice>
    <mc:Fallback/>
  </mc:AlternateContent>
  <xdr:twoCellAnchor>
    <xdr:from>
      <xdr:col>3</xdr:col>
      <xdr:colOff>21773</xdr:colOff>
      <xdr:row>17</xdr:row>
      <xdr:rowOff>1838</xdr:rowOff>
    </xdr:from>
    <xdr:to>
      <xdr:col>4</xdr:col>
      <xdr:colOff>310073</xdr:colOff>
      <xdr:row>19</xdr:row>
      <xdr:rowOff>7278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GrpSpPr/>
      </xdr:nvGrpSpPr>
      <xdr:grpSpPr>
        <a:xfrm>
          <a:off x="1097538" y="3348662"/>
          <a:ext cx="646888" cy="393910"/>
          <a:chOff x="979715" y="3287487"/>
          <a:chExt cx="604157" cy="386440"/>
        </a:xfrm>
      </xdr:grpSpPr>
      <xdr:cxnSp macro="">
        <xdr:nvCxnSpPr>
          <xdr:cNvPr id="5" name="Elbow Connector 4">
            <a:extLst>
              <a:ext uri="{FF2B5EF4-FFF2-40B4-BE49-F238E27FC236}">
                <a16:creationId xmlns:a16="http://schemas.microsoft.com/office/drawing/2014/main" id="{00000000-0008-0000-0300-000005000000}"/>
              </a:ext>
            </a:extLst>
          </xdr:cNvPr>
          <xdr:cNvCxnSpPr/>
        </xdr:nvCxnSpPr>
        <xdr:spPr>
          <a:xfrm rot="10800000">
            <a:off x="979715" y="3287487"/>
            <a:ext cx="604157" cy="125185"/>
          </a:xfrm>
          <a:prstGeom prst="bentConnector3">
            <a:avLst>
              <a:gd name="adj1" fmla="val 100451"/>
            </a:avLst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Elbow Connector 30">
            <a:extLst>
              <a:ext uri="{FF2B5EF4-FFF2-40B4-BE49-F238E27FC236}">
                <a16:creationId xmlns:a16="http://schemas.microsoft.com/office/drawing/2014/main" id="{00000000-0008-0000-0300-00001F000000}"/>
              </a:ext>
            </a:extLst>
          </xdr:cNvPr>
          <xdr:cNvCxnSpPr/>
        </xdr:nvCxnSpPr>
        <xdr:spPr>
          <a:xfrm rot="10800000" flipV="1">
            <a:off x="979716" y="3543298"/>
            <a:ext cx="604156" cy="130629"/>
          </a:xfrm>
          <a:prstGeom prst="bentConnector3">
            <a:avLst>
              <a:gd name="adj1" fmla="val 100451"/>
            </a:avLst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21773</xdr:colOff>
      <xdr:row>14</xdr:row>
      <xdr:rowOff>1</xdr:rowOff>
    </xdr:from>
    <xdr:to>
      <xdr:col>4</xdr:col>
      <xdr:colOff>310073</xdr:colOff>
      <xdr:row>16</xdr:row>
      <xdr:rowOff>5441</xdr:rowOff>
    </xdr:to>
    <xdr:grpSp>
      <xdr:nvGrpSpPr>
        <xdr:cNvPr id="49" name="Group 48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GrpSpPr/>
      </xdr:nvGrpSpPr>
      <xdr:grpSpPr>
        <a:xfrm>
          <a:off x="1097538" y="2764119"/>
          <a:ext cx="646888" cy="393910"/>
          <a:chOff x="979715" y="3287487"/>
          <a:chExt cx="604157" cy="386440"/>
        </a:xfrm>
      </xdr:grpSpPr>
      <xdr:cxnSp macro="">
        <xdr:nvCxnSpPr>
          <xdr:cNvPr id="50" name="Elbow Connector 49">
            <a:extLst>
              <a:ext uri="{FF2B5EF4-FFF2-40B4-BE49-F238E27FC236}">
                <a16:creationId xmlns:a16="http://schemas.microsoft.com/office/drawing/2014/main" id="{00000000-0008-0000-0300-000032000000}"/>
              </a:ext>
            </a:extLst>
          </xdr:cNvPr>
          <xdr:cNvCxnSpPr/>
        </xdr:nvCxnSpPr>
        <xdr:spPr>
          <a:xfrm rot="10800000">
            <a:off x="979715" y="3287487"/>
            <a:ext cx="604157" cy="125185"/>
          </a:xfrm>
          <a:prstGeom prst="bentConnector3">
            <a:avLst>
              <a:gd name="adj1" fmla="val 100451"/>
            </a:avLst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Elbow Connector 50">
            <a:extLst>
              <a:ext uri="{FF2B5EF4-FFF2-40B4-BE49-F238E27FC236}">
                <a16:creationId xmlns:a16="http://schemas.microsoft.com/office/drawing/2014/main" id="{00000000-0008-0000-0300-000033000000}"/>
              </a:ext>
            </a:extLst>
          </xdr:cNvPr>
          <xdr:cNvCxnSpPr/>
        </xdr:nvCxnSpPr>
        <xdr:spPr>
          <a:xfrm rot="10800000" flipV="1">
            <a:off x="979716" y="3543298"/>
            <a:ext cx="604156" cy="130629"/>
          </a:xfrm>
          <a:prstGeom prst="bentConnector3">
            <a:avLst>
              <a:gd name="adj1" fmla="val 100451"/>
            </a:avLst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21773</xdr:colOff>
      <xdr:row>20</xdr:row>
      <xdr:rowOff>3675</xdr:rowOff>
    </xdr:from>
    <xdr:to>
      <xdr:col>4</xdr:col>
      <xdr:colOff>310244</xdr:colOff>
      <xdr:row>22</xdr:row>
      <xdr:rowOff>9115</xdr:rowOff>
    </xdr:to>
    <xdr:grpSp>
      <xdr:nvGrpSpPr>
        <xdr:cNvPr id="52" name="Group 5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GrpSpPr/>
      </xdr:nvGrpSpPr>
      <xdr:grpSpPr>
        <a:xfrm>
          <a:off x="1097538" y="3933204"/>
          <a:ext cx="647059" cy="393911"/>
          <a:chOff x="979715" y="3287487"/>
          <a:chExt cx="604157" cy="386440"/>
        </a:xfrm>
      </xdr:grpSpPr>
      <xdr:cxnSp macro="">
        <xdr:nvCxnSpPr>
          <xdr:cNvPr id="53" name="Elbow Connector 52">
            <a:extLst>
              <a:ext uri="{FF2B5EF4-FFF2-40B4-BE49-F238E27FC236}">
                <a16:creationId xmlns:a16="http://schemas.microsoft.com/office/drawing/2014/main" id="{00000000-0008-0000-0300-000035000000}"/>
              </a:ext>
            </a:extLst>
          </xdr:cNvPr>
          <xdr:cNvCxnSpPr/>
        </xdr:nvCxnSpPr>
        <xdr:spPr>
          <a:xfrm rot="10800000">
            <a:off x="979715" y="3287487"/>
            <a:ext cx="604157" cy="125185"/>
          </a:xfrm>
          <a:prstGeom prst="bentConnector3">
            <a:avLst>
              <a:gd name="adj1" fmla="val 100451"/>
            </a:avLst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Elbow Connector 53">
            <a:extLst>
              <a:ext uri="{FF2B5EF4-FFF2-40B4-BE49-F238E27FC236}">
                <a16:creationId xmlns:a16="http://schemas.microsoft.com/office/drawing/2014/main" id="{00000000-0008-0000-0300-000036000000}"/>
              </a:ext>
            </a:extLst>
          </xdr:cNvPr>
          <xdr:cNvCxnSpPr/>
        </xdr:nvCxnSpPr>
        <xdr:spPr>
          <a:xfrm rot="10800000" flipV="1">
            <a:off x="979716" y="3543298"/>
            <a:ext cx="604156" cy="130629"/>
          </a:xfrm>
          <a:prstGeom prst="bentConnector3">
            <a:avLst>
              <a:gd name="adj1" fmla="val 100451"/>
            </a:avLst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21773</xdr:colOff>
      <xdr:row>23</xdr:row>
      <xdr:rowOff>5512</xdr:rowOff>
    </xdr:from>
    <xdr:to>
      <xdr:col>4</xdr:col>
      <xdr:colOff>310244</xdr:colOff>
      <xdr:row>25</xdr:row>
      <xdr:rowOff>10952</xdr:rowOff>
    </xdr:to>
    <xdr:grpSp>
      <xdr:nvGrpSpPr>
        <xdr:cNvPr id="55" name="Group 54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GrpSpPr/>
      </xdr:nvGrpSpPr>
      <xdr:grpSpPr>
        <a:xfrm>
          <a:off x="1097538" y="4517747"/>
          <a:ext cx="647059" cy="393911"/>
          <a:chOff x="979715" y="3287487"/>
          <a:chExt cx="604157" cy="386440"/>
        </a:xfrm>
      </xdr:grpSpPr>
      <xdr:cxnSp macro="">
        <xdr:nvCxnSpPr>
          <xdr:cNvPr id="56" name="Elbow Connector 55">
            <a:extLst>
              <a:ext uri="{FF2B5EF4-FFF2-40B4-BE49-F238E27FC236}">
                <a16:creationId xmlns:a16="http://schemas.microsoft.com/office/drawing/2014/main" id="{00000000-0008-0000-0300-000038000000}"/>
              </a:ext>
            </a:extLst>
          </xdr:cNvPr>
          <xdr:cNvCxnSpPr/>
        </xdr:nvCxnSpPr>
        <xdr:spPr>
          <a:xfrm rot="10800000">
            <a:off x="979715" y="3287487"/>
            <a:ext cx="604157" cy="125185"/>
          </a:xfrm>
          <a:prstGeom prst="bentConnector3">
            <a:avLst>
              <a:gd name="adj1" fmla="val 100451"/>
            </a:avLst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Elbow Connector 56">
            <a:extLst>
              <a:ext uri="{FF2B5EF4-FFF2-40B4-BE49-F238E27FC236}">
                <a16:creationId xmlns:a16="http://schemas.microsoft.com/office/drawing/2014/main" id="{00000000-0008-0000-0300-000039000000}"/>
              </a:ext>
            </a:extLst>
          </xdr:cNvPr>
          <xdr:cNvCxnSpPr/>
        </xdr:nvCxnSpPr>
        <xdr:spPr>
          <a:xfrm rot="10800000" flipV="1">
            <a:off x="979716" y="3543298"/>
            <a:ext cx="604156" cy="130629"/>
          </a:xfrm>
          <a:prstGeom prst="bentConnector3">
            <a:avLst>
              <a:gd name="adj1" fmla="val 100451"/>
            </a:avLst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21773</xdr:colOff>
      <xdr:row>26</xdr:row>
      <xdr:rowOff>7349</xdr:rowOff>
    </xdr:from>
    <xdr:to>
      <xdr:col>4</xdr:col>
      <xdr:colOff>310244</xdr:colOff>
      <xdr:row>28</xdr:row>
      <xdr:rowOff>12789</xdr:rowOff>
    </xdr:to>
    <xdr:grpSp>
      <xdr:nvGrpSpPr>
        <xdr:cNvPr id="58" name="Group 57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GrpSpPr/>
      </xdr:nvGrpSpPr>
      <xdr:grpSpPr>
        <a:xfrm>
          <a:off x="1097538" y="5102290"/>
          <a:ext cx="647059" cy="393911"/>
          <a:chOff x="979715" y="3287487"/>
          <a:chExt cx="604157" cy="386440"/>
        </a:xfrm>
      </xdr:grpSpPr>
      <xdr:cxnSp macro="">
        <xdr:nvCxnSpPr>
          <xdr:cNvPr id="59" name="Elbow Connector 58">
            <a:extLst>
              <a:ext uri="{FF2B5EF4-FFF2-40B4-BE49-F238E27FC236}">
                <a16:creationId xmlns:a16="http://schemas.microsoft.com/office/drawing/2014/main" id="{00000000-0008-0000-0300-00003B000000}"/>
              </a:ext>
            </a:extLst>
          </xdr:cNvPr>
          <xdr:cNvCxnSpPr/>
        </xdr:nvCxnSpPr>
        <xdr:spPr>
          <a:xfrm rot="10800000">
            <a:off x="979715" y="3287487"/>
            <a:ext cx="604157" cy="125185"/>
          </a:xfrm>
          <a:prstGeom prst="bentConnector3">
            <a:avLst>
              <a:gd name="adj1" fmla="val 100451"/>
            </a:avLst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Elbow Connector 59">
            <a:extLst>
              <a:ext uri="{FF2B5EF4-FFF2-40B4-BE49-F238E27FC236}">
                <a16:creationId xmlns:a16="http://schemas.microsoft.com/office/drawing/2014/main" id="{00000000-0008-0000-0300-00003C000000}"/>
              </a:ext>
            </a:extLst>
          </xdr:cNvPr>
          <xdr:cNvCxnSpPr/>
        </xdr:nvCxnSpPr>
        <xdr:spPr>
          <a:xfrm rot="10800000" flipV="1">
            <a:off x="979716" y="3543298"/>
            <a:ext cx="604156" cy="130629"/>
          </a:xfrm>
          <a:prstGeom prst="bentConnector3">
            <a:avLst>
              <a:gd name="adj1" fmla="val 100451"/>
            </a:avLst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21773</xdr:colOff>
      <xdr:row>29</xdr:row>
      <xdr:rowOff>9186</xdr:rowOff>
    </xdr:from>
    <xdr:to>
      <xdr:col>4</xdr:col>
      <xdr:colOff>310244</xdr:colOff>
      <xdr:row>31</xdr:row>
      <xdr:rowOff>14626</xdr:rowOff>
    </xdr:to>
    <xdr:grpSp>
      <xdr:nvGrpSpPr>
        <xdr:cNvPr id="61" name="Group 60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GrpSpPr/>
      </xdr:nvGrpSpPr>
      <xdr:grpSpPr>
        <a:xfrm>
          <a:off x="1097538" y="5686833"/>
          <a:ext cx="647059" cy="393911"/>
          <a:chOff x="979715" y="3287487"/>
          <a:chExt cx="604157" cy="386440"/>
        </a:xfrm>
      </xdr:grpSpPr>
      <xdr:cxnSp macro="">
        <xdr:nvCxnSpPr>
          <xdr:cNvPr id="62" name="Elbow Connector 61">
            <a:extLst>
              <a:ext uri="{FF2B5EF4-FFF2-40B4-BE49-F238E27FC236}">
                <a16:creationId xmlns:a16="http://schemas.microsoft.com/office/drawing/2014/main" id="{00000000-0008-0000-0300-00003E000000}"/>
              </a:ext>
            </a:extLst>
          </xdr:cNvPr>
          <xdr:cNvCxnSpPr/>
        </xdr:nvCxnSpPr>
        <xdr:spPr>
          <a:xfrm rot="10800000">
            <a:off x="979715" y="3287487"/>
            <a:ext cx="604157" cy="125185"/>
          </a:xfrm>
          <a:prstGeom prst="bentConnector3">
            <a:avLst>
              <a:gd name="adj1" fmla="val 100451"/>
            </a:avLst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Elbow Connector 62">
            <a:extLst>
              <a:ext uri="{FF2B5EF4-FFF2-40B4-BE49-F238E27FC236}">
                <a16:creationId xmlns:a16="http://schemas.microsoft.com/office/drawing/2014/main" id="{00000000-0008-0000-0300-00003F000000}"/>
              </a:ext>
            </a:extLst>
          </xdr:cNvPr>
          <xdr:cNvCxnSpPr/>
        </xdr:nvCxnSpPr>
        <xdr:spPr>
          <a:xfrm rot="10800000" flipV="1">
            <a:off x="979716" y="3543298"/>
            <a:ext cx="604156" cy="130629"/>
          </a:xfrm>
          <a:prstGeom prst="bentConnector3">
            <a:avLst>
              <a:gd name="adj1" fmla="val 100451"/>
            </a:avLst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63500</xdr:colOff>
          <xdr:row>13</xdr:row>
          <xdr:rowOff>114300</xdr:rowOff>
        </xdr:from>
        <xdr:to>
          <xdr:col>1</xdr:col>
          <xdr:colOff>292100</xdr:colOff>
          <xdr:row>15</xdr:row>
          <xdr:rowOff>101600</xdr:rowOff>
        </xdr:to>
        <xdr:sp macro="" textlink="">
          <xdr:nvSpPr>
            <xdr:cNvPr id="6145" name="Spinner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25400</xdr:colOff>
          <xdr:row>13</xdr:row>
          <xdr:rowOff>114300</xdr:rowOff>
        </xdr:from>
        <xdr:to>
          <xdr:col>4</xdr:col>
          <xdr:colOff>254000</xdr:colOff>
          <xdr:row>15</xdr:row>
          <xdr:rowOff>101600</xdr:rowOff>
        </xdr:to>
        <xdr:sp macro="" textlink="">
          <xdr:nvSpPr>
            <xdr:cNvPr id="6146" name="Spinner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4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25400</xdr:colOff>
          <xdr:row>15</xdr:row>
          <xdr:rowOff>114300</xdr:rowOff>
        </xdr:from>
        <xdr:to>
          <xdr:col>4</xdr:col>
          <xdr:colOff>254000</xdr:colOff>
          <xdr:row>17</xdr:row>
          <xdr:rowOff>101600</xdr:rowOff>
        </xdr:to>
        <xdr:sp macro="" textlink="">
          <xdr:nvSpPr>
            <xdr:cNvPr id="6148" name="Spinner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4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63500</xdr:colOff>
          <xdr:row>17</xdr:row>
          <xdr:rowOff>114300</xdr:rowOff>
        </xdr:from>
        <xdr:to>
          <xdr:col>1</xdr:col>
          <xdr:colOff>292100</xdr:colOff>
          <xdr:row>19</xdr:row>
          <xdr:rowOff>101600</xdr:rowOff>
        </xdr:to>
        <xdr:sp macro="" textlink="">
          <xdr:nvSpPr>
            <xdr:cNvPr id="6149" name="Spinner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4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25400</xdr:colOff>
          <xdr:row>17</xdr:row>
          <xdr:rowOff>114300</xdr:rowOff>
        </xdr:from>
        <xdr:to>
          <xdr:col>4</xdr:col>
          <xdr:colOff>254000</xdr:colOff>
          <xdr:row>19</xdr:row>
          <xdr:rowOff>101600</xdr:rowOff>
        </xdr:to>
        <xdr:sp macro="" textlink="">
          <xdr:nvSpPr>
            <xdr:cNvPr id="6150" name="Spinner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4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63500</xdr:colOff>
          <xdr:row>19</xdr:row>
          <xdr:rowOff>114300</xdr:rowOff>
        </xdr:from>
        <xdr:to>
          <xdr:col>1</xdr:col>
          <xdr:colOff>292100</xdr:colOff>
          <xdr:row>21</xdr:row>
          <xdr:rowOff>101600</xdr:rowOff>
        </xdr:to>
        <xdr:sp macro="" textlink="">
          <xdr:nvSpPr>
            <xdr:cNvPr id="6151" name="Spinner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4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25400</xdr:colOff>
          <xdr:row>19</xdr:row>
          <xdr:rowOff>114300</xdr:rowOff>
        </xdr:from>
        <xdr:to>
          <xdr:col>4</xdr:col>
          <xdr:colOff>254000</xdr:colOff>
          <xdr:row>21</xdr:row>
          <xdr:rowOff>101600</xdr:rowOff>
        </xdr:to>
        <xdr:sp macro="" textlink="">
          <xdr:nvSpPr>
            <xdr:cNvPr id="6152" name="Spinner 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00000000-0008-0000-0400-00000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63500</xdr:colOff>
          <xdr:row>21</xdr:row>
          <xdr:rowOff>114300</xdr:rowOff>
        </xdr:from>
        <xdr:to>
          <xdr:col>1</xdr:col>
          <xdr:colOff>292100</xdr:colOff>
          <xdr:row>23</xdr:row>
          <xdr:rowOff>101600</xdr:rowOff>
        </xdr:to>
        <xdr:sp macro="" textlink="">
          <xdr:nvSpPr>
            <xdr:cNvPr id="6153" name="Spinner 9" hidden="1">
              <a:extLst>
                <a:ext uri="{63B3BB69-23CF-44E3-9099-C40C66FF867C}">
                  <a14:compatExt spid="_x0000_s6153"/>
                </a:ext>
                <a:ext uri="{FF2B5EF4-FFF2-40B4-BE49-F238E27FC236}">
                  <a16:creationId xmlns:a16="http://schemas.microsoft.com/office/drawing/2014/main" id="{00000000-0008-0000-0400-00000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25400</xdr:colOff>
          <xdr:row>21</xdr:row>
          <xdr:rowOff>114300</xdr:rowOff>
        </xdr:from>
        <xdr:to>
          <xdr:col>4</xdr:col>
          <xdr:colOff>254000</xdr:colOff>
          <xdr:row>23</xdr:row>
          <xdr:rowOff>101600</xdr:rowOff>
        </xdr:to>
        <xdr:sp macro="" textlink="">
          <xdr:nvSpPr>
            <xdr:cNvPr id="6154" name="Spinner 10" hidden="1">
              <a:extLst>
                <a:ext uri="{63B3BB69-23CF-44E3-9099-C40C66FF867C}">
                  <a14:compatExt spid="_x0000_s6154"/>
                </a:ext>
                <a:ext uri="{FF2B5EF4-FFF2-40B4-BE49-F238E27FC236}">
                  <a16:creationId xmlns:a16="http://schemas.microsoft.com/office/drawing/2014/main" id="{00000000-0008-0000-0400-00000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63500</xdr:colOff>
          <xdr:row>23</xdr:row>
          <xdr:rowOff>114300</xdr:rowOff>
        </xdr:from>
        <xdr:to>
          <xdr:col>1</xdr:col>
          <xdr:colOff>292100</xdr:colOff>
          <xdr:row>25</xdr:row>
          <xdr:rowOff>101600</xdr:rowOff>
        </xdr:to>
        <xdr:sp macro="" textlink="">
          <xdr:nvSpPr>
            <xdr:cNvPr id="6155" name="Spinner 11" hidden="1">
              <a:extLst>
                <a:ext uri="{63B3BB69-23CF-44E3-9099-C40C66FF867C}">
                  <a14:compatExt spid="_x0000_s6155"/>
                </a:ext>
                <a:ext uri="{FF2B5EF4-FFF2-40B4-BE49-F238E27FC236}">
                  <a16:creationId xmlns:a16="http://schemas.microsoft.com/office/drawing/2014/main" id="{00000000-0008-0000-0400-00000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25400</xdr:colOff>
          <xdr:row>23</xdr:row>
          <xdr:rowOff>114300</xdr:rowOff>
        </xdr:from>
        <xdr:to>
          <xdr:col>4</xdr:col>
          <xdr:colOff>254000</xdr:colOff>
          <xdr:row>25</xdr:row>
          <xdr:rowOff>101600</xdr:rowOff>
        </xdr:to>
        <xdr:sp macro="" textlink="">
          <xdr:nvSpPr>
            <xdr:cNvPr id="6156" name="Spinner 12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00000000-0008-0000-0400-00000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LocksWithSheet="0"/>
      </xdr:twoCellAnchor>
    </mc:Choice>
    <mc:Fallback/>
  </mc:AlternateContent>
  <xdr:twoCellAnchor>
    <xdr:from>
      <xdr:col>8</xdr:col>
      <xdr:colOff>280986</xdr:colOff>
      <xdr:row>12</xdr:row>
      <xdr:rowOff>85724</xdr:rowOff>
    </xdr:from>
    <xdr:to>
      <xdr:col>30</xdr:col>
      <xdr:colOff>19050</xdr:colOff>
      <xdr:row>33</xdr:row>
      <xdr:rowOff>180975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27</xdr:col>
          <xdr:colOff>76200</xdr:colOff>
          <xdr:row>15</xdr:row>
          <xdr:rowOff>0</xdr:rowOff>
        </xdr:from>
        <xdr:to>
          <xdr:col>29</xdr:col>
          <xdr:colOff>152400</xdr:colOff>
          <xdr:row>23</xdr:row>
          <xdr:rowOff>9525</xdr:rowOff>
        </xdr:to>
        <xdr:grpSp>
          <xdr:nvGrpSpPr>
            <xdr:cNvPr id="15" name="Group 14">
              <a:extLst>
                <a:ext uri="{FF2B5EF4-FFF2-40B4-BE49-F238E27FC236}">
                  <a16:creationId xmlns:a16="http://schemas.microsoft.com/office/drawing/2014/main" id="{00000000-0008-0000-0400-00000F000000}"/>
                </a:ext>
              </a:extLst>
            </xdr:cNvPr>
            <xdr:cNvGrpSpPr/>
          </xdr:nvGrpSpPr>
          <xdr:grpSpPr>
            <a:xfrm>
              <a:off x="10210800" y="2908300"/>
              <a:ext cx="787400" cy="1533525"/>
              <a:chOff x="342902" y="3495675"/>
              <a:chExt cx="704852" cy="1533525"/>
            </a:xfrm>
          </xdr:grpSpPr>
          <xdr:sp macro="" textlink="">
            <xdr:nvSpPr>
              <xdr:cNvPr id="6157" name="Group Box 13" descr="Interval Selection" hidden="1">
                <a:extLst>
                  <a:ext uri="{63B3BB69-23CF-44E3-9099-C40C66FF867C}">
                    <a14:compatExt spid="_x0000_s6157"/>
                  </a:ext>
                  <a:ext uri="{FF2B5EF4-FFF2-40B4-BE49-F238E27FC236}">
                    <a16:creationId xmlns:a16="http://schemas.microsoft.com/office/drawing/2014/main" id="{00000000-0008-0000-0400-00000D180000}"/>
                  </a:ext>
                </a:extLst>
              </xdr:cNvPr>
              <xdr:cNvSpPr/>
            </xdr:nvSpPr>
            <xdr:spPr bwMode="auto">
              <a:xfrm>
                <a:off x="342902" y="3495675"/>
                <a:ext cx="704852" cy="1533525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18288" tIns="18288" rIns="0" bIns="0" anchor="t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 pitchFamily="2" charset="0"/>
                    <a:ea typeface="Tahoma" pitchFamily="2" charset="0"/>
                    <a:cs typeface="Tahoma" pitchFamily="2" charset="0"/>
                  </a:rPr>
                  <a:t>Interval</a:t>
                </a:r>
              </a:p>
            </xdr:txBody>
          </xdr:sp>
          <xdr:sp macro="" textlink="">
            <xdr:nvSpPr>
              <xdr:cNvPr id="6158" name="Option Button 14" hidden="1">
                <a:extLst>
                  <a:ext uri="{63B3BB69-23CF-44E3-9099-C40C66FF867C}">
                    <a14:compatExt spid="_x0000_s6158"/>
                  </a:ext>
                  <a:ext uri="{FF2B5EF4-FFF2-40B4-BE49-F238E27FC236}">
                    <a16:creationId xmlns:a16="http://schemas.microsoft.com/office/drawing/2014/main" id="{00000000-0008-0000-0400-00000E180000}"/>
                  </a:ext>
                </a:extLst>
              </xdr:cNvPr>
              <xdr:cNvSpPr/>
            </xdr:nvSpPr>
            <xdr:spPr bwMode="auto">
              <a:xfrm>
                <a:off x="514350" y="3661410"/>
                <a:ext cx="419100" cy="21526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 pitchFamily="2" charset="0"/>
                    <a:ea typeface="Tahoma" pitchFamily="2" charset="0"/>
                    <a:cs typeface="Tahoma" pitchFamily="2" charset="0"/>
                  </a:rPr>
                  <a:t>1</a:t>
                </a:r>
              </a:p>
            </xdr:txBody>
          </xdr:sp>
          <xdr:sp macro="" textlink="">
            <xdr:nvSpPr>
              <xdr:cNvPr id="6159" name="Option Button 15" hidden="1">
                <a:extLst>
                  <a:ext uri="{63B3BB69-23CF-44E3-9099-C40C66FF867C}">
                    <a14:compatExt spid="_x0000_s6159"/>
                  </a:ext>
                  <a:ext uri="{FF2B5EF4-FFF2-40B4-BE49-F238E27FC236}">
                    <a16:creationId xmlns:a16="http://schemas.microsoft.com/office/drawing/2014/main" id="{00000000-0008-0000-0400-00000F180000}"/>
                  </a:ext>
                </a:extLst>
              </xdr:cNvPr>
              <xdr:cNvSpPr/>
            </xdr:nvSpPr>
            <xdr:spPr bwMode="auto">
              <a:xfrm>
                <a:off x="514350" y="3882390"/>
                <a:ext cx="419100" cy="21526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 pitchFamily="2" charset="0"/>
                    <a:ea typeface="Tahoma" pitchFamily="2" charset="0"/>
                    <a:cs typeface="Tahoma" pitchFamily="2" charset="0"/>
                  </a:rPr>
                  <a:t>2</a:t>
                </a:r>
              </a:p>
            </xdr:txBody>
          </xdr:sp>
          <xdr:sp macro="" textlink="">
            <xdr:nvSpPr>
              <xdr:cNvPr id="6160" name="Option Button 16" hidden="1">
                <a:extLst>
                  <a:ext uri="{63B3BB69-23CF-44E3-9099-C40C66FF867C}">
                    <a14:compatExt spid="_x0000_s6160"/>
                  </a:ext>
                  <a:ext uri="{FF2B5EF4-FFF2-40B4-BE49-F238E27FC236}">
                    <a16:creationId xmlns:a16="http://schemas.microsoft.com/office/drawing/2014/main" id="{00000000-0008-0000-0400-000010180000}"/>
                  </a:ext>
                </a:extLst>
              </xdr:cNvPr>
              <xdr:cNvSpPr/>
            </xdr:nvSpPr>
            <xdr:spPr bwMode="auto">
              <a:xfrm>
                <a:off x="514350" y="4103370"/>
                <a:ext cx="419100" cy="21526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 pitchFamily="2" charset="0"/>
                    <a:ea typeface="Tahoma" pitchFamily="2" charset="0"/>
                    <a:cs typeface="Tahoma" pitchFamily="2" charset="0"/>
                  </a:rPr>
                  <a:t>3</a:t>
                </a:r>
              </a:p>
            </xdr:txBody>
          </xdr:sp>
          <xdr:sp macro="" textlink="">
            <xdr:nvSpPr>
              <xdr:cNvPr id="6161" name="Option Button 17" hidden="1">
                <a:extLst>
                  <a:ext uri="{63B3BB69-23CF-44E3-9099-C40C66FF867C}">
                    <a14:compatExt spid="_x0000_s6161"/>
                  </a:ext>
                  <a:ext uri="{FF2B5EF4-FFF2-40B4-BE49-F238E27FC236}">
                    <a16:creationId xmlns:a16="http://schemas.microsoft.com/office/drawing/2014/main" id="{00000000-0008-0000-0400-000011180000}"/>
                  </a:ext>
                </a:extLst>
              </xdr:cNvPr>
              <xdr:cNvSpPr/>
            </xdr:nvSpPr>
            <xdr:spPr bwMode="auto">
              <a:xfrm>
                <a:off x="514350" y="4324350"/>
                <a:ext cx="419100" cy="21526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 pitchFamily="2" charset="0"/>
                    <a:ea typeface="Tahoma" pitchFamily="2" charset="0"/>
                    <a:cs typeface="Tahoma" pitchFamily="2" charset="0"/>
                  </a:rPr>
                  <a:t>4</a:t>
                </a:r>
              </a:p>
            </xdr:txBody>
          </xdr:sp>
          <xdr:sp macro="" textlink="">
            <xdr:nvSpPr>
              <xdr:cNvPr id="6162" name="Option Button 18" hidden="1">
                <a:extLst>
                  <a:ext uri="{63B3BB69-23CF-44E3-9099-C40C66FF867C}">
                    <a14:compatExt spid="_x0000_s6162"/>
                  </a:ext>
                  <a:ext uri="{FF2B5EF4-FFF2-40B4-BE49-F238E27FC236}">
                    <a16:creationId xmlns:a16="http://schemas.microsoft.com/office/drawing/2014/main" id="{00000000-0008-0000-0400-000012180000}"/>
                  </a:ext>
                </a:extLst>
              </xdr:cNvPr>
              <xdr:cNvSpPr/>
            </xdr:nvSpPr>
            <xdr:spPr bwMode="auto">
              <a:xfrm>
                <a:off x="514350" y="4545330"/>
                <a:ext cx="419100" cy="21526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 pitchFamily="2" charset="0"/>
                    <a:ea typeface="Tahoma" pitchFamily="2" charset="0"/>
                    <a:cs typeface="Tahoma" pitchFamily="2" charset="0"/>
                  </a:rPr>
                  <a:t>5</a:t>
                </a:r>
              </a:p>
            </xdr:txBody>
          </xdr:sp>
          <xdr:sp macro="" textlink="">
            <xdr:nvSpPr>
              <xdr:cNvPr id="6163" name="Option Button 19" hidden="1">
                <a:extLst>
                  <a:ext uri="{63B3BB69-23CF-44E3-9099-C40C66FF867C}">
                    <a14:compatExt spid="_x0000_s6163"/>
                  </a:ext>
                  <a:ext uri="{FF2B5EF4-FFF2-40B4-BE49-F238E27FC236}">
                    <a16:creationId xmlns:a16="http://schemas.microsoft.com/office/drawing/2014/main" id="{00000000-0008-0000-0400-000013180000}"/>
                  </a:ext>
                </a:extLst>
              </xdr:cNvPr>
              <xdr:cNvSpPr/>
            </xdr:nvSpPr>
            <xdr:spPr bwMode="auto">
              <a:xfrm>
                <a:off x="514350" y="4766310"/>
                <a:ext cx="419100" cy="21526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18288" tIns="18288" rIns="0" bIns="18288" anchor="ctr" upright="1"/>
              <a:lstStyle/>
              <a:p>
                <a:pPr algn="l" rtl="0">
                  <a:defRPr sz="1000"/>
                </a:pP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Tahoma" pitchFamily="2" charset="0"/>
                    <a:ea typeface="Tahoma" pitchFamily="2" charset="0"/>
                    <a:cs typeface="Tahoma" pitchFamily="2" charset="0"/>
                  </a:rPr>
                  <a:t>6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63500</xdr:colOff>
          <xdr:row>15</xdr:row>
          <xdr:rowOff>127000</xdr:rowOff>
        </xdr:from>
        <xdr:to>
          <xdr:col>1</xdr:col>
          <xdr:colOff>292100</xdr:colOff>
          <xdr:row>17</xdr:row>
          <xdr:rowOff>101600</xdr:rowOff>
        </xdr:to>
        <xdr:sp macro="" textlink="">
          <xdr:nvSpPr>
            <xdr:cNvPr id="6164" name="Spinner 20" hidden="1">
              <a:extLst>
                <a:ext uri="{63B3BB69-23CF-44E3-9099-C40C66FF867C}">
                  <a14:compatExt spid="_x0000_s6164"/>
                </a:ext>
                <a:ext uri="{FF2B5EF4-FFF2-40B4-BE49-F238E27FC236}">
                  <a16:creationId xmlns:a16="http://schemas.microsoft.com/office/drawing/2014/main" id="{00000000-0008-0000-0400-00001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Lock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323850</xdr:colOff>
      <xdr:row>12</xdr:row>
      <xdr:rowOff>14287</xdr:rowOff>
    </xdr:from>
    <xdr:ext cx="103259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500-000002000000}"/>
                </a:ext>
              </a:extLst>
            </xdr:cNvPr>
            <xdr:cNvSpPr txBox="1"/>
          </xdr:nvSpPr>
          <xdr:spPr>
            <a:xfrm>
              <a:off x="1219200" y="2328862"/>
              <a:ext cx="10325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𝐩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∙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𝐪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func>
                      <m:func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cos</m:t>
                        </m:r>
                      </m:fName>
                      <m:e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</m:d>
                      </m:e>
                    </m:func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219200" y="2328862"/>
              <a:ext cx="103259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𝐩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∙𝐪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⁡(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)=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  <xdr:oneCellAnchor>
    <xdr:from>
      <xdr:col>4</xdr:col>
      <xdr:colOff>180975</xdr:colOff>
      <xdr:row>13</xdr:row>
      <xdr:rowOff>14287</xdr:rowOff>
    </xdr:from>
    <xdr:ext cx="25994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500-000003000000}"/>
                </a:ext>
              </a:extLst>
            </xdr:cNvPr>
            <xdr:cNvSpPr txBox="1"/>
          </xdr:nvSpPr>
          <xdr:spPr>
            <a:xfrm>
              <a:off x="1971675" y="2519362"/>
              <a:ext cx="25994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𝜃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971675" y="2519362"/>
              <a:ext cx="25994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200025</xdr:colOff>
      <xdr:row>17</xdr:row>
      <xdr:rowOff>4762</xdr:rowOff>
    </xdr:from>
    <xdr:ext cx="1470403" cy="3524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500-000004000000}"/>
                </a:ext>
              </a:extLst>
            </xdr:cNvPr>
            <xdr:cNvSpPr txBox="1"/>
          </xdr:nvSpPr>
          <xdr:spPr>
            <a:xfrm>
              <a:off x="1095375" y="3281362"/>
              <a:ext cx="1470403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𝑓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sin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((1−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sin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den>
                    </m:f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1095375" y="3281362"/>
              <a:ext cx="1470403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𝑓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(𝑢)=(sin((1−𝑢)𝜃))/(sin(𝜃))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85725</xdr:colOff>
      <xdr:row>19</xdr:row>
      <xdr:rowOff>185737</xdr:rowOff>
    </xdr:from>
    <xdr:ext cx="1132233" cy="3524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500-000005000000}"/>
                </a:ext>
              </a:extLst>
            </xdr:cNvPr>
            <xdr:cNvSpPr txBox="1"/>
          </xdr:nvSpPr>
          <xdr:spPr>
            <a:xfrm>
              <a:off x="1428750" y="3843337"/>
              <a:ext cx="1132233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𝑔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sin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sin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den>
                    </m:f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428750" y="3843337"/>
              <a:ext cx="1132233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𝑔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(𝑢)=(sin(𝑢𝜃))/(sin(𝜃))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endParaRPr lang="en-US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114300</xdr:colOff>
      <xdr:row>24</xdr:row>
      <xdr:rowOff>90487</xdr:rowOff>
    </xdr:from>
    <xdr:ext cx="21949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500-000006000000}"/>
                </a:ext>
              </a:extLst>
            </xdr:cNvPr>
            <xdr:cNvSpPr txBox="1"/>
          </xdr:nvSpPr>
          <xdr:spPr>
            <a:xfrm>
              <a:off x="1009650" y="4700587"/>
              <a:ext cx="21949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rtl="0" eaLnBrk="1" latinLnBrk="0" hangingPunct="1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𝑆𝑙𝑒𝑟𝑝</m:t>
                    </m:r>
                    <m:d>
                      <m:d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𝐩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sz="11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𝐪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 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</m:d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𝐫</m:t>
                    </m:r>
                    <m:r>
                      <a:rPr lang="en-US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𝑓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</m:d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𝐩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𝑔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</m:d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𝐪</m:t>
                    </m:r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1009650" y="4700587"/>
              <a:ext cx="21949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rtl="0" eaLnBrk="1" latinLnBrk="0" hangingPunct="1"/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𝑆𝑙𝑒𝑟𝑝(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𝐩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𝐪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𝑢)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=𝐫=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𝑓(𝑢)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𝐩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+𝑔(𝑢)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𝐪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  <xdr:twoCellAnchor>
    <xdr:from>
      <xdr:col>2</xdr:col>
      <xdr:colOff>104775</xdr:colOff>
      <xdr:row>35</xdr:row>
      <xdr:rowOff>171450</xdr:rowOff>
    </xdr:from>
    <xdr:to>
      <xdr:col>6</xdr:col>
      <xdr:colOff>350727</xdr:colOff>
      <xdr:row>46</xdr:row>
      <xdr:rowOff>18158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pSpPr/>
      </xdr:nvGrpSpPr>
      <xdr:grpSpPr>
        <a:xfrm>
          <a:off x="1120775" y="6889750"/>
          <a:ext cx="2277952" cy="1942208"/>
          <a:chOff x="6096000" y="1903511"/>
          <a:chExt cx="2036652" cy="1942208"/>
        </a:xfrm>
      </xdr:grpSpPr>
      <xdr:sp macro="" textlink="">
        <xdr:nvSpPr>
          <xdr:cNvPr id="8" name="Arc 7">
            <a:extLst>
              <a:ext uri="{FF2B5EF4-FFF2-40B4-BE49-F238E27FC236}">
                <a16:creationId xmlns:a16="http://schemas.microsoft.com/office/drawing/2014/main" id="{00000000-0008-0000-0500-000008000000}"/>
              </a:ext>
            </a:extLst>
          </xdr:cNvPr>
          <xdr:cNvSpPr/>
        </xdr:nvSpPr>
        <xdr:spPr>
          <a:xfrm>
            <a:off x="6096000" y="1981200"/>
            <a:ext cx="1864519" cy="1864519"/>
          </a:xfrm>
          <a:prstGeom prst="arc">
            <a:avLst>
              <a:gd name="adj1" fmla="val 14122309"/>
              <a:gd name="adj2" fmla="val 20622424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grpSp>
        <xdr:nvGrpSpPr>
          <xdr:cNvPr id="9" name="Group 8">
            <a:extLst>
              <a:ext uri="{FF2B5EF4-FFF2-40B4-BE49-F238E27FC236}">
                <a16:creationId xmlns:a16="http://schemas.microsoft.com/office/drawing/2014/main" id="{00000000-0008-0000-0500-000009000000}"/>
              </a:ext>
            </a:extLst>
          </xdr:cNvPr>
          <xdr:cNvGrpSpPr/>
        </xdr:nvGrpSpPr>
        <xdr:grpSpPr>
          <a:xfrm>
            <a:off x="6248400" y="1903511"/>
            <a:ext cx="1884252" cy="1513382"/>
            <a:chOff x="6248400" y="1903511"/>
            <a:chExt cx="1884252" cy="1513382"/>
          </a:xfrm>
        </xdr:grpSpPr>
        <xdr:cxnSp macro="">
          <xdr:nvCxnSpPr>
            <xdr:cNvPr id="10" name="Straight Arrow Connector 9">
              <a:extLst>
                <a:ext uri="{FF2B5EF4-FFF2-40B4-BE49-F238E27FC236}">
                  <a16:creationId xmlns:a16="http://schemas.microsoft.com/office/drawing/2014/main" id="{00000000-0008-0000-0500-00000A000000}"/>
                </a:ext>
              </a:extLst>
            </xdr:cNvPr>
            <xdr:cNvCxnSpPr/>
          </xdr:nvCxnSpPr>
          <xdr:spPr>
            <a:xfrm flipH="1" flipV="1">
              <a:off x="6477000" y="2133600"/>
              <a:ext cx="533400" cy="838200"/>
            </a:xfrm>
            <a:prstGeom prst="straightConnector1">
              <a:avLst/>
            </a:prstGeom>
            <a:ln w="25400">
              <a:solidFill>
                <a:schemeClr val="tx1"/>
              </a:solidFill>
              <a:tailEnd type="triangle" w="lg" len="lg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Straight Arrow Connector 10">
              <a:extLst>
                <a:ext uri="{FF2B5EF4-FFF2-40B4-BE49-F238E27FC236}">
                  <a16:creationId xmlns:a16="http://schemas.microsoft.com/office/drawing/2014/main" id="{00000000-0008-0000-0500-00000B000000}"/>
                </a:ext>
              </a:extLst>
            </xdr:cNvPr>
            <xdr:cNvCxnSpPr>
              <a:endCxn id="8" idx="2"/>
            </xdr:cNvCxnSpPr>
          </xdr:nvCxnSpPr>
          <xdr:spPr>
            <a:xfrm flipV="1">
              <a:off x="7015162" y="2651916"/>
              <a:ext cx="907917" cy="319884"/>
            </a:xfrm>
            <a:prstGeom prst="straightConnector1">
              <a:avLst/>
            </a:prstGeom>
            <a:ln w="25400">
              <a:solidFill>
                <a:schemeClr val="tx1"/>
              </a:solidFill>
              <a:tailEnd type="triangle" w="lg" len="lg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" name="Straight Arrow Connector 11">
              <a:extLst>
                <a:ext uri="{FF2B5EF4-FFF2-40B4-BE49-F238E27FC236}">
                  <a16:creationId xmlns:a16="http://schemas.microsoft.com/office/drawing/2014/main" id="{00000000-0008-0000-0500-00000C000000}"/>
                </a:ext>
              </a:extLst>
            </xdr:cNvPr>
            <xdr:cNvCxnSpPr/>
          </xdr:nvCxnSpPr>
          <xdr:spPr>
            <a:xfrm flipV="1">
              <a:off x="7015162" y="1981200"/>
              <a:ext cx="147638" cy="990600"/>
            </a:xfrm>
            <a:prstGeom prst="straightConnector1">
              <a:avLst/>
            </a:prstGeom>
            <a:ln w="25400">
              <a:solidFill>
                <a:schemeClr val="tx1"/>
              </a:solidFill>
              <a:tailEnd type="triangle" w="lg" len="lg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" name="TextBox 10">
              <a:extLst>
                <a:ext uri="{FF2B5EF4-FFF2-40B4-BE49-F238E27FC236}">
                  <a16:creationId xmlns:a16="http://schemas.microsoft.com/office/drawing/2014/main" id="{00000000-0008-0000-0500-00000D000000}"/>
                </a:ext>
              </a:extLst>
            </xdr:cNvPr>
            <xdr:cNvSpPr txBox="1"/>
          </xdr:nvSpPr>
          <xdr:spPr>
            <a:xfrm>
              <a:off x="6248400" y="2057400"/>
              <a:ext cx="284052" cy="307777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400" b="1">
                  <a:latin typeface="Times New Roman" panose="02020603050405020304" pitchFamily="18" charset="0"/>
                  <a:cs typeface="Times New Roman" panose="02020603050405020304" pitchFamily="18" charset="0"/>
                </a:rPr>
                <a:t>p</a:t>
              </a:r>
            </a:p>
          </xdr:txBody>
        </xdr:sp>
        <xdr:sp macro="" textlink="">
          <xdr:nvSpPr>
            <xdr:cNvPr id="14" name="TextBox 11">
              <a:extLst>
                <a:ext uri="{FF2B5EF4-FFF2-40B4-BE49-F238E27FC236}">
                  <a16:creationId xmlns:a16="http://schemas.microsoft.com/office/drawing/2014/main" id="{00000000-0008-0000-0500-00000E000000}"/>
                </a:ext>
              </a:extLst>
            </xdr:cNvPr>
            <xdr:cNvSpPr txBox="1"/>
          </xdr:nvSpPr>
          <xdr:spPr>
            <a:xfrm>
              <a:off x="7848600" y="2651916"/>
              <a:ext cx="284052" cy="307777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400" b="1">
                  <a:latin typeface="Times New Roman" panose="02020603050405020304" pitchFamily="18" charset="0"/>
                  <a:cs typeface="Times New Roman" panose="02020603050405020304" pitchFamily="18" charset="0"/>
                </a:rPr>
                <a:t>q</a:t>
              </a:r>
            </a:p>
          </xdr:txBody>
        </xdr:sp>
        <xdr:sp macro="" textlink="">
          <xdr:nvSpPr>
            <xdr:cNvPr id="15" name="TextBox 12">
              <a:extLst>
                <a:ext uri="{FF2B5EF4-FFF2-40B4-BE49-F238E27FC236}">
                  <a16:creationId xmlns:a16="http://schemas.microsoft.com/office/drawing/2014/main" id="{00000000-0008-0000-0500-00000F000000}"/>
                </a:ext>
              </a:extLst>
            </xdr:cNvPr>
            <xdr:cNvSpPr txBox="1"/>
          </xdr:nvSpPr>
          <xdr:spPr>
            <a:xfrm>
              <a:off x="7088981" y="2057400"/>
              <a:ext cx="264816" cy="307777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400" b="1">
                  <a:latin typeface="Times New Roman" panose="02020603050405020304" pitchFamily="18" charset="0"/>
                  <a:cs typeface="Times New Roman" panose="02020603050405020304" pitchFamily="18" charset="0"/>
                </a:rPr>
                <a:t>r</a:t>
              </a:r>
            </a:p>
          </xdr:txBody>
        </xdr:sp>
        <xdr:sp macro="" textlink="">
          <xdr:nvSpPr>
            <xdr:cNvPr id="16" name="TextBox 13">
              <a:extLst>
                <a:ext uri="{FF2B5EF4-FFF2-40B4-BE49-F238E27FC236}">
                  <a16:creationId xmlns:a16="http://schemas.microsoft.com/office/drawing/2014/main" id="{00000000-0008-0000-0500-000010000000}"/>
                </a:ext>
              </a:extLst>
            </xdr:cNvPr>
            <xdr:cNvSpPr txBox="1"/>
          </xdr:nvSpPr>
          <xdr:spPr>
            <a:xfrm>
              <a:off x="7498191" y="1903511"/>
              <a:ext cx="258404" cy="26161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100">
                  <a:latin typeface="Times New Roman" panose="02020603050405020304" pitchFamily="18" charset="0"/>
                  <a:cs typeface="Times New Roman" panose="02020603050405020304" pitchFamily="18" charset="0"/>
                  <a:sym typeface="Symbol"/>
                </a:rPr>
                <a:t></a:t>
              </a:r>
              <a:endParaRPr 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17" name="Arc 16">
              <a:extLst>
                <a:ext uri="{FF2B5EF4-FFF2-40B4-BE49-F238E27FC236}">
                  <a16:creationId xmlns:a16="http://schemas.microsoft.com/office/drawing/2014/main" id="{00000000-0008-0000-0500-000011000000}"/>
                </a:ext>
              </a:extLst>
            </xdr:cNvPr>
            <xdr:cNvSpPr/>
          </xdr:nvSpPr>
          <xdr:spPr>
            <a:xfrm>
              <a:off x="6583791" y="2502493"/>
              <a:ext cx="914400" cy="914400"/>
            </a:xfrm>
            <a:prstGeom prst="arc">
              <a:avLst>
                <a:gd name="adj1" fmla="val 14122309"/>
                <a:gd name="adj2" fmla="val 20622424"/>
              </a:avLst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US"/>
            </a:p>
          </xdr:txBody>
        </xdr:sp>
        <xdr:sp macro="" textlink="">
          <xdr:nvSpPr>
            <xdr:cNvPr id="18" name="TextBox 15">
              <a:extLst>
                <a:ext uri="{FF2B5EF4-FFF2-40B4-BE49-F238E27FC236}">
                  <a16:creationId xmlns:a16="http://schemas.microsoft.com/office/drawing/2014/main" id="{00000000-0008-0000-0500-000012000000}"/>
                </a:ext>
              </a:extLst>
            </xdr:cNvPr>
            <xdr:cNvSpPr txBox="1"/>
          </xdr:nvSpPr>
          <xdr:spPr>
            <a:xfrm>
              <a:off x="6766409" y="2252662"/>
              <a:ext cx="328936" cy="26161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100" i="1">
                  <a:latin typeface="Times New Roman" panose="02020603050405020304" pitchFamily="18" charset="0"/>
                  <a:cs typeface="Times New Roman" panose="02020603050405020304" pitchFamily="18" charset="0"/>
                  <a:sym typeface="Symbol"/>
                </a:rPr>
                <a:t>u</a:t>
              </a:r>
              <a:r>
                <a:rPr lang="en-US" sz="1100">
                  <a:latin typeface="Times New Roman" panose="02020603050405020304" pitchFamily="18" charset="0"/>
                  <a:cs typeface="Times New Roman" panose="02020603050405020304" pitchFamily="18" charset="0"/>
                  <a:sym typeface="Symbol"/>
                </a:rPr>
                <a:t></a:t>
              </a:r>
              <a:endParaRPr 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19" name="TextBox 16">
              <a:extLst>
                <a:ext uri="{FF2B5EF4-FFF2-40B4-BE49-F238E27FC236}">
                  <a16:creationId xmlns:a16="http://schemas.microsoft.com/office/drawing/2014/main" id="{00000000-0008-0000-0500-000013000000}"/>
                </a:ext>
              </a:extLst>
            </xdr:cNvPr>
            <xdr:cNvSpPr txBox="1"/>
          </xdr:nvSpPr>
          <xdr:spPr>
            <a:xfrm>
              <a:off x="7129054" y="2352570"/>
              <a:ext cx="538930" cy="26161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100">
                  <a:latin typeface="Times New Roman" panose="02020603050405020304" pitchFamily="18" charset="0"/>
                  <a:cs typeface="Times New Roman" panose="02020603050405020304" pitchFamily="18" charset="0"/>
                  <a:sym typeface="Symbol"/>
                </a:rPr>
                <a:t>(1-</a:t>
              </a:r>
              <a:r>
                <a:rPr lang="en-US" sz="1100" i="1">
                  <a:latin typeface="Times New Roman" panose="02020603050405020304" pitchFamily="18" charset="0"/>
                  <a:cs typeface="Times New Roman" panose="02020603050405020304" pitchFamily="18" charset="0"/>
                  <a:sym typeface="Symbol"/>
                </a:rPr>
                <a:t>u</a:t>
              </a:r>
              <a:r>
                <a:rPr lang="en-US" sz="1100">
                  <a:latin typeface="Times New Roman" panose="02020603050405020304" pitchFamily="18" charset="0"/>
                  <a:cs typeface="Times New Roman" panose="02020603050405020304" pitchFamily="18" charset="0"/>
                  <a:sym typeface="Symbol"/>
                </a:rPr>
                <a:t>)</a:t>
              </a:r>
              <a:endParaRPr lang="en-US" sz="11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xdr:grpSp>
    </xdr:grpSp>
    <xdr:clientData/>
  </xdr:twoCellAnchor>
  <xdr:oneCellAnchor>
    <xdr:from>
      <xdr:col>11</xdr:col>
      <xdr:colOff>142875</xdr:colOff>
      <xdr:row>36</xdr:row>
      <xdr:rowOff>33337</xdr:rowOff>
    </xdr:from>
    <xdr:ext cx="25994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00000000-0008-0000-0500-000014000000}"/>
                </a:ext>
              </a:extLst>
            </xdr:cNvPr>
            <xdr:cNvSpPr txBox="1"/>
          </xdr:nvSpPr>
          <xdr:spPr>
            <a:xfrm>
              <a:off x="5067300" y="6738937"/>
              <a:ext cx="25994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𝜃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0" name="TextBox 19"/>
            <xdr:cNvSpPr txBox="1"/>
          </xdr:nvSpPr>
          <xdr:spPr>
            <a:xfrm>
              <a:off x="5067300" y="6738937"/>
              <a:ext cx="25994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47625</xdr:colOff>
      <xdr:row>39</xdr:row>
      <xdr:rowOff>4762</xdr:rowOff>
    </xdr:from>
    <xdr:ext cx="82067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00000000-0008-0000-0500-000015000000}"/>
                </a:ext>
              </a:extLst>
            </xdr:cNvPr>
            <xdr:cNvSpPr txBox="1"/>
          </xdr:nvSpPr>
          <xdr:spPr>
            <a:xfrm>
              <a:off x="4972050" y="7091362"/>
              <a:ext cx="8206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acos(</a:t>
              </a:r>
              <a14:m>
                <m:oMath xmlns:m="http://schemas.openxmlformats.org/officeDocument/2006/math">
                  <m:r>
                    <a:rPr lang="en-US" sz="11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n-US" sz="1100" b="1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𝐩</m:t>
                  </m:r>
                  <m:r>
                    <a:rPr lang="en-US" sz="1100" b="1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∙</m:t>
                  </m:r>
                  <m:r>
                    <a:rPr lang="en-US" sz="1100" b="1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𝐫</m:t>
                  </m:r>
                  <m:r>
                    <a:rPr lang="en-US" sz="1100" b="1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 )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=</m:t>
                  </m:r>
                </m:oMath>
              </a14:m>
              <a:endParaRPr lang="en-US">
                <a:effectLst/>
              </a:endParaRPr>
            </a:p>
          </xdr:txBody>
        </xdr:sp>
      </mc:Choice>
      <mc:Fallback xmlns="">
        <xdr:sp macro="" textlink="">
          <xdr:nvSpPr>
            <xdr:cNvPr id="21" name="TextBox 20"/>
            <xdr:cNvSpPr txBox="1"/>
          </xdr:nvSpPr>
          <xdr:spPr>
            <a:xfrm>
              <a:off x="4972050" y="7091362"/>
              <a:ext cx="8206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acos(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𝐩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∙𝐫 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  <xdr:oneCellAnchor>
    <xdr:from>
      <xdr:col>11</xdr:col>
      <xdr:colOff>76200</xdr:colOff>
      <xdr:row>40</xdr:row>
      <xdr:rowOff>14287</xdr:rowOff>
    </xdr:from>
    <xdr:ext cx="33323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00000000-0008-0000-0500-000017000000}"/>
                </a:ext>
              </a:extLst>
            </xdr:cNvPr>
            <xdr:cNvSpPr txBox="1"/>
          </xdr:nvSpPr>
          <xdr:spPr>
            <a:xfrm>
              <a:off x="5448300" y="7481887"/>
              <a:ext cx="33323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ea typeface="Cambria Math" panose="02040503050406030204" pitchFamily="18" charset="0"/>
                </a:rPr>
                <a:t>u</a:t>
              </a:r>
              <a14:m>
                <m:oMath xmlns:m="http://schemas.openxmlformats.org/officeDocument/2006/math">
                  <m:r>
                    <a:rPr lang="en-US" sz="11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𝜃</m:t>
                  </m:r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endParaRPr lang="en-US" sz="1100" b="0"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3" name="TextBox 22"/>
            <xdr:cNvSpPr txBox="1"/>
          </xdr:nvSpPr>
          <xdr:spPr>
            <a:xfrm>
              <a:off x="5448300" y="7481887"/>
              <a:ext cx="33323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>
                  <a:ea typeface="Cambria Math" panose="02040503050406030204" pitchFamily="18" charset="0"/>
                </a:rPr>
                <a:t>u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𝜃=</a:t>
              </a:r>
              <a:endParaRPr lang="en-US" sz="1100" b="0"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10</xdr:col>
      <xdr:colOff>38100</xdr:colOff>
      <xdr:row>43</xdr:row>
      <xdr:rowOff>23812</xdr:rowOff>
    </xdr:from>
    <xdr:ext cx="81984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00000000-0008-0000-0500-000018000000}"/>
                </a:ext>
              </a:extLst>
            </xdr:cNvPr>
            <xdr:cNvSpPr txBox="1"/>
          </xdr:nvSpPr>
          <xdr:spPr>
            <a:xfrm>
              <a:off x="4962525" y="7872412"/>
              <a:ext cx="819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acos(</a:t>
              </a:r>
              <a14:m>
                <m:oMath xmlns:m="http://schemas.openxmlformats.org/officeDocument/2006/math">
                  <m:r>
                    <a:rPr lang="en-US" sz="11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n-US" sz="1100" b="1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𝐪</m:t>
                  </m:r>
                  <m:r>
                    <a:rPr lang="en-US" sz="1100" b="1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∙</m:t>
                  </m:r>
                  <m:r>
                    <a:rPr lang="en-US" sz="1100" b="1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𝐫</m:t>
                  </m:r>
                  <m:r>
                    <a:rPr lang="en-US" sz="1100" b="1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 )</m:t>
                  </m:r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=</m:t>
                  </m:r>
                </m:oMath>
              </a14:m>
              <a:endParaRPr lang="en-US">
                <a:effectLst/>
              </a:endParaRPr>
            </a:p>
          </xdr:txBody>
        </xdr:sp>
      </mc:Choice>
      <mc:Fallback xmlns="">
        <xdr:sp macro="" textlink="">
          <xdr:nvSpPr>
            <xdr:cNvPr id="24" name="TextBox 23"/>
            <xdr:cNvSpPr txBox="1"/>
          </xdr:nvSpPr>
          <xdr:spPr>
            <a:xfrm>
              <a:off x="4962525" y="7872412"/>
              <a:ext cx="81984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</a:rPr>
                <a:t>acos(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𝐪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∙𝐫 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  <xdr:oneCellAnchor>
    <xdr:from>
      <xdr:col>11</xdr:col>
      <xdr:colOff>66675</xdr:colOff>
      <xdr:row>44</xdr:row>
      <xdr:rowOff>52387</xdr:rowOff>
    </xdr:from>
    <xdr:ext cx="333233" cy="2143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00000000-0008-0000-0500-000019000000}"/>
                </a:ext>
              </a:extLst>
            </xdr:cNvPr>
            <xdr:cNvSpPr txBox="1"/>
          </xdr:nvSpPr>
          <xdr:spPr>
            <a:xfrm>
              <a:off x="5438775" y="8091487"/>
              <a:ext cx="333233" cy="2143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100" b="0">
                  <a:ea typeface="Cambria Math" panose="02040503050406030204" pitchFamily="18" charset="0"/>
                </a:rPr>
                <a:t>u</a:t>
              </a:r>
              <a14:m>
                <m:oMath xmlns:m="http://schemas.openxmlformats.org/officeDocument/2006/math">
                  <m:r>
                    <a:rPr lang="en-US" sz="11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𝜃</m:t>
                  </m:r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</m:oMath>
              </a14:m>
              <a:endParaRPr lang="en-US" sz="1100" b="0"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5" name="TextBox 24"/>
            <xdr:cNvSpPr txBox="1"/>
          </xdr:nvSpPr>
          <xdr:spPr>
            <a:xfrm>
              <a:off x="5438775" y="8091487"/>
              <a:ext cx="333233" cy="2143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100" b="0">
                  <a:ea typeface="Cambria Math" panose="02040503050406030204" pitchFamily="18" charset="0"/>
                </a:rPr>
                <a:t>u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𝜃=</a:t>
              </a:r>
              <a:endParaRPr lang="en-US" sz="1100" b="0"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13</xdr:col>
      <xdr:colOff>123825</xdr:colOff>
      <xdr:row>38</xdr:row>
      <xdr:rowOff>180974</xdr:rowOff>
    </xdr:from>
    <xdr:to>
      <xdr:col>14</xdr:col>
      <xdr:colOff>323850</xdr:colOff>
      <xdr:row>41</xdr:row>
      <xdr:rowOff>28575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/>
      </xdr:nvSpPr>
      <xdr:spPr>
        <a:xfrm>
          <a:off x="5943600" y="7267574"/>
          <a:ext cx="647700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1100"/>
            <a:t>Same</a:t>
          </a:r>
        </a:p>
        <a:p>
          <a:pPr algn="ctr"/>
          <a:r>
            <a:rPr lang="en-US" sz="1100"/>
            <a:t>values</a:t>
          </a:r>
        </a:p>
      </xdr:txBody>
    </xdr:sp>
    <xdr:clientData/>
  </xdr:twoCellAnchor>
  <xdr:twoCellAnchor>
    <xdr:from>
      <xdr:col>13</xdr:col>
      <xdr:colOff>133350</xdr:colOff>
      <xdr:row>42</xdr:row>
      <xdr:rowOff>180974</xdr:rowOff>
    </xdr:from>
    <xdr:to>
      <xdr:col>14</xdr:col>
      <xdr:colOff>333375</xdr:colOff>
      <xdr:row>45</xdr:row>
      <xdr:rowOff>28575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/>
      </xdr:nvSpPr>
      <xdr:spPr>
        <a:xfrm>
          <a:off x="5953125" y="8220074"/>
          <a:ext cx="647700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1100"/>
            <a:t>Same</a:t>
          </a:r>
        </a:p>
        <a:p>
          <a:pPr algn="ctr"/>
          <a:r>
            <a:rPr lang="en-US" sz="1100"/>
            <a:t>values</a:t>
          </a:r>
        </a:p>
      </xdr:txBody>
    </xdr:sp>
    <xdr:clientData/>
  </xdr:twoCellAnchor>
  <xdr:oneCellAnchor>
    <xdr:from>
      <xdr:col>6</xdr:col>
      <xdr:colOff>23812</xdr:colOff>
      <xdr:row>28</xdr:row>
      <xdr:rowOff>23812</xdr:rowOff>
    </xdr:from>
    <xdr:ext cx="39273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00000000-0008-0000-0500-00001D000000}"/>
                </a:ext>
              </a:extLst>
            </xdr:cNvPr>
            <xdr:cNvSpPr txBox="1"/>
          </xdr:nvSpPr>
          <xdr:spPr>
            <a:xfrm>
              <a:off x="2709862" y="5395912"/>
              <a:ext cx="3927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‖"/>
                        <m:endChr m:val="‖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𝐫</m:t>
                        </m:r>
                      </m:e>
                    </m:d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9" name="TextBox 28"/>
            <xdr:cNvSpPr txBox="1"/>
          </xdr:nvSpPr>
          <xdr:spPr>
            <a:xfrm>
              <a:off x="2709862" y="5395912"/>
              <a:ext cx="3927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‖</a:t>
              </a:r>
              <a:r>
                <a:rPr lang="en-US" sz="1100" b="1" i="0">
                  <a:latin typeface="Cambria Math" panose="02040503050406030204" pitchFamily="18" charset="0"/>
                </a:rPr>
                <a:t>𝐫‖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10.xml"/><Relationship Id="rId11" Type="http://schemas.openxmlformats.org/officeDocument/2006/relationships/ctrlProp" Target="../ctrlProps/ctrlProp15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0.xml"/><Relationship Id="rId13" Type="http://schemas.openxmlformats.org/officeDocument/2006/relationships/ctrlProp" Target="../ctrlProps/ctrlProp25.xml"/><Relationship Id="rId18" Type="http://schemas.openxmlformats.org/officeDocument/2006/relationships/ctrlProp" Target="../ctrlProps/ctrlProp30.xml"/><Relationship Id="rId3" Type="http://schemas.openxmlformats.org/officeDocument/2006/relationships/vmlDrawing" Target="../drawings/vmlDrawing3.vml"/><Relationship Id="rId21" Type="http://schemas.openxmlformats.org/officeDocument/2006/relationships/ctrlProp" Target="../ctrlProps/ctrlProp33.xml"/><Relationship Id="rId7" Type="http://schemas.openxmlformats.org/officeDocument/2006/relationships/ctrlProp" Target="../ctrlProps/ctrlProp19.xml"/><Relationship Id="rId12" Type="http://schemas.openxmlformats.org/officeDocument/2006/relationships/ctrlProp" Target="../ctrlProps/ctrlProp24.xml"/><Relationship Id="rId17" Type="http://schemas.openxmlformats.org/officeDocument/2006/relationships/ctrlProp" Target="../ctrlProps/ctrlProp29.xml"/><Relationship Id="rId2" Type="http://schemas.openxmlformats.org/officeDocument/2006/relationships/drawing" Target="../drawings/drawing4.xml"/><Relationship Id="rId16" Type="http://schemas.openxmlformats.org/officeDocument/2006/relationships/ctrlProp" Target="../ctrlProps/ctrlProp28.xml"/><Relationship Id="rId20" Type="http://schemas.openxmlformats.org/officeDocument/2006/relationships/ctrlProp" Target="../ctrlProps/ctrlProp32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18.xml"/><Relationship Id="rId11" Type="http://schemas.openxmlformats.org/officeDocument/2006/relationships/ctrlProp" Target="../ctrlProps/ctrlProp23.xml"/><Relationship Id="rId24" Type="http://schemas.openxmlformats.org/officeDocument/2006/relationships/ctrlProp" Target="../ctrlProps/ctrlProp36.xml"/><Relationship Id="rId5" Type="http://schemas.openxmlformats.org/officeDocument/2006/relationships/ctrlProp" Target="../ctrlProps/ctrlProp17.xml"/><Relationship Id="rId15" Type="http://schemas.openxmlformats.org/officeDocument/2006/relationships/ctrlProp" Target="../ctrlProps/ctrlProp27.xml"/><Relationship Id="rId23" Type="http://schemas.openxmlformats.org/officeDocument/2006/relationships/ctrlProp" Target="../ctrlProps/ctrlProp35.xml"/><Relationship Id="rId10" Type="http://schemas.openxmlformats.org/officeDocument/2006/relationships/ctrlProp" Target="../ctrlProps/ctrlProp22.xml"/><Relationship Id="rId19" Type="http://schemas.openxmlformats.org/officeDocument/2006/relationships/ctrlProp" Target="../ctrlProps/ctrlProp31.xml"/><Relationship Id="rId4" Type="http://schemas.openxmlformats.org/officeDocument/2006/relationships/ctrlProp" Target="../ctrlProps/ctrlProp16.xml"/><Relationship Id="rId9" Type="http://schemas.openxmlformats.org/officeDocument/2006/relationships/ctrlProp" Target="../ctrlProps/ctrlProp21.xml"/><Relationship Id="rId14" Type="http://schemas.openxmlformats.org/officeDocument/2006/relationships/ctrlProp" Target="../ctrlProps/ctrlProp26.xml"/><Relationship Id="rId22" Type="http://schemas.openxmlformats.org/officeDocument/2006/relationships/ctrlProp" Target="../ctrlProps/ctrlProp3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2.xml"/><Relationship Id="rId13" Type="http://schemas.openxmlformats.org/officeDocument/2006/relationships/ctrlProp" Target="../ctrlProps/ctrlProp47.xml"/><Relationship Id="rId18" Type="http://schemas.openxmlformats.org/officeDocument/2006/relationships/ctrlProp" Target="../ctrlProps/ctrlProp52.xml"/><Relationship Id="rId3" Type="http://schemas.openxmlformats.org/officeDocument/2006/relationships/ctrlProp" Target="../ctrlProps/ctrlProp37.xml"/><Relationship Id="rId21" Type="http://schemas.openxmlformats.org/officeDocument/2006/relationships/ctrlProp" Target="../ctrlProps/ctrlProp55.xml"/><Relationship Id="rId7" Type="http://schemas.openxmlformats.org/officeDocument/2006/relationships/ctrlProp" Target="../ctrlProps/ctrlProp41.xml"/><Relationship Id="rId12" Type="http://schemas.openxmlformats.org/officeDocument/2006/relationships/ctrlProp" Target="../ctrlProps/ctrlProp46.xml"/><Relationship Id="rId17" Type="http://schemas.openxmlformats.org/officeDocument/2006/relationships/ctrlProp" Target="../ctrlProps/ctrlProp51.xml"/><Relationship Id="rId2" Type="http://schemas.openxmlformats.org/officeDocument/2006/relationships/vmlDrawing" Target="../drawings/vmlDrawing4.vml"/><Relationship Id="rId16" Type="http://schemas.openxmlformats.org/officeDocument/2006/relationships/ctrlProp" Target="../ctrlProps/ctrlProp50.xml"/><Relationship Id="rId20" Type="http://schemas.openxmlformats.org/officeDocument/2006/relationships/ctrlProp" Target="../ctrlProps/ctrlProp54.xml"/><Relationship Id="rId1" Type="http://schemas.openxmlformats.org/officeDocument/2006/relationships/drawing" Target="../drawings/drawing5.xml"/><Relationship Id="rId6" Type="http://schemas.openxmlformats.org/officeDocument/2006/relationships/ctrlProp" Target="../ctrlProps/ctrlProp40.xml"/><Relationship Id="rId11" Type="http://schemas.openxmlformats.org/officeDocument/2006/relationships/ctrlProp" Target="../ctrlProps/ctrlProp45.xml"/><Relationship Id="rId5" Type="http://schemas.openxmlformats.org/officeDocument/2006/relationships/ctrlProp" Target="../ctrlProps/ctrlProp39.xml"/><Relationship Id="rId15" Type="http://schemas.openxmlformats.org/officeDocument/2006/relationships/ctrlProp" Target="../ctrlProps/ctrlProp49.xml"/><Relationship Id="rId10" Type="http://schemas.openxmlformats.org/officeDocument/2006/relationships/ctrlProp" Target="../ctrlProps/ctrlProp44.xml"/><Relationship Id="rId19" Type="http://schemas.openxmlformats.org/officeDocument/2006/relationships/ctrlProp" Target="../ctrlProps/ctrlProp53.xml"/><Relationship Id="rId4" Type="http://schemas.openxmlformats.org/officeDocument/2006/relationships/ctrlProp" Target="../ctrlProps/ctrlProp38.xml"/><Relationship Id="rId9" Type="http://schemas.openxmlformats.org/officeDocument/2006/relationships/ctrlProp" Target="../ctrlProps/ctrlProp43.xml"/><Relationship Id="rId14" Type="http://schemas.openxmlformats.org/officeDocument/2006/relationships/ctrlProp" Target="../ctrlProps/ctrlProp48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H29"/>
  <sheetViews>
    <sheetView zoomScaleNormal="100" workbookViewId="0">
      <selection activeCell="N30" sqref="N30"/>
    </sheetView>
  </sheetViews>
  <sheetFormatPr baseColWidth="10" defaultColWidth="9.1640625" defaultRowHeight="15" x14ac:dyDescent="0.2"/>
  <cols>
    <col min="1" max="1" width="9.1640625" style="14"/>
    <col min="2" max="2" width="5.5" style="12" customWidth="1"/>
    <col min="3" max="4" width="4.6640625" style="12" customWidth="1"/>
    <col min="5" max="5" width="4.6640625" style="14" customWidth="1"/>
    <col min="6" max="17" width="5.6640625" style="12" customWidth="1"/>
    <col min="18" max="18" width="4.6640625" style="12" customWidth="1"/>
    <col min="19" max="22" width="5.6640625" style="12" customWidth="1"/>
    <col min="23" max="24" width="4.6640625" style="12" customWidth="1"/>
    <col min="25" max="26" width="4.6640625" style="13" customWidth="1"/>
    <col min="27" max="41" width="4.6640625" style="12" customWidth="1"/>
    <col min="42" max="42" width="5.83203125" style="12" customWidth="1"/>
    <col min="43" max="43" width="4.6640625" style="12" customWidth="1"/>
    <col min="44" max="44" width="5.6640625" style="12" customWidth="1"/>
    <col min="45" max="67" width="4.6640625" style="12" customWidth="1"/>
    <col min="68" max="16384" width="9.1640625" style="12"/>
  </cols>
  <sheetData>
    <row r="2" spans="1:34" ht="19" x14ac:dyDescent="0.25">
      <c r="A2" s="12"/>
      <c r="B2" s="29" t="s">
        <v>82</v>
      </c>
      <c r="Y2" s="12"/>
      <c r="Z2" s="12"/>
      <c r="AA2" s="29" t="s">
        <v>9</v>
      </c>
      <c r="AF2" s="14" t="s">
        <v>8</v>
      </c>
      <c r="AG2" s="28">
        <v>-10</v>
      </c>
      <c r="AH2" s="28">
        <v>10</v>
      </c>
    </row>
    <row r="3" spans="1:34" x14ac:dyDescent="0.2">
      <c r="A3" s="12"/>
      <c r="Y3" s="12"/>
      <c r="Z3" s="12"/>
    </row>
    <row r="4" spans="1:34" x14ac:dyDescent="0.2">
      <c r="A4" s="12"/>
      <c r="B4" s="26" t="s">
        <v>7</v>
      </c>
      <c r="C4" s="27"/>
      <c r="D4" s="26" t="s">
        <v>6</v>
      </c>
      <c r="H4" s="25"/>
      <c r="I4" s="25"/>
      <c r="Y4" s="12"/>
      <c r="Z4" s="12"/>
      <c r="AB4" s="25" t="s">
        <v>5</v>
      </c>
      <c r="AD4" s="14" t="s">
        <v>4</v>
      </c>
      <c r="AF4" s="24" t="s">
        <v>3</v>
      </c>
    </row>
    <row r="5" spans="1:34" x14ac:dyDescent="0.2">
      <c r="A5" s="12"/>
      <c r="B5" s="72">
        <v>0.5</v>
      </c>
      <c r="C5" s="73">
        <v>5</v>
      </c>
      <c r="D5" s="71">
        <v>2</v>
      </c>
      <c r="E5" s="21"/>
      <c r="Y5" s="12"/>
      <c r="Z5" s="12"/>
      <c r="AF5" s="24" t="s">
        <v>2</v>
      </c>
    </row>
    <row r="6" spans="1:34" x14ac:dyDescent="0.2">
      <c r="A6" s="12"/>
      <c r="B6" s="74">
        <v>2.5</v>
      </c>
      <c r="C6" s="75">
        <v>-5</v>
      </c>
      <c r="D6" s="76">
        <v>11</v>
      </c>
      <c r="E6" s="21"/>
      <c r="H6" s="14"/>
      <c r="Y6" s="12"/>
      <c r="Z6" s="12"/>
      <c r="AB6" s="80">
        <v>1</v>
      </c>
      <c r="AC6" s="80">
        <f t="array" aca="1" ref="AC6:AD6" ca="1">AE6:AF6+AC5:AD5</f>
        <v>-2</v>
      </c>
      <c r="AD6" s="81">
        <f ca="1"/>
        <v>6</v>
      </c>
      <c r="AE6" s="23">
        <f t="shared" ref="AE6:AE12" ca="1" si="0">($AG$2+TRUNC( RAND()*($AH$2 - $AG$2)))</f>
        <v>-2</v>
      </c>
      <c r="AF6" s="22">
        <f t="shared" ref="AF6:AF12" ca="1" si="1">$AG$2+TRUNC( RAND()*($AH$2 - $AG$2))</f>
        <v>6</v>
      </c>
    </row>
    <row r="7" spans="1:34" x14ac:dyDescent="0.2">
      <c r="A7" s="12"/>
      <c r="B7" s="74">
        <v>4.2</v>
      </c>
      <c r="C7" s="75">
        <v>-2</v>
      </c>
      <c r="D7" s="76">
        <v>16</v>
      </c>
      <c r="E7" s="21"/>
      <c r="Y7" s="12"/>
      <c r="Z7" s="12"/>
      <c r="AB7" s="82">
        <v>2</v>
      </c>
      <c r="AC7" s="82">
        <f t="array" aca="1" ref="AC7:AD7" ca="1">AE7:AF7+AC6:AD6</f>
        <v>5</v>
      </c>
      <c r="AD7" s="83">
        <f ca="1"/>
        <v>1</v>
      </c>
      <c r="AE7" s="19">
        <f t="shared" ca="1" si="0"/>
        <v>7</v>
      </c>
      <c r="AF7" s="18">
        <f t="shared" ca="1" si="1"/>
        <v>-5</v>
      </c>
    </row>
    <row r="8" spans="1:34" x14ac:dyDescent="0.2">
      <c r="A8" s="12"/>
      <c r="B8" s="74">
        <v>5.0999999999999996</v>
      </c>
      <c r="C8" s="75">
        <v>5</v>
      </c>
      <c r="D8" s="76">
        <v>17</v>
      </c>
      <c r="E8" s="21"/>
      <c r="Y8" s="12"/>
      <c r="Z8" s="12"/>
      <c r="AB8" s="82">
        <v>3</v>
      </c>
      <c r="AC8" s="82">
        <f t="array" aca="1" ref="AC8:AD8" ca="1">AE8:AF8+AC7:AD7</f>
        <v>3</v>
      </c>
      <c r="AD8" s="83">
        <f ca="1"/>
        <v>-8</v>
      </c>
      <c r="AE8" s="19">
        <f t="shared" ca="1" si="0"/>
        <v>-2</v>
      </c>
      <c r="AF8" s="18">
        <f t="shared" ca="1" si="1"/>
        <v>-9</v>
      </c>
    </row>
    <row r="9" spans="1:34" x14ac:dyDescent="0.2">
      <c r="A9" s="12"/>
      <c r="B9" s="74">
        <v>8.3000000000000007</v>
      </c>
      <c r="C9" s="75">
        <v>13</v>
      </c>
      <c r="D9" s="76">
        <v>8</v>
      </c>
      <c r="E9" s="21"/>
      <c r="Y9" s="12"/>
      <c r="Z9" s="12"/>
      <c r="AB9" s="82">
        <v>4</v>
      </c>
      <c r="AC9" s="82">
        <f t="array" aca="1" ref="AC9:AD9" ca="1">AE9:AF9+AC8:AD8</f>
        <v>8</v>
      </c>
      <c r="AD9" s="83">
        <f ca="1"/>
        <v>-1</v>
      </c>
      <c r="AE9" s="19">
        <f t="shared" ca="1" si="0"/>
        <v>5</v>
      </c>
      <c r="AF9" s="18">
        <f t="shared" ca="1" si="1"/>
        <v>7</v>
      </c>
    </row>
    <row r="10" spans="1:34" x14ac:dyDescent="0.2">
      <c r="B10" s="74">
        <v>10.4</v>
      </c>
      <c r="C10" s="75">
        <v>16</v>
      </c>
      <c r="D10" s="76">
        <v>0</v>
      </c>
      <c r="E10" s="21"/>
      <c r="AB10" s="82">
        <v>5</v>
      </c>
      <c r="AC10" s="82">
        <f t="array" aca="1" ref="AC10:AD10" ca="1">AE10:AF10+AC9:AD9</f>
        <v>9</v>
      </c>
      <c r="AD10" s="83">
        <f ca="1"/>
        <v>-2</v>
      </c>
      <c r="AE10" s="19">
        <f t="shared" ca="1" si="0"/>
        <v>1</v>
      </c>
      <c r="AF10" s="18">
        <f t="shared" ca="1" si="1"/>
        <v>-1</v>
      </c>
    </row>
    <row r="11" spans="1:34" x14ac:dyDescent="0.2">
      <c r="B11" s="77">
        <v>13</v>
      </c>
      <c r="C11" s="78">
        <v>14</v>
      </c>
      <c r="D11" s="79">
        <v>-6</v>
      </c>
      <c r="E11" s="20"/>
      <c r="AB11" s="82">
        <v>6</v>
      </c>
      <c r="AC11" s="82">
        <f t="array" aca="1" ref="AC11:AD11" ca="1">AE11:AF11+AC10:AD10</f>
        <v>16</v>
      </c>
      <c r="AD11" s="83">
        <f ca="1"/>
        <v>6</v>
      </c>
      <c r="AE11" s="19">
        <f t="shared" ca="1" si="0"/>
        <v>7</v>
      </c>
      <c r="AF11" s="18">
        <f t="shared" ca="1" si="1"/>
        <v>8</v>
      </c>
    </row>
    <row r="12" spans="1:34" x14ac:dyDescent="0.2">
      <c r="E12" s="12"/>
      <c r="AB12" s="84">
        <v>7</v>
      </c>
      <c r="AC12" s="84">
        <f t="array" aca="1" ref="AC12:AD12" ca="1">AE12:AF12+AC11:AD11</f>
        <v>20</v>
      </c>
      <c r="AD12" s="85">
        <f ca="1"/>
        <v>15</v>
      </c>
      <c r="AE12" s="17">
        <f t="shared" ca="1" si="0"/>
        <v>4</v>
      </c>
      <c r="AF12" s="16">
        <f t="shared" ca="1" si="1"/>
        <v>9</v>
      </c>
    </row>
    <row r="18" spans="1:29" x14ac:dyDescent="0.2">
      <c r="X18" s="11"/>
      <c r="Y18" s="15"/>
      <c r="Z18" s="15"/>
    </row>
    <row r="19" spans="1:29" x14ac:dyDescent="0.2">
      <c r="A19" s="12"/>
      <c r="B19" s="11"/>
      <c r="C19" s="11"/>
      <c r="D19" s="11"/>
      <c r="E19" s="11"/>
      <c r="F19" s="11"/>
      <c r="X19" s="11"/>
      <c r="Y19" s="11"/>
      <c r="Z19" s="11"/>
    </row>
    <row r="20" spans="1:29" x14ac:dyDescent="0.2">
      <c r="X20" s="11"/>
      <c r="Y20" s="11"/>
      <c r="Z20" s="11"/>
    </row>
    <row r="21" spans="1:29" x14ac:dyDescent="0.2">
      <c r="X21" s="11"/>
      <c r="Y21" s="11"/>
      <c r="Z21" s="11"/>
    </row>
    <row r="22" spans="1:29" x14ac:dyDescent="0.2">
      <c r="X22" s="11"/>
      <c r="Y22" s="11"/>
      <c r="Z22" s="11"/>
    </row>
    <row r="23" spans="1:29" x14ac:dyDescent="0.2">
      <c r="X23" s="11"/>
      <c r="Y23" s="11"/>
      <c r="Z23" s="11"/>
    </row>
    <row r="24" spans="1:29" x14ac:dyDescent="0.2">
      <c r="X24" s="11"/>
      <c r="Y24" s="11"/>
      <c r="Z24" s="11"/>
    </row>
    <row r="25" spans="1:29" x14ac:dyDescent="0.2">
      <c r="X25" s="11"/>
      <c r="Y25" s="11"/>
      <c r="Z25" s="11"/>
      <c r="AA25" s="11"/>
      <c r="AB25" s="11"/>
      <c r="AC25" s="11"/>
    </row>
    <row r="26" spans="1:29" x14ac:dyDescent="0.2">
      <c r="X26" s="11"/>
      <c r="Y26" s="11"/>
      <c r="Z26" s="11"/>
      <c r="AA26" s="11"/>
      <c r="AB26" s="11"/>
      <c r="AC26" s="11"/>
    </row>
    <row r="27" spans="1:29" x14ac:dyDescent="0.2">
      <c r="X27" s="11"/>
      <c r="Y27" s="15"/>
      <c r="Z27" s="15"/>
      <c r="AA27" s="11"/>
      <c r="AB27" s="11"/>
      <c r="AC27" s="11"/>
    </row>
    <row r="28" spans="1:29" x14ac:dyDescent="0.2">
      <c r="A28" s="14" t="s">
        <v>1</v>
      </c>
      <c r="B28" s="12">
        <f>MIN(TimeRange)</f>
        <v>0.5</v>
      </c>
      <c r="X28" s="11"/>
      <c r="Y28" s="15"/>
      <c r="Z28" s="15"/>
      <c r="AA28" s="11"/>
      <c r="AB28" s="11"/>
      <c r="AC28" s="11"/>
    </row>
    <row r="29" spans="1:29" x14ac:dyDescent="0.2">
      <c r="A29" s="14" t="s">
        <v>0</v>
      </c>
      <c r="B29" s="12">
        <f>MAX(TimeRange)</f>
        <v>13</v>
      </c>
    </row>
  </sheetData>
  <sheetProtection sheet="1" objects="1" scenarios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P200"/>
  <sheetViews>
    <sheetView zoomScaleNormal="100" workbookViewId="0">
      <selection activeCell="H10" sqref="H10"/>
    </sheetView>
  </sheetViews>
  <sheetFormatPr baseColWidth="10" defaultColWidth="9.1640625" defaultRowHeight="15" x14ac:dyDescent="0.2"/>
  <cols>
    <col min="1" max="1" width="9.1640625" style="14"/>
    <col min="2" max="2" width="5.5" style="12" customWidth="1"/>
    <col min="3" max="4" width="4.6640625" style="12" customWidth="1"/>
    <col min="5" max="5" width="4.6640625" style="14" customWidth="1"/>
    <col min="6" max="17" width="5.6640625" style="12" customWidth="1"/>
    <col min="18" max="18" width="4.6640625" style="12" customWidth="1"/>
    <col min="19" max="22" width="5.6640625" style="12" customWidth="1"/>
    <col min="23" max="24" width="4.6640625" style="12" customWidth="1"/>
    <col min="25" max="26" width="4.6640625" style="13" customWidth="1"/>
    <col min="27" max="29" width="4.6640625" style="12" customWidth="1"/>
    <col min="30" max="41" width="4.6640625" style="61" customWidth="1"/>
    <col min="42" max="42" width="5.83203125" style="61" customWidth="1"/>
    <col min="43" max="43" width="4.6640625" style="12" customWidth="1"/>
    <col min="44" max="44" width="5.6640625" style="12" customWidth="1"/>
    <col min="45" max="67" width="4.6640625" style="12" customWidth="1"/>
    <col min="68" max="16384" width="9.1640625" style="12"/>
  </cols>
  <sheetData>
    <row r="2" spans="2:41" ht="19" x14ac:dyDescent="0.25">
      <c r="B2" s="29" t="s">
        <v>27</v>
      </c>
      <c r="AE2" s="62" t="s">
        <v>26</v>
      </c>
      <c r="AF2" s="63">
        <v>3</v>
      </c>
      <c r="AH2" s="64" t="s">
        <v>24</v>
      </c>
      <c r="AI2" s="65">
        <f>MATCH(AF3,TimeRange)</f>
        <v>3</v>
      </c>
    </row>
    <row r="3" spans="2:41" x14ac:dyDescent="0.2">
      <c r="D3" s="11"/>
      <c r="J3" s="25"/>
      <c r="Y3" s="12"/>
      <c r="Z3" s="12"/>
      <c r="AE3" s="62" t="s">
        <v>7</v>
      </c>
      <c r="AF3" s="61">
        <f>INDEX(Data,AF2,1)+AF7</f>
        <v>4.25</v>
      </c>
    </row>
    <row r="4" spans="2:41" x14ac:dyDescent="0.2">
      <c r="B4" s="94" t="s">
        <v>7</v>
      </c>
      <c r="C4" s="94"/>
      <c r="D4" s="94" t="s">
        <v>6</v>
      </c>
      <c r="E4" s="30"/>
      <c r="F4" s="31"/>
      <c r="G4" s="1"/>
      <c r="H4" s="35" t="s">
        <v>25</v>
      </c>
      <c r="I4" s="71">
        <v>4.93</v>
      </c>
      <c r="J4" s="1"/>
      <c r="K4" s="1"/>
      <c r="L4" s="1"/>
      <c r="M4" s="33" t="s">
        <v>24</v>
      </c>
      <c r="N4" s="33">
        <f>MATCH(H6,TimeRange)</f>
        <v>3</v>
      </c>
      <c r="O4" s="1"/>
      <c r="P4" s="2"/>
      <c r="Q4" s="11"/>
      <c r="R4" s="11"/>
      <c r="Y4" s="12"/>
      <c r="Z4" s="12"/>
    </row>
    <row r="5" spans="2:41" x14ac:dyDescent="0.2">
      <c r="B5" s="95">
        <f t="array" ref="B5:D11">Data!B5:D11</f>
        <v>0.5</v>
      </c>
      <c r="C5" s="95">
        <v>5</v>
      </c>
      <c r="D5" s="96">
        <v>2</v>
      </c>
      <c r="E5" s="30"/>
      <c r="F5" s="20"/>
      <c r="G5" s="6"/>
      <c r="H5" s="4"/>
      <c r="I5" s="11"/>
      <c r="J5" s="6" t="s">
        <v>23</v>
      </c>
      <c r="K5" s="4"/>
      <c r="L5" s="4"/>
      <c r="M5" s="4"/>
      <c r="N5" s="40" t="s">
        <v>22</v>
      </c>
      <c r="O5" s="4"/>
      <c r="P5" s="139"/>
      <c r="Q5" s="15"/>
      <c r="R5" s="11"/>
      <c r="Y5" s="12"/>
      <c r="Z5" s="12"/>
      <c r="AE5" s="62" t="s">
        <v>21</v>
      </c>
      <c r="AF5" s="66">
        <f>IF( AND(tmin&lt;=AF3, AF3&lt;=tmax),VLOOKUP(AF3,Data,1),NA())</f>
        <v>4.2</v>
      </c>
      <c r="AI5" s="67" t="s">
        <v>19</v>
      </c>
      <c r="AJ5" s="68">
        <f>INDEX(Data,AI2,2)</f>
        <v>-2</v>
      </c>
      <c r="AK5" s="68">
        <f>INDEX(Data,AI2,3)</f>
        <v>16</v>
      </c>
      <c r="AM5" s="62" t="s">
        <v>13</v>
      </c>
      <c r="AN5" s="61">
        <f t="array" ref="AN5:AO6">MMULT(J6:K7,AJ5:AK6)</f>
        <v>7</v>
      </c>
      <c r="AO5" s="61">
        <v>1</v>
      </c>
    </row>
    <row r="6" spans="2:41" x14ac:dyDescent="0.2">
      <c r="B6" s="97">
        <v>2.5</v>
      </c>
      <c r="C6" s="97">
        <v>-5</v>
      </c>
      <c r="D6" s="98">
        <v>11</v>
      </c>
      <c r="E6" s="30"/>
      <c r="F6" s="3"/>
      <c r="G6" s="32" t="s">
        <v>20</v>
      </c>
      <c r="H6" s="140">
        <f>IF( AND(tmin&lt;=AF3, I4&lt;=tmax),VLOOKUP(I4,Data,1),NA())</f>
        <v>4.2</v>
      </c>
      <c r="I6" s="4"/>
      <c r="J6" s="86">
        <v>-1</v>
      </c>
      <c r="K6" s="87">
        <v>1</v>
      </c>
      <c r="L6" s="11"/>
      <c r="M6" s="32" t="s">
        <v>19</v>
      </c>
      <c r="N6" s="90">
        <f>INDEX(Data,N4,2)</f>
        <v>-2</v>
      </c>
      <c r="O6" s="91">
        <f>INDEX(Data,N4,3)</f>
        <v>16</v>
      </c>
      <c r="P6" s="5"/>
      <c r="Q6" s="15"/>
      <c r="R6" s="11"/>
      <c r="T6" s="11"/>
      <c r="Y6" s="12"/>
      <c r="Z6" s="12"/>
      <c r="AE6" s="62" t="s">
        <v>18</v>
      </c>
      <c r="AF6" s="69">
        <f>INDEX(Data,AI2+1,1)</f>
        <v>5.0999999999999996</v>
      </c>
      <c r="AI6" s="67" t="s">
        <v>16</v>
      </c>
      <c r="AJ6" s="68">
        <f>INDEX(Data,AI2+1,2)</f>
        <v>5</v>
      </c>
      <c r="AK6" s="68">
        <f>INDEX(Data,AI2+1,3)</f>
        <v>17</v>
      </c>
      <c r="AN6" s="61">
        <v>-2</v>
      </c>
      <c r="AO6" s="61">
        <v>16</v>
      </c>
    </row>
    <row r="7" spans="2:41" x14ac:dyDescent="0.2">
      <c r="B7" s="97">
        <v>4.2</v>
      </c>
      <c r="C7" s="97">
        <v>-2</v>
      </c>
      <c r="D7" s="98">
        <v>16</v>
      </c>
      <c r="E7" s="30"/>
      <c r="F7" s="3"/>
      <c r="G7" s="32" t="s">
        <v>17</v>
      </c>
      <c r="H7" s="141">
        <f>INDEX(Data,N4+1,1)</f>
        <v>5.0999999999999996</v>
      </c>
      <c r="I7" s="4"/>
      <c r="J7" s="88">
        <v>1</v>
      </c>
      <c r="K7" s="89">
        <v>0</v>
      </c>
      <c r="L7" s="4"/>
      <c r="M7" s="32" t="s">
        <v>16</v>
      </c>
      <c r="N7" s="92">
        <f>INDEX(Data,N4+1,2)</f>
        <v>5</v>
      </c>
      <c r="O7" s="93">
        <f>INDEX(Data,N4+1,3)</f>
        <v>17</v>
      </c>
      <c r="P7" s="5"/>
      <c r="Q7" s="11"/>
      <c r="R7" s="11"/>
      <c r="Y7" s="12"/>
      <c r="Z7" s="12"/>
      <c r="AE7" s="70" t="s">
        <v>15</v>
      </c>
      <c r="AF7" s="61">
        <v>0.05</v>
      </c>
    </row>
    <row r="8" spans="2:41" x14ac:dyDescent="0.2">
      <c r="B8" s="97">
        <v>5.0999999999999996</v>
      </c>
      <c r="C8" s="97">
        <v>5</v>
      </c>
      <c r="D8" s="98">
        <v>17</v>
      </c>
      <c r="E8" s="30"/>
      <c r="F8" s="3"/>
      <c r="G8" s="32" t="s">
        <v>14</v>
      </c>
      <c r="H8" s="7">
        <f>(I4-H6)/(H7-H6)</f>
        <v>0.81111111111111112</v>
      </c>
      <c r="I8" s="4"/>
      <c r="J8" s="4"/>
      <c r="K8" s="4"/>
      <c r="L8" s="4"/>
      <c r="M8" s="4"/>
      <c r="N8" s="4"/>
      <c r="O8" s="4"/>
      <c r="P8" s="5"/>
      <c r="Q8" s="11"/>
      <c r="R8" s="11"/>
      <c r="Y8" s="12"/>
      <c r="Z8" s="12"/>
      <c r="AG8" s="62"/>
    </row>
    <row r="9" spans="2:41" x14ac:dyDescent="0.2">
      <c r="B9" s="97">
        <v>8.3000000000000007</v>
      </c>
      <c r="C9" s="97">
        <v>13</v>
      </c>
      <c r="D9" s="98">
        <v>8</v>
      </c>
      <c r="E9" s="30"/>
      <c r="F9" s="3"/>
      <c r="G9" s="6" t="s">
        <v>11</v>
      </c>
      <c r="H9" s="4"/>
      <c r="I9" s="4"/>
      <c r="J9" s="6" t="s">
        <v>13</v>
      </c>
      <c r="K9" s="4"/>
      <c r="L9" s="4"/>
      <c r="M9" s="6" t="s">
        <v>52</v>
      </c>
      <c r="N9" s="4"/>
      <c r="O9" s="4"/>
      <c r="P9" s="5"/>
      <c r="Q9" s="11"/>
      <c r="R9" s="11"/>
      <c r="Y9" s="12"/>
      <c r="Z9" s="12"/>
      <c r="AF9" s="62" t="s">
        <v>7</v>
      </c>
      <c r="AG9" s="62" t="s">
        <v>12</v>
      </c>
      <c r="AI9" s="70" t="s">
        <v>11</v>
      </c>
      <c r="AJ9" s="61" t="s">
        <v>10</v>
      </c>
    </row>
    <row r="10" spans="2:41" x14ac:dyDescent="0.2">
      <c r="B10" s="97">
        <v>10.4</v>
      </c>
      <c r="C10" s="97">
        <v>16</v>
      </c>
      <c r="D10" s="98">
        <v>0</v>
      </c>
      <c r="E10" s="11"/>
      <c r="F10" s="3"/>
      <c r="G10" s="101">
        <f>H10*H8</f>
        <v>0.81111111111111112</v>
      </c>
      <c r="H10" s="102">
        <v>1</v>
      </c>
      <c r="I10" s="4"/>
      <c r="J10" s="86">
        <f t="array" ref="J10:K11">MMULT(J6:K7,N6:O7)</f>
        <v>7</v>
      </c>
      <c r="K10" s="87">
        <v>1</v>
      </c>
      <c r="L10" s="4"/>
      <c r="M10" s="143">
        <f t="array" ref="M10:N10">MMULT(G10:H10, J10:K11)</f>
        <v>3.677777777777778</v>
      </c>
      <c r="N10" s="144">
        <v>16.81111111111111</v>
      </c>
      <c r="O10" s="4"/>
      <c r="P10" s="5"/>
      <c r="Q10" s="11"/>
      <c r="R10" s="11"/>
      <c r="Y10" s="12"/>
      <c r="Z10" s="12"/>
      <c r="AF10" s="61">
        <f>AF5</f>
        <v>4.2</v>
      </c>
      <c r="AG10" s="61">
        <f t="shared" ref="AG10:AG41" si="0">(AF10-$AF$5)/($AF$6-$AF$5)</f>
        <v>0</v>
      </c>
      <c r="AH10" s="61">
        <f t="shared" ref="AH10:AH41" si="1">AG10</f>
        <v>0</v>
      </c>
      <c r="AI10" s="61">
        <v>1</v>
      </c>
      <c r="AJ10" s="61">
        <f t="array" ref="AJ10:AK10">IF(ISNUMBER(AF10),MMULT(AH10:AI10,$AN$5:$AO$6),0)</f>
        <v>-2</v>
      </c>
      <c r="AK10" s="61">
        <v>16</v>
      </c>
    </row>
    <row r="11" spans="2:41" x14ac:dyDescent="0.2">
      <c r="B11" s="99">
        <v>13</v>
      </c>
      <c r="C11" s="99">
        <v>14</v>
      </c>
      <c r="D11" s="100">
        <v>-6</v>
      </c>
      <c r="F11" s="3"/>
      <c r="G11" s="4"/>
      <c r="H11" s="4"/>
      <c r="I11" s="4"/>
      <c r="J11" s="88">
        <v>-2</v>
      </c>
      <c r="K11" s="89">
        <v>16</v>
      </c>
      <c r="L11" s="4"/>
      <c r="M11" s="4"/>
      <c r="N11" s="4"/>
      <c r="O11" s="4"/>
      <c r="P11" s="5"/>
      <c r="Q11" s="11"/>
      <c r="R11" s="11"/>
      <c r="AF11" s="61">
        <f t="shared" ref="AF11:AF42" si="2">IF(AF10&lt;AF$6,AF10+AF$7)</f>
        <v>4.25</v>
      </c>
      <c r="AG11" s="61">
        <f t="shared" si="0"/>
        <v>5.5555555555555393E-2</v>
      </c>
      <c r="AH11" s="61">
        <f t="shared" si="1"/>
        <v>5.5555555555555393E-2</v>
      </c>
      <c r="AI11" s="61">
        <v>1</v>
      </c>
      <c r="AJ11" s="61">
        <f t="array" ref="AJ11:AK11">IF(ISNUMBER(AF11),MMULT(AH11:AI11,$AN$5:$AO$6),0)</f>
        <v>-1.6111111111111123</v>
      </c>
      <c r="AK11" s="61">
        <v>16.055555555555557</v>
      </c>
    </row>
    <row r="12" spans="2:41" x14ac:dyDescent="0.2">
      <c r="F12" s="8"/>
      <c r="G12" s="9"/>
      <c r="H12" s="9"/>
      <c r="I12" s="9"/>
      <c r="J12" s="9"/>
      <c r="K12" s="9"/>
      <c r="L12" s="9"/>
      <c r="M12" s="9"/>
      <c r="N12" s="9"/>
      <c r="O12" s="9"/>
      <c r="P12" s="10"/>
      <c r="Q12" s="11"/>
      <c r="R12" s="11"/>
      <c r="AF12" s="61">
        <f t="shared" si="2"/>
        <v>4.3</v>
      </c>
      <c r="AG12" s="61">
        <f t="shared" si="0"/>
        <v>0.11111111111111079</v>
      </c>
      <c r="AH12" s="61">
        <f t="shared" si="1"/>
        <v>0.11111111111111079</v>
      </c>
      <c r="AI12" s="61">
        <v>1</v>
      </c>
      <c r="AJ12" s="61">
        <f t="array" ref="AJ12:AK12">IF(ISNUMBER(AF12),MMULT(AH12:AI12,$AN$5:$AO$6),0)</f>
        <v>-1.2222222222222245</v>
      </c>
      <c r="AK12" s="61">
        <v>16.111111111111111</v>
      </c>
    </row>
    <row r="13" spans="2:41" x14ac:dyDescent="0.2"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AF13" s="61">
        <f t="shared" si="2"/>
        <v>4.3499999999999996</v>
      </c>
      <c r="AG13" s="61">
        <f t="shared" si="0"/>
        <v>0.16666666666666619</v>
      </c>
      <c r="AH13" s="61">
        <f t="shared" si="1"/>
        <v>0.16666666666666619</v>
      </c>
      <c r="AI13" s="61">
        <v>1</v>
      </c>
      <c r="AJ13" s="61">
        <f t="array" ref="AJ13:AK13">IF(ISNUMBER(AF13),MMULT(AH13:AI13,$AN$5:$AO$6),0)</f>
        <v>-0.83333333333333659</v>
      </c>
      <c r="AK13" s="61">
        <v>16.166666666666668</v>
      </c>
    </row>
    <row r="14" spans="2:41" x14ac:dyDescent="0.2"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AF14" s="61">
        <f t="shared" si="2"/>
        <v>4.3999999999999995</v>
      </c>
      <c r="AG14" s="61">
        <f t="shared" si="0"/>
        <v>0.22222222222222157</v>
      </c>
      <c r="AH14" s="61">
        <f t="shared" si="1"/>
        <v>0.22222222222222157</v>
      </c>
      <c r="AI14" s="61">
        <v>1</v>
      </c>
      <c r="AJ14" s="61">
        <f t="array" ref="AJ14:AK14">IF(ISNUMBER(AF14),MMULT(AH14:AI14,$AN$5:$AO$6),0)</f>
        <v>-0.44444444444444908</v>
      </c>
      <c r="AK14" s="61">
        <v>16.222222222222221</v>
      </c>
    </row>
    <row r="15" spans="2:41" x14ac:dyDescent="0.2">
      <c r="B15" s="30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AF15" s="61">
        <f t="shared" si="2"/>
        <v>4.4499999999999993</v>
      </c>
      <c r="AG15" s="61">
        <f t="shared" si="0"/>
        <v>0.27777777777777696</v>
      </c>
      <c r="AH15" s="61">
        <f t="shared" si="1"/>
        <v>0.27777777777777696</v>
      </c>
      <c r="AI15" s="61">
        <v>1</v>
      </c>
      <c r="AJ15" s="61">
        <f t="array" ref="AJ15:AK15">IF(ISNUMBER(AF15),MMULT(AH15:AI15,$AN$5:$AO$6),0)</f>
        <v>-5.5555555555561353E-2</v>
      </c>
      <c r="AK15" s="61">
        <v>16.277777777777779</v>
      </c>
    </row>
    <row r="16" spans="2:41" x14ac:dyDescent="0.2">
      <c r="AF16" s="61">
        <f t="shared" si="2"/>
        <v>4.4999999999999991</v>
      </c>
      <c r="AG16" s="61">
        <f t="shared" si="0"/>
        <v>0.33333333333333237</v>
      </c>
      <c r="AH16" s="61">
        <f t="shared" si="1"/>
        <v>0.33333333333333237</v>
      </c>
      <c r="AI16" s="61">
        <v>1</v>
      </c>
      <c r="AJ16" s="61">
        <f t="array" ref="AJ16:AK16">IF(ISNUMBER(AF16),MMULT(AH16:AI16,$AN$5:$AO$6),0)</f>
        <v>0.33333333333332682</v>
      </c>
      <c r="AK16" s="61">
        <v>16.333333333333332</v>
      </c>
    </row>
    <row r="17" spans="32:37" x14ac:dyDescent="0.2">
      <c r="AF17" s="61">
        <f t="shared" si="2"/>
        <v>4.5499999999999989</v>
      </c>
      <c r="AG17" s="61">
        <f t="shared" si="0"/>
        <v>0.38888888888888773</v>
      </c>
      <c r="AH17" s="61">
        <f t="shared" si="1"/>
        <v>0.38888888888888773</v>
      </c>
      <c r="AI17" s="61">
        <v>1</v>
      </c>
      <c r="AJ17" s="61">
        <f t="array" ref="AJ17:AK17">IF(ISNUMBER(AF17),MMULT(AH17:AI17,$AN$5:$AO$6),0)</f>
        <v>0.72222222222221433</v>
      </c>
      <c r="AK17" s="61">
        <v>16.388888888888889</v>
      </c>
    </row>
    <row r="18" spans="32:37" x14ac:dyDescent="0.2">
      <c r="AF18" s="61">
        <f t="shared" si="2"/>
        <v>4.5999999999999988</v>
      </c>
      <c r="AG18" s="61">
        <f t="shared" si="0"/>
        <v>0.44444444444444314</v>
      </c>
      <c r="AH18" s="61">
        <f t="shared" si="1"/>
        <v>0.44444444444444314</v>
      </c>
      <c r="AI18" s="61">
        <v>1</v>
      </c>
      <c r="AJ18" s="61">
        <f t="array" ref="AJ18:AK18">IF(ISNUMBER(AF18),MMULT(AH18:AI18,$AN$5:$AO$6),0)</f>
        <v>1.1111111111111018</v>
      </c>
      <c r="AK18" s="61">
        <v>16.444444444444443</v>
      </c>
    </row>
    <row r="19" spans="32:37" x14ac:dyDescent="0.2">
      <c r="AF19" s="61">
        <f t="shared" si="2"/>
        <v>4.6499999999999986</v>
      </c>
      <c r="AG19" s="61">
        <f t="shared" si="0"/>
        <v>0.4999999999999985</v>
      </c>
      <c r="AH19" s="61">
        <f t="shared" si="1"/>
        <v>0.4999999999999985</v>
      </c>
      <c r="AI19" s="61">
        <v>1</v>
      </c>
      <c r="AJ19" s="61">
        <f t="array" ref="AJ19:AK19">IF(ISNUMBER(AF19),MMULT(AH19:AI19,$AN$5:$AO$6),0)</f>
        <v>1.4999999999999893</v>
      </c>
      <c r="AK19" s="61">
        <v>16.5</v>
      </c>
    </row>
    <row r="20" spans="32:37" x14ac:dyDescent="0.2">
      <c r="AF20" s="61">
        <f t="shared" si="2"/>
        <v>4.6999999999999984</v>
      </c>
      <c r="AG20" s="61">
        <f t="shared" si="0"/>
        <v>0.55555555555555391</v>
      </c>
      <c r="AH20" s="61">
        <f t="shared" si="1"/>
        <v>0.55555555555555391</v>
      </c>
      <c r="AI20" s="61">
        <v>1</v>
      </c>
      <c r="AJ20" s="61">
        <f t="array" ref="AJ20:AK20">IF(ISNUMBER(AF20),MMULT(AH20:AI20,$AN$5:$AO$6),0)</f>
        <v>1.8888888888888773</v>
      </c>
      <c r="AK20" s="61">
        <v>16.555555555555554</v>
      </c>
    </row>
    <row r="21" spans="32:37" x14ac:dyDescent="0.2">
      <c r="AF21" s="61">
        <f t="shared" si="2"/>
        <v>4.7499999999999982</v>
      </c>
      <c r="AG21" s="61">
        <f t="shared" si="0"/>
        <v>0.61111111111110927</v>
      </c>
      <c r="AH21" s="61">
        <f t="shared" si="1"/>
        <v>0.61111111111110927</v>
      </c>
      <c r="AI21" s="61">
        <v>1</v>
      </c>
      <c r="AJ21" s="61">
        <f t="array" ref="AJ21:AK21">IF(ISNUMBER(AF21),MMULT(AH21:AI21,$AN$5:$AO$6),0)</f>
        <v>2.2777777777777652</v>
      </c>
      <c r="AK21" s="61">
        <v>16.611111111111111</v>
      </c>
    </row>
    <row r="22" spans="32:37" x14ac:dyDescent="0.2">
      <c r="AF22" s="61">
        <f t="shared" si="2"/>
        <v>4.799999999999998</v>
      </c>
      <c r="AG22" s="61">
        <f t="shared" si="0"/>
        <v>0.66666666666666474</v>
      </c>
      <c r="AH22" s="61">
        <f t="shared" si="1"/>
        <v>0.66666666666666474</v>
      </c>
      <c r="AI22" s="61">
        <v>1</v>
      </c>
      <c r="AJ22" s="61">
        <f t="array" ref="AJ22:AK22">IF(ISNUMBER(AF22),MMULT(AH22:AI22,$AN$5:$AO$6),0)</f>
        <v>2.6666666666666536</v>
      </c>
      <c r="AK22" s="61">
        <v>16.666666666666664</v>
      </c>
    </row>
    <row r="23" spans="32:37" x14ac:dyDescent="0.2">
      <c r="AF23" s="61">
        <f t="shared" si="2"/>
        <v>4.8499999999999979</v>
      </c>
      <c r="AG23" s="61">
        <f t="shared" si="0"/>
        <v>0.7222222222222201</v>
      </c>
      <c r="AH23" s="61">
        <f t="shared" si="1"/>
        <v>0.7222222222222201</v>
      </c>
      <c r="AI23" s="61">
        <v>1</v>
      </c>
      <c r="AJ23" s="61">
        <f t="array" ref="AJ23:AK23">IF(ISNUMBER(AF23),MMULT(AH23:AI23,$AN$5:$AO$6),0)</f>
        <v>3.0555555555555411</v>
      </c>
      <c r="AK23" s="61">
        <v>16.722222222222221</v>
      </c>
    </row>
    <row r="24" spans="32:37" x14ac:dyDescent="0.2">
      <c r="AF24" s="61">
        <f t="shared" si="2"/>
        <v>4.8999999999999977</v>
      </c>
      <c r="AG24" s="61">
        <f t="shared" si="0"/>
        <v>0.77777777777777546</v>
      </c>
      <c r="AH24" s="61">
        <f t="shared" si="1"/>
        <v>0.77777777777777546</v>
      </c>
      <c r="AI24" s="61">
        <v>1</v>
      </c>
      <c r="AJ24" s="61">
        <f t="array" ref="AJ24:AK24">IF(ISNUMBER(AF24),MMULT(AH24:AI24,$AN$5:$AO$6),0)</f>
        <v>3.4444444444444287</v>
      </c>
      <c r="AK24" s="61">
        <v>16.777777777777775</v>
      </c>
    </row>
    <row r="25" spans="32:37" x14ac:dyDescent="0.2">
      <c r="AF25" s="61">
        <f t="shared" si="2"/>
        <v>4.9499999999999975</v>
      </c>
      <c r="AG25" s="61">
        <f t="shared" si="0"/>
        <v>0.83333333333333082</v>
      </c>
      <c r="AH25" s="61">
        <f t="shared" si="1"/>
        <v>0.83333333333333082</v>
      </c>
      <c r="AI25" s="61">
        <v>1</v>
      </c>
      <c r="AJ25" s="61">
        <f t="array" ref="AJ25:AK25">IF(ISNUMBER(AF25),MMULT(AH25:AI25,$AN$5:$AO$6),0)</f>
        <v>3.8333333333333162</v>
      </c>
      <c r="AK25" s="61">
        <v>16.833333333333332</v>
      </c>
    </row>
    <row r="26" spans="32:37" x14ac:dyDescent="0.2">
      <c r="AF26" s="61">
        <f t="shared" si="2"/>
        <v>4.9999999999999973</v>
      </c>
      <c r="AG26" s="61">
        <f t="shared" si="0"/>
        <v>0.88888888888888629</v>
      </c>
      <c r="AH26" s="61">
        <f t="shared" si="1"/>
        <v>0.88888888888888629</v>
      </c>
      <c r="AI26" s="61">
        <v>1</v>
      </c>
      <c r="AJ26" s="61">
        <f t="array" ref="AJ26:AK26">IF(ISNUMBER(AF26),MMULT(AH26:AI26,$AN$5:$AO$6),0)</f>
        <v>4.2222222222222037</v>
      </c>
      <c r="AK26" s="61">
        <v>16.888888888888886</v>
      </c>
    </row>
    <row r="27" spans="32:37" x14ac:dyDescent="0.2">
      <c r="AF27" s="61">
        <f t="shared" si="2"/>
        <v>5.0499999999999972</v>
      </c>
      <c r="AG27" s="61">
        <f t="shared" si="0"/>
        <v>0.94444444444444164</v>
      </c>
      <c r="AH27" s="61">
        <f t="shared" si="1"/>
        <v>0.94444444444444164</v>
      </c>
      <c r="AI27" s="61">
        <v>1</v>
      </c>
      <c r="AJ27" s="61">
        <f t="array" ref="AJ27:AK27">IF(ISNUMBER(AF27),MMULT(AH27:AI27,$AN$5:$AO$6),0)</f>
        <v>4.6111111111110912</v>
      </c>
      <c r="AK27" s="61">
        <v>16.944444444444443</v>
      </c>
    </row>
    <row r="28" spans="32:37" x14ac:dyDescent="0.2">
      <c r="AF28" s="61">
        <f t="shared" si="2"/>
        <v>5.099999999999997</v>
      </c>
      <c r="AG28" s="61">
        <f t="shared" si="0"/>
        <v>0.999999999999997</v>
      </c>
      <c r="AH28" s="61">
        <f t="shared" si="1"/>
        <v>0.999999999999997</v>
      </c>
      <c r="AI28" s="61">
        <v>1</v>
      </c>
      <c r="AJ28" s="61">
        <f t="array" ref="AJ28:AK28">IF(ISNUMBER(AF28),MMULT(AH28:AI28,$AN$5:$AO$6),0)</f>
        <v>4.9999999999999787</v>
      </c>
      <c r="AK28" s="61">
        <v>16.999999999999996</v>
      </c>
    </row>
    <row r="29" spans="32:37" x14ac:dyDescent="0.2">
      <c r="AF29" s="61" t="b">
        <f t="shared" si="2"/>
        <v>0</v>
      </c>
      <c r="AG29" s="61">
        <f t="shared" si="0"/>
        <v>-4.6666666666666696</v>
      </c>
      <c r="AH29" s="61">
        <f t="shared" si="1"/>
        <v>-4.6666666666666696</v>
      </c>
      <c r="AI29" s="61">
        <v>1</v>
      </c>
      <c r="AJ29" s="61">
        <f t="array" ref="AJ29:AK29">IF(ISNUMBER(AF29),MMULT(AH29:AI29,$AN$5:$AO$6),0)</f>
        <v>0</v>
      </c>
      <c r="AK29" s="61">
        <v>0</v>
      </c>
    </row>
    <row r="30" spans="32:37" x14ac:dyDescent="0.2">
      <c r="AF30" s="61" t="b">
        <f t="shared" si="2"/>
        <v>0</v>
      </c>
      <c r="AG30" s="61">
        <f t="shared" si="0"/>
        <v>-4.6666666666666696</v>
      </c>
      <c r="AH30" s="61">
        <f t="shared" si="1"/>
        <v>-4.6666666666666696</v>
      </c>
      <c r="AI30" s="61">
        <v>1</v>
      </c>
      <c r="AJ30" s="61">
        <f t="array" ref="AJ30:AK30">IF(ISNUMBER(AF30),MMULT(AH30:AI30,$AN$5:$AO$6),0)</f>
        <v>0</v>
      </c>
      <c r="AK30" s="61">
        <v>0</v>
      </c>
    </row>
    <row r="31" spans="32:37" x14ac:dyDescent="0.2">
      <c r="AF31" s="61" t="b">
        <f t="shared" si="2"/>
        <v>0</v>
      </c>
      <c r="AG31" s="61">
        <f t="shared" si="0"/>
        <v>-4.6666666666666696</v>
      </c>
      <c r="AH31" s="61">
        <f t="shared" si="1"/>
        <v>-4.6666666666666696</v>
      </c>
      <c r="AI31" s="61">
        <v>1</v>
      </c>
      <c r="AJ31" s="61">
        <f t="array" ref="AJ31:AK31">IF(ISNUMBER(AF31),MMULT(AH31:AI31,$AN$5:$AO$6),0)</f>
        <v>0</v>
      </c>
      <c r="AK31" s="61">
        <v>0</v>
      </c>
    </row>
    <row r="32" spans="32:37" x14ac:dyDescent="0.2">
      <c r="AF32" s="61" t="b">
        <f t="shared" si="2"/>
        <v>0</v>
      </c>
      <c r="AG32" s="61">
        <f t="shared" si="0"/>
        <v>-4.6666666666666696</v>
      </c>
      <c r="AH32" s="61">
        <f t="shared" si="1"/>
        <v>-4.6666666666666696</v>
      </c>
      <c r="AI32" s="61">
        <v>1</v>
      </c>
      <c r="AJ32" s="61">
        <f t="array" ref="AJ32:AK32">IF(ISNUMBER(AF32),MMULT(AH32:AI32,$AN$5:$AO$6),0)</f>
        <v>0</v>
      </c>
      <c r="AK32" s="61">
        <v>0</v>
      </c>
    </row>
    <row r="33" spans="32:37" x14ac:dyDescent="0.2">
      <c r="AF33" s="61" t="b">
        <f t="shared" si="2"/>
        <v>0</v>
      </c>
      <c r="AG33" s="61">
        <f t="shared" si="0"/>
        <v>-4.6666666666666696</v>
      </c>
      <c r="AH33" s="61">
        <f t="shared" si="1"/>
        <v>-4.6666666666666696</v>
      </c>
      <c r="AI33" s="61">
        <v>1</v>
      </c>
      <c r="AJ33" s="61">
        <f t="array" ref="AJ33:AK33">IF(ISNUMBER(AF33),MMULT(AH33:AI33,$AN$5:$AO$6),0)</f>
        <v>0</v>
      </c>
      <c r="AK33" s="61">
        <v>0</v>
      </c>
    </row>
    <row r="34" spans="32:37" x14ac:dyDescent="0.2">
      <c r="AF34" s="61" t="b">
        <f t="shared" si="2"/>
        <v>0</v>
      </c>
      <c r="AG34" s="61">
        <f t="shared" si="0"/>
        <v>-4.6666666666666696</v>
      </c>
      <c r="AH34" s="61">
        <f t="shared" si="1"/>
        <v>-4.6666666666666696</v>
      </c>
      <c r="AI34" s="61">
        <v>1</v>
      </c>
      <c r="AJ34" s="61">
        <f t="array" ref="AJ34:AK34">IF(ISNUMBER(AF34),MMULT(AH34:AI34,$AN$5:$AO$6),0)</f>
        <v>0</v>
      </c>
      <c r="AK34" s="61">
        <v>0</v>
      </c>
    </row>
    <row r="35" spans="32:37" x14ac:dyDescent="0.2">
      <c r="AF35" s="61" t="b">
        <f t="shared" si="2"/>
        <v>0</v>
      </c>
      <c r="AG35" s="61">
        <f t="shared" si="0"/>
        <v>-4.6666666666666696</v>
      </c>
      <c r="AH35" s="61">
        <f t="shared" si="1"/>
        <v>-4.6666666666666696</v>
      </c>
      <c r="AI35" s="61">
        <v>1</v>
      </c>
      <c r="AJ35" s="61">
        <f t="array" ref="AJ35:AK35">IF(ISNUMBER(AF35),MMULT(AH35:AI35,$AN$5:$AO$6),0)</f>
        <v>0</v>
      </c>
      <c r="AK35" s="61">
        <v>0</v>
      </c>
    </row>
    <row r="36" spans="32:37" x14ac:dyDescent="0.2">
      <c r="AF36" s="61" t="b">
        <f t="shared" si="2"/>
        <v>0</v>
      </c>
      <c r="AG36" s="61">
        <f t="shared" si="0"/>
        <v>-4.6666666666666696</v>
      </c>
      <c r="AH36" s="61">
        <f t="shared" si="1"/>
        <v>-4.6666666666666696</v>
      </c>
      <c r="AI36" s="61">
        <v>1</v>
      </c>
      <c r="AJ36" s="61">
        <f t="array" ref="AJ36:AK36">IF(ISNUMBER(AF36),MMULT(AH36:AI36,$AN$5:$AO$6),0)</f>
        <v>0</v>
      </c>
      <c r="AK36" s="61">
        <v>0</v>
      </c>
    </row>
    <row r="37" spans="32:37" x14ac:dyDescent="0.2">
      <c r="AF37" s="61" t="b">
        <f t="shared" si="2"/>
        <v>0</v>
      </c>
      <c r="AG37" s="61">
        <f t="shared" si="0"/>
        <v>-4.6666666666666696</v>
      </c>
      <c r="AH37" s="61">
        <f t="shared" si="1"/>
        <v>-4.6666666666666696</v>
      </c>
      <c r="AI37" s="61">
        <v>1</v>
      </c>
      <c r="AJ37" s="61">
        <f t="array" ref="AJ37:AK37">IF(ISNUMBER(AF37),MMULT(AH37:AI37,$AN$5:$AO$6),0)</f>
        <v>0</v>
      </c>
      <c r="AK37" s="61">
        <v>0</v>
      </c>
    </row>
    <row r="38" spans="32:37" x14ac:dyDescent="0.2">
      <c r="AF38" s="61" t="b">
        <f t="shared" si="2"/>
        <v>0</v>
      </c>
      <c r="AG38" s="61">
        <f t="shared" si="0"/>
        <v>-4.6666666666666696</v>
      </c>
      <c r="AH38" s="61">
        <f t="shared" si="1"/>
        <v>-4.6666666666666696</v>
      </c>
      <c r="AI38" s="61">
        <v>1</v>
      </c>
      <c r="AJ38" s="61">
        <f t="array" ref="AJ38:AK38">IF(ISNUMBER(AF38),MMULT(AH38:AI38,$AN$5:$AO$6),0)</f>
        <v>0</v>
      </c>
      <c r="AK38" s="61">
        <v>0</v>
      </c>
    </row>
    <row r="39" spans="32:37" x14ac:dyDescent="0.2">
      <c r="AF39" s="61" t="b">
        <f t="shared" si="2"/>
        <v>0</v>
      </c>
      <c r="AG39" s="61">
        <f t="shared" si="0"/>
        <v>-4.6666666666666696</v>
      </c>
      <c r="AH39" s="61">
        <f t="shared" si="1"/>
        <v>-4.6666666666666696</v>
      </c>
      <c r="AI39" s="61">
        <v>1</v>
      </c>
      <c r="AJ39" s="61">
        <f t="array" ref="AJ39:AK39">IF(ISNUMBER(AF39),MMULT(AH39:AI39,$AN$5:$AO$6),0)</f>
        <v>0</v>
      </c>
      <c r="AK39" s="61">
        <v>0</v>
      </c>
    </row>
    <row r="40" spans="32:37" x14ac:dyDescent="0.2">
      <c r="AF40" s="61" t="b">
        <f t="shared" si="2"/>
        <v>0</v>
      </c>
      <c r="AG40" s="61">
        <f t="shared" si="0"/>
        <v>-4.6666666666666696</v>
      </c>
      <c r="AH40" s="61">
        <f t="shared" si="1"/>
        <v>-4.6666666666666696</v>
      </c>
      <c r="AI40" s="61">
        <v>1</v>
      </c>
      <c r="AJ40" s="61">
        <f t="array" ref="AJ40:AK40">IF(ISNUMBER(AF40),MMULT(AH40:AI40,$AN$5:$AO$6),0)</f>
        <v>0</v>
      </c>
      <c r="AK40" s="61">
        <v>0</v>
      </c>
    </row>
    <row r="41" spans="32:37" x14ac:dyDescent="0.2">
      <c r="AF41" s="61" t="b">
        <f t="shared" si="2"/>
        <v>0</v>
      </c>
      <c r="AG41" s="61">
        <f t="shared" si="0"/>
        <v>-4.6666666666666696</v>
      </c>
      <c r="AH41" s="61">
        <f t="shared" si="1"/>
        <v>-4.6666666666666696</v>
      </c>
      <c r="AI41" s="61">
        <v>1</v>
      </c>
      <c r="AJ41" s="61">
        <f t="array" ref="AJ41:AK41">IF(ISNUMBER(AF41),MMULT(AH41:AI41,$AN$5:$AO$6),0)</f>
        <v>0</v>
      </c>
      <c r="AK41" s="61">
        <v>0</v>
      </c>
    </row>
    <row r="42" spans="32:37" x14ac:dyDescent="0.2">
      <c r="AF42" s="61" t="b">
        <f t="shared" si="2"/>
        <v>0</v>
      </c>
      <c r="AG42" s="61">
        <f t="shared" ref="AG42:AG73" si="3">(AF42-$AF$5)/($AF$6-$AF$5)</f>
        <v>-4.6666666666666696</v>
      </c>
      <c r="AH42" s="61">
        <f t="shared" ref="AH42:AH73" si="4">AG42</f>
        <v>-4.6666666666666696</v>
      </c>
      <c r="AI42" s="61">
        <v>1</v>
      </c>
      <c r="AJ42" s="61">
        <f t="array" ref="AJ42:AK42">IF(ISNUMBER(AF42),MMULT(AH42:AI42,$AN$5:$AO$6),0)</f>
        <v>0</v>
      </c>
      <c r="AK42" s="61">
        <v>0</v>
      </c>
    </row>
    <row r="43" spans="32:37" x14ac:dyDescent="0.2">
      <c r="AF43" s="61" t="b">
        <f t="shared" ref="AF43:AF74" si="5">IF(AF42&lt;AF$6,AF42+AF$7)</f>
        <v>0</v>
      </c>
      <c r="AG43" s="61">
        <f t="shared" si="3"/>
        <v>-4.6666666666666696</v>
      </c>
      <c r="AH43" s="61">
        <f t="shared" si="4"/>
        <v>-4.6666666666666696</v>
      </c>
      <c r="AI43" s="61">
        <v>1</v>
      </c>
      <c r="AJ43" s="61">
        <f t="array" ref="AJ43:AK43">IF(ISNUMBER(AF43),MMULT(AH43:AI43,$AN$5:$AO$6),0)</f>
        <v>0</v>
      </c>
      <c r="AK43" s="61">
        <v>0</v>
      </c>
    </row>
    <row r="44" spans="32:37" x14ac:dyDescent="0.2">
      <c r="AF44" s="61" t="b">
        <f t="shared" si="5"/>
        <v>0</v>
      </c>
      <c r="AG44" s="61">
        <f t="shared" si="3"/>
        <v>-4.6666666666666696</v>
      </c>
      <c r="AH44" s="61">
        <f t="shared" si="4"/>
        <v>-4.6666666666666696</v>
      </c>
      <c r="AI44" s="61">
        <v>1</v>
      </c>
      <c r="AJ44" s="61">
        <f t="array" ref="AJ44:AK44">IF(ISNUMBER(AF44),MMULT(AH44:AI44,$AN$5:$AO$6),0)</f>
        <v>0</v>
      </c>
      <c r="AK44" s="61">
        <v>0</v>
      </c>
    </row>
    <row r="45" spans="32:37" x14ac:dyDescent="0.2">
      <c r="AF45" s="61" t="b">
        <f t="shared" si="5"/>
        <v>0</v>
      </c>
      <c r="AG45" s="61">
        <f t="shared" si="3"/>
        <v>-4.6666666666666696</v>
      </c>
      <c r="AH45" s="61">
        <f t="shared" si="4"/>
        <v>-4.6666666666666696</v>
      </c>
      <c r="AI45" s="61">
        <v>1</v>
      </c>
      <c r="AJ45" s="61">
        <f t="array" ref="AJ45:AK45">IF(ISNUMBER(AF45),MMULT(AH45:AI45,$AN$5:$AO$6),0)</f>
        <v>0</v>
      </c>
      <c r="AK45" s="61">
        <v>0</v>
      </c>
    </row>
    <row r="46" spans="32:37" x14ac:dyDescent="0.2">
      <c r="AF46" s="61" t="b">
        <f t="shared" si="5"/>
        <v>0</v>
      </c>
      <c r="AG46" s="61">
        <f t="shared" si="3"/>
        <v>-4.6666666666666696</v>
      </c>
      <c r="AH46" s="61">
        <f t="shared" si="4"/>
        <v>-4.6666666666666696</v>
      </c>
      <c r="AI46" s="61">
        <v>1</v>
      </c>
      <c r="AJ46" s="61">
        <f t="array" ref="AJ46:AK46">IF(ISNUMBER(AF46),MMULT(AH46:AI46,$AN$5:$AO$6),0)</f>
        <v>0</v>
      </c>
      <c r="AK46" s="61">
        <v>0</v>
      </c>
    </row>
    <row r="47" spans="32:37" x14ac:dyDescent="0.2">
      <c r="AF47" s="61" t="b">
        <f t="shared" si="5"/>
        <v>0</v>
      </c>
      <c r="AG47" s="61">
        <f t="shared" si="3"/>
        <v>-4.6666666666666696</v>
      </c>
      <c r="AH47" s="61">
        <f t="shared" si="4"/>
        <v>-4.6666666666666696</v>
      </c>
      <c r="AI47" s="61">
        <v>1</v>
      </c>
      <c r="AJ47" s="61">
        <f t="array" ref="AJ47:AK47">IF(ISNUMBER(AF47),MMULT(AH47:AI47,$AN$5:$AO$6),0)</f>
        <v>0</v>
      </c>
      <c r="AK47" s="61">
        <v>0</v>
      </c>
    </row>
    <row r="48" spans="32:37" x14ac:dyDescent="0.2">
      <c r="AF48" s="61" t="b">
        <f t="shared" si="5"/>
        <v>0</v>
      </c>
      <c r="AG48" s="61">
        <f t="shared" si="3"/>
        <v>-4.6666666666666696</v>
      </c>
      <c r="AH48" s="61">
        <f t="shared" si="4"/>
        <v>-4.6666666666666696</v>
      </c>
      <c r="AI48" s="61">
        <v>1</v>
      </c>
      <c r="AJ48" s="61">
        <f t="array" ref="AJ48:AK48">IF(ISNUMBER(AF48),MMULT(AH48:AI48,$AN$5:$AO$6),0)</f>
        <v>0</v>
      </c>
      <c r="AK48" s="61">
        <v>0</v>
      </c>
    </row>
    <row r="49" spans="32:37" x14ac:dyDescent="0.2">
      <c r="AF49" s="61" t="b">
        <f t="shared" si="5"/>
        <v>0</v>
      </c>
      <c r="AG49" s="61">
        <f t="shared" si="3"/>
        <v>-4.6666666666666696</v>
      </c>
      <c r="AH49" s="61">
        <f t="shared" si="4"/>
        <v>-4.6666666666666696</v>
      </c>
      <c r="AI49" s="61">
        <v>1</v>
      </c>
      <c r="AJ49" s="61">
        <f t="array" ref="AJ49:AK49">IF(ISNUMBER(AF49),MMULT(AH49:AI49,$AN$5:$AO$6),0)</f>
        <v>0</v>
      </c>
      <c r="AK49" s="61">
        <v>0</v>
      </c>
    </row>
    <row r="50" spans="32:37" x14ac:dyDescent="0.2">
      <c r="AF50" s="61" t="b">
        <f t="shared" si="5"/>
        <v>0</v>
      </c>
      <c r="AG50" s="61">
        <f t="shared" si="3"/>
        <v>-4.6666666666666696</v>
      </c>
      <c r="AH50" s="61">
        <f t="shared" si="4"/>
        <v>-4.6666666666666696</v>
      </c>
      <c r="AI50" s="61">
        <v>1</v>
      </c>
      <c r="AJ50" s="61">
        <f t="array" ref="AJ50:AK50">IF(ISNUMBER(AF50),MMULT(AH50:AI50,$AN$5:$AO$6),0)</f>
        <v>0</v>
      </c>
      <c r="AK50" s="61">
        <v>0</v>
      </c>
    </row>
    <row r="51" spans="32:37" x14ac:dyDescent="0.2">
      <c r="AF51" s="61" t="b">
        <f t="shared" si="5"/>
        <v>0</v>
      </c>
      <c r="AG51" s="61">
        <f t="shared" si="3"/>
        <v>-4.6666666666666696</v>
      </c>
      <c r="AH51" s="61">
        <f t="shared" si="4"/>
        <v>-4.6666666666666696</v>
      </c>
      <c r="AI51" s="61">
        <v>1</v>
      </c>
      <c r="AJ51" s="61">
        <f t="array" ref="AJ51:AK51">IF(ISNUMBER(AF51),MMULT(AH51:AI51,$AN$5:$AO$6),0)</f>
        <v>0</v>
      </c>
      <c r="AK51" s="61">
        <v>0</v>
      </c>
    </row>
    <row r="52" spans="32:37" x14ac:dyDescent="0.2">
      <c r="AF52" s="61" t="b">
        <f t="shared" si="5"/>
        <v>0</v>
      </c>
      <c r="AG52" s="61">
        <f t="shared" si="3"/>
        <v>-4.6666666666666696</v>
      </c>
      <c r="AH52" s="61">
        <f t="shared" si="4"/>
        <v>-4.6666666666666696</v>
      </c>
      <c r="AI52" s="61">
        <v>1</v>
      </c>
      <c r="AJ52" s="61">
        <f t="array" ref="AJ52:AK52">IF(ISNUMBER(AF52),MMULT(AH52:AI52,$AN$5:$AO$6),0)</f>
        <v>0</v>
      </c>
      <c r="AK52" s="61">
        <v>0</v>
      </c>
    </row>
    <row r="53" spans="32:37" x14ac:dyDescent="0.2">
      <c r="AF53" s="61" t="b">
        <f t="shared" si="5"/>
        <v>0</v>
      </c>
      <c r="AG53" s="61">
        <f t="shared" si="3"/>
        <v>-4.6666666666666696</v>
      </c>
      <c r="AH53" s="61">
        <f t="shared" si="4"/>
        <v>-4.6666666666666696</v>
      </c>
      <c r="AI53" s="61">
        <v>1</v>
      </c>
      <c r="AJ53" s="61">
        <f t="array" ref="AJ53:AK53">IF(ISNUMBER(AF53),MMULT(AH53:AI53,$AN$5:$AO$6),0)</f>
        <v>0</v>
      </c>
      <c r="AK53" s="61">
        <v>0</v>
      </c>
    </row>
    <row r="54" spans="32:37" x14ac:dyDescent="0.2">
      <c r="AF54" s="61" t="b">
        <f t="shared" si="5"/>
        <v>0</v>
      </c>
      <c r="AG54" s="61">
        <f t="shared" si="3"/>
        <v>-4.6666666666666696</v>
      </c>
      <c r="AH54" s="61">
        <f t="shared" si="4"/>
        <v>-4.6666666666666696</v>
      </c>
      <c r="AI54" s="61">
        <v>1</v>
      </c>
      <c r="AJ54" s="61">
        <f t="array" ref="AJ54:AK54">IF(ISNUMBER(AF54),MMULT(AH54:AI54,$AN$5:$AO$6),0)</f>
        <v>0</v>
      </c>
      <c r="AK54" s="61">
        <v>0</v>
      </c>
    </row>
    <row r="55" spans="32:37" x14ac:dyDescent="0.2">
      <c r="AF55" s="61" t="b">
        <f t="shared" si="5"/>
        <v>0</v>
      </c>
      <c r="AG55" s="61">
        <f t="shared" si="3"/>
        <v>-4.6666666666666696</v>
      </c>
      <c r="AH55" s="61">
        <f t="shared" si="4"/>
        <v>-4.6666666666666696</v>
      </c>
      <c r="AI55" s="61">
        <v>1</v>
      </c>
      <c r="AJ55" s="61">
        <f t="array" ref="AJ55:AK55">IF(ISNUMBER(AF55),MMULT(AH55:AI55,$AN$5:$AO$6),0)</f>
        <v>0</v>
      </c>
      <c r="AK55" s="61">
        <v>0</v>
      </c>
    </row>
    <row r="56" spans="32:37" x14ac:dyDescent="0.2">
      <c r="AF56" s="61" t="b">
        <f t="shared" si="5"/>
        <v>0</v>
      </c>
      <c r="AG56" s="61">
        <f t="shared" si="3"/>
        <v>-4.6666666666666696</v>
      </c>
      <c r="AH56" s="61">
        <f t="shared" si="4"/>
        <v>-4.6666666666666696</v>
      </c>
      <c r="AI56" s="61">
        <v>1</v>
      </c>
      <c r="AJ56" s="61">
        <f t="array" ref="AJ56:AK56">IF(ISNUMBER(AF56),MMULT(AH56:AI56,$AN$5:$AO$6),0)</f>
        <v>0</v>
      </c>
      <c r="AK56" s="61">
        <v>0</v>
      </c>
    </row>
    <row r="57" spans="32:37" x14ac:dyDescent="0.2">
      <c r="AF57" s="61" t="b">
        <f t="shared" si="5"/>
        <v>0</v>
      </c>
      <c r="AG57" s="61">
        <f t="shared" si="3"/>
        <v>-4.6666666666666696</v>
      </c>
      <c r="AH57" s="61">
        <f t="shared" si="4"/>
        <v>-4.6666666666666696</v>
      </c>
      <c r="AI57" s="61">
        <v>1</v>
      </c>
      <c r="AJ57" s="61">
        <f t="array" ref="AJ57:AK57">IF(ISNUMBER(AF57),MMULT(AH57:AI57,$AN$5:$AO$6),0)</f>
        <v>0</v>
      </c>
      <c r="AK57" s="61">
        <v>0</v>
      </c>
    </row>
    <row r="58" spans="32:37" x14ac:dyDescent="0.2">
      <c r="AF58" s="61" t="b">
        <f t="shared" si="5"/>
        <v>0</v>
      </c>
      <c r="AG58" s="61">
        <f t="shared" si="3"/>
        <v>-4.6666666666666696</v>
      </c>
      <c r="AH58" s="61">
        <f t="shared" si="4"/>
        <v>-4.6666666666666696</v>
      </c>
      <c r="AI58" s="61">
        <v>1</v>
      </c>
      <c r="AJ58" s="61">
        <f t="array" ref="AJ58:AK58">IF(ISNUMBER(AF58),MMULT(AH58:AI58,$AN$5:$AO$6),0)</f>
        <v>0</v>
      </c>
      <c r="AK58" s="61">
        <v>0</v>
      </c>
    </row>
    <row r="59" spans="32:37" x14ac:dyDescent="0.2">
      <c r="AF59" s="61" t="b">
        <f t="shared" si="5"/>
        <v>0</v>
      </c>
      <c r="AG59" s="61">
        <f t="shared" si="3"/>
        <v>-4.6666666666666696</v>
      </c>
      <c r="AH59" s="61">
        <f t="shared" si="4"/>
        <v>-4.6666666666666696</v>
      </c>
      <c r="AI59" s="61">
        <v>1</v>
      </c>
      <c r="AJ59" s="61">
        <f t="array" ref="AJ59:AK59">IF(ISNUMBER(AF59),MMULT(AH59:AI59,$AN$5:$AO$6),0)</f>
        <v>0</v>
      </c>
      <c r="AK59" s="61">
        <v>0</v>
      </c>
    </row>
    <row r="60" spans="32:37" x14ac:dyDescent="0.2">
      <c r="AF60" s="61" t="b">
        <f t="shared" si="5"/>
        <v>0</v>
      </c>
      <c r="AG60" s="61">
        <f t="shared" si="3"/>
        <v>-4.6666666666666696</v>
      </c>
      <c r="AH60" s="61">
        <f t="shared" si="4"/>
        <v>-4.6666666666666696</v>
      </c>
      <c r="AI60" s="61">
        <v>1</v>
      </c>
      <c r="AJ60" s="61">
        <f t="array" ref="AJ60:AK60">IF(ISNUMBER(AF60),MMULT(AH60:AI60,$AN$5:$AO$6),0)</f>
        <v>0</v>
      </c>
      <c r="AK60" s="61">
        <v>0</v>
      </c>
    </row>
    <row r="61" spans="32:37" x14ac:dyDescent="0.2">
      <c r="AF61" s="61" t="b">
        <f t="shared" si="5"/>
        <v>0</v>
      </c>
      <c r="AG61" s="61">
        <f t="shared" si="3"/>
        <v>-4.6666666666666696</v>
      </c>
      <c r="AH61" s="61">
        <f t="shared" si="4"/>
        <v>-4.6666666666666696</v>
      </c>
      <c r="AI61" s="61">
        <v>1</v>
      </c>
      <c r="AJ61" s="61">
        <f t="array" ref="AJ61:AK61">IF(ISNUMBER(AF61),MMULT(AH61:AI61,$AN$5:$AO$6),0)</f>
        <v>0</v>
      </c>
      <c r="AK61" s="61">
        <v>0</v>
      </c>
    </row>
    <row r="62" spans="32:37" x14ac:dyDescent="0.2">
      <c r="AF62" s="61" t="b">
        <f t="shared" si="5"/>
        <v>0</v>
      </c>
      <c r="AG62" s="61">
        <f t="shared" si="3"/>
        <v>-4.6666666666666696</v>
      </c>
      <c r="AH62" s="61">
        <f t="shared" si="4"/>
        <v>-4.6666666666666696</v>
      </c>
      <c r="AI62" s="61">
        <v>1</v>
      </c>
      <c r="AJ62" s="61">
        <f t="array" ref="AJ62:AK62">IF(ISNUMBER(AF62),MMULT(AH62:AI62,$AN$5:$AO$6),0)</f>
        <v>0</v>
      </c>
      <c r="AK62" s="61">
        <v>0</v>
      </c>
    </row>
    <row r="63" spans="32:37" x14ac:dyDescent="0.2">
      <c r="AF63" s="61" t="b">
        <f t="shared" si="5"/>
        <v>0</v>
      </c>
      <c r="AG63" s="61">
        <f t="shared" si="3"/>
        <v>-4.6666666666666696</v>
      </c>
      <c r="AH63" s="61">
        <f t="shared" si="4"/>
        <v>-4.6666666666666696</v>
      </c>
      <c r="AI63" s="61">
        <v>1</v>
      </c>
      <c r="AJ63" s="61">
        <f t="array" ref="AJ63:AK63">IF(ISNUMBER(AF63),MMULT(AH63:AI63,$AN$5:$AO$6),0)</f>
        <v>0</v>
      </c>
      <c r="AK63" s="61">
        <v>0</v>
      </c>
    </row>
    <row r="64" spans="32:37" x14ac:dyDescent="0.2">
      <c r="AF64" s="61" t="b">
        <f t="shared" si="5"/>
        <v>0</v>
      </c>
      <c r="AG64" s="61">
        <f t="shared" si="3"/>
        <v>-4.6666666666666696</v>
      </c>
      <c r="AH64" s="61">
        <f t="shared" si="4"/>
        <v>-4.6666666666666696</v>
      </c>
      <c r="AI64" s="61">
        <v>1</v>
      </c>
      <c r="AJ64" s="61">
        <f t="array" ref="AJ64:AK64">IF(ISNUMBER(AF64),MMULT(AH64:AI64,$AN$5:$AO$6),0)</f>
        <v>0</v>
      </c>
      <c r="AK64" s="61">
        <v>0</v>
      </c>
    </row>
    <row r="65" spans="32:37" x14ac:dyDescent="0.2">
      <c r="AF65" s="61" t="b">
        <f t="shared" si="5"/>
        <v>0</v>
      </c>
      <c r="AG65" s="61">
        <f t="shared" si="3"/>
        <v>-4.6666666666666696</v>
      </c>
      <c r="AH65" s="61">
        <f t="shared" si="4"/>
        <v>-4.6666666666666696</v>
      </c>
      <c r="AI65" s="61">
        <v>1</v>
      </c>
      <c r="AJ65" s="61">
        <f t="array" ref="AJ65:AK65">IF(ISNUMBER(AF65),MMULT(AH65:AI65,$AN$5:$AO$6),0)</f>
        <v>0</v>
      </c>
      <c r="AK65" s="61">
        <v>0</v>
      </c>
    </row>
    <row r="66" spans="32:37" x14ac:dyDescent="0.2">
      <c r="AF66" s="61" t="b">
        <f t="shared" si="5"/>
        <v>0</v>
      </c>
      <c r="AG66" s="61">
        <f t="shared" si="3"/>
        <v>-4.6666666666666696</v>
      </c>
      <c r="AH66" s="61">
        <f t="shared" si="4"/>
        <v>-4.6666666666666696</v>
      </c>
      <c r="AI66" s="61">
        <v>1</v>
      </c>
      <c r="AJ66" s="61">
        <f t="array" ref="AJ66:AK66">IF(ISNUMBER(AF66),MMULT(AH66:AI66,$AN$5:$AO$6),0)</f>
        <v>0</v>
      </c>
      <c r="AK66" s="61">
        <v>0</v>
      </c>
    </row>
    <row r="67" spans="32:37" x14ac:dyDescent="0.2">
      <c r="AF67" s="61" t="b">
        <f t="shared" si="5"/>
        <v>0</v>
      </c>
      <c r="AG67" s="61">
        <f t="shared" si="3"/>
        <v>-4.6666666666666696</v>
      </c>
      <c r="AH67" s="61">
        <f t="shared" si="4"/>
        <v>-4.6666666666666696</v>
      </c>
      <c r="AI67" s="61">
        <v>1</v>
      </c>
      <c r="AJ67" s="61">
        <f t="array" ref="AJ67:AK67">IF(ISNUMBER(AF67),MMULT(AH67:AI67,$AN$5:$AO$6),0)</f>
        <v>0</v>
      </c>
      <c r="AK67" s="61">
        <v>0</v>
      </c>
    </row>
    <row r="68" spans="32:37" x14ac:dyDescent="0.2">
      <c r="AF68" s="61" t="b">
        <f t="shared" si="5"/>
        <v>0</v>
      </c>
      <c r="AG68" s="61">
        <f t="shared" si="3"/>
        <v>-4.6666666666666696</v>
      </c>
      <c r="AH68" s="61">
        <f t="shared" si="4"/>
        <v>-4.6666666666666696</v>
      </c>
      <c r="AI68" s="61">
        <v>1</v>
      </c>
      <c r="AJ68" s="61">
        <f t="array" ref="AJ68:AK68">IF(ISNUMBER(AF68),MMULT(AH68:AI68,$AN$5:$AO$6),0)</f>
        <v>0</v>
      </c>
      <c r="AK68" s="61">
        <v>0</v>
      </c>
    </row>
    <row r="69" spans="32:37" x14ac:dyDescent="0.2">
      <c r="AF69" s="61" t="b">
        <f t="shared" si="5"/>
        <v>0</v>
      </c>
      <c r="AG69" s="61">
        <f t="shared" si="3"/>
        <v>-4.6666666666666696</v>
      </c>
      <c r="AH69" s="61">
        <f t="shared" si="4"/>
        <v>-4.6666666666666696</v>
      </c>
      <c r="AI69" s="61">
        <v>1</v>
      </c>
      <c r="AJ69" s="61">
        <f t="array" ref="AJ69:AK69">IF(ISNUMBER(AF69),MMULT(AH69:AI69,$AN$5:$AO$6),0)</f>
        <v>0</v>
      </c>
      <c r="AK69" s="61">
        <v>0</v>
      </c>
    </row>
    <row r="70" spans="32:37" x14ac:dyDescent="0.2">
      <c r="AF70" s="61" t="b">
        <f t="shared" si="5"/>
        <v>0</v>
      </c>
      <c r="AG70" s="61">
        <f t="shared" si="3"/>
        <v>-4.6666666666666696</v>
      </c>
      <c r="AH70" s="61">
        <f t="shared" si="4"/>
        <v>-4.6666666666666696</v>
      </c>
      <c r="AI70" s="61">
        <v>1</v>
      </c>
      <c r="AJ70" s="61">
        <f t="array" ref="AJ70:AK70">IF(ISNUMBER(AF70),MMULT(AH70:AI70,$AN$5:$AO$6),0)</f>
        <v>0</v>
      </c>
      <c r="AK70" s="61">
        <v>0</v>
      </c>
    </row>
    <row r="71" spans="32:37" x14ac:dyDescent="0.2">
      <c r="AF71" s="61" t="b">
        <f t="shared" si="5"/>
        <v>0</v>
      </c>
      <c r="AG71" s="61">
        <f t="shared" si="3"/>
        <v>-4.6666666666666696</v>
      </c>
      <c r="AH71" s="61">
        <f t="shared" si="4"/>
        <v>-4.6666666666666696</v>
      </c>
      <c r="AI71" s="61">
        <v>1</v>
      </c>
      <c r="AJ71" s="61">
        <f t="array" ref="AJ71:AK71">IF(ISNUMBER(AF71),MMULT(AH71:AI71,$AN$5:$AO$6),0)</f>
        <v>0</v>
      </c>
      <c r="AK71" s="61">
        <v>0</v>
      </c>
    </row>
    <row r="72" spans="32:37" x14ac:dyDescent="0.2">
      <c r="AF72" s="61" t="b">
        <f t="shared" si="5"/>
        <v>0</v>
      </c>
      <c r="AG72" s="61">
        <f t="shared" si="3"/>
        <v>-4.6666666666666696</v>
      </c>
      <c r="AH72" s="61">
        <f t="shared" si="4"/>
        <v>-4.6666666666666696</v>
      </c>
      <c r="AI72" s="61">
        <v>1</v>
      </c>
      <c r="AJ72" s="61">
        <f t="array" ref="AJ72:AK72">IF(ISNUMBER(AF72),MMULT(AH72:AI72,$AN$5:$AO$6),0)</f>
        <v>0</v>
      </c>
      <c r="AK72" s="61">
        <v>0</v>
      </c>
    </row>
    <row r="73" spans="32:37" x14ac:dyDescent="0.2">
      <c r="AF73" s="61" t="b">
        <f t="shared" si="5"/>
        <v>0</v>
      </c>
      <c r="AG73" s="61">
        <f t="shared" si="3"/>
        <v>-4.6666666666666696</v>
      </c>
      <c r="AH73" s="61">
        <f t="shared" si="4"/>
        <v>-4.6666666666666696</v>
      </c>
      <c r="AI73" s="61">
        <v>1</v>
      </c>
      <c r="AJ73" s="61">
        <f t="array" ref="AJ73:AK73">IF(ISNUMBER(AF73),MMULT(AH73:AI73,$AN$5:$AO$6),0)</f>
        <v>0</v>
      </c>
      <c r="AK73" s="61">
        <v>0</v>
      </c>
    </row>
    <row r="74" spans="32:37" x14ac:dyDescent="0.2">
      <c r="AF74" s="61" t="b">
        <f t="shared" si="5"/>
        <v>0</v>
      </c>
      <c r="AG74" s="61">
        <f t="shared" ref="AG74:AG105" si="6">(AF74-$AF$5)/($AF$6-$AF$5)</f>
        <v>-4.6666666666666696</v>
      </c>
      <c r="AH74" s="61">
        <f t="shared" ref="AH74:AH105" si="7">AG74</f>
        <v>-4.6666666666666696</v>
      </c>
      <c r="AI74" s="61">
        <v>1</v>
      </c>
      <c r="AJ74" s="61">
        <f t="array" ref="AJ74:AK74">IF(ISNUMBER(AF74),MMULT(AH74:AI74,$AN$5:$AO$6),0)</f>
        <v>0</v>
      </c>
      <c r="AK74" s="61">
        <v>0</v>
      </c>
    </row>
    <row r="75" spans="32:37" x14ac:dyDescent="0.2">
      <c r="AF75" s="61" t="b">
        <f t="shared" ref="AF75:AF106" si="8">IF(AF74&lt;AF$6,AF74+AF$7)</f>
        <v>0</v>
      </c>
      <c r="AG75" s="61">
        <f t="shared" si="6"/>
        <v>-4.6666666666666696</v>
      </c>
      <c r="AH75" s="61">
        <f t="shared" si="7"/>
        <v>-4.6666666666666696</v>
      </c>
      <c r="AI75" s="61">
        <v>1</v>
      </c>
      <c r="AJ75" s="61">
        <f t="array" ref="AJ75:AK75">IF(ISNUMBER(AF75),MMULT(AH75:AI75,$AN$5:$AO$6),0)</f>
        <v>0</v>
      </c>
      <c r="AK75" s="61">
        <v>0</v>
      </c>
    </row>
    <row r="76" spans="32:37" x14ac:dyDescent="0.2">
      <c r="AF76" s="61" t="b">
        <f t="shared" si="8"/>
        <v>0</v>
      </c>
      <c r="AG76" s="61">
        <f t="shared" si="6"/>
        <v>-4.6666666666666696</v>
      </c>
      <c r="AH76" s="61">
        <f t="shared" si="7"/>
        <v>-4.6666666666666696</v>
      </c>
      <c r="AI76" s="61">
        <v>1</v>
      </c>
      <c r="AJ76" s="61">
        <f t="array" ref="AJ76:AK76">IF(ISNUMBER(AF76),MMULT(AH76:AI76,$AN$5:$AO$6),0)</f>
        <v>0</v>
      </c>
      <c r="AK76" s="61">
        <v>0</v>
      </c>
    </row>
    <row r="77" spans="32:37" x14ac:dyDescent="0.2">
      <c r="AF77" s="61" t="b">
        <f t="shared" si="8"/>
        <v>0</v>
      </c>
      <c r="AG77" s="61">
        <f t="shared" si="6"/>
        <v>-4.6666666666666696</v>
      </c>
      <c r="AH77" s="61">
        <f t="shared" si="7"/>
        <v>-4.6666666666666696</v>
      </c>
      <c r="AI77" s="61">
        <v>1</v>
      </c>
      <c r="AJ77" s="61">
        <f t="array" ref="AJ77:AK77">IF(ISNUMBER(AF77),MMULT(AH77:AI77,$AN$5:$AO$6),0)</f>
        <v>0</v>
      </c>
      <c r="AK77" s="61">
        <v>0</v>
      </c>
    </row>
    <row r="78" spans="32:37" x14ac:dyDescent="0.2">
      <c r="AF78" s="61" t="b">
        <f t="shared" si="8"/>
        <v>0</v>
      </c>
      <c r="AG78" s="61">
        <f t="shared" si="6"/>
        <v>-4.6666666666666696</v>
      </c>
      <c r="AH78" s="61">
        <f t="shared" si="7"/>
        <v>-4.6666666666666696</v>
      </c>
      <c r="AI78" s="61">
        <v>1</v>
      </c>
      <c r="AJ78" s="61">
        <f t="array" ref="AJ78:AK78">IF(ISNUMBER(AF78),MMULT(AH78:AI78,$AN$5:$AO$6),0)</f>
        <v>0</v>
      </c>
      <c r="AK78" s="61">
        <v>0</v>
      </c>
    </row>
    <row r="79" spans="32:37" x14ac:dyDescent="0.2">
      <c r="AF79" s="61" t="b">
        <f t="shared" si="8"/>
        <v>0</v>
      </c>
      <c r="AG79" s="61">
        <f t="shared" si="6"/>
        <v>-4.6666666666666696</v>
      </c>
      <c r="AH79" s="61">
        <f t="shared" si="7"/>
        <v>-4.6666666666666696</v>
      </c>
      <c r="AI79" s="61">
        <v>1</v>
      </c>
      <c r="AJ79" s="61">
        <f t="array" ref="AJ79:AK79">IF(ISNUMBER(AF79),MMULT(AH79:AI79,$AN$5:$AO$6),0)</f>
        <v>0</v>
      </c>
      <c r="AK79" s="61">
        <v>0</v>
      </c>
    </row>
    <row r="80" spans="32:37" x14ac:dyDescent="0.2">
      <c r="AF80" s="61" t="b">
        <f t="shared" si="8"/>
        <v>0</v>
      </c>
      <c r="AG80" s="61">
        <f t="shared" si="6"/>
        <v>-4.6666666666666696</v>
      </c>
      <c r="AH80" s="61">
        <f t="shared" si="7"/>
        <v>-4.6666666666666696</v>
      </c>
      <c r="AI80" s="61">
        <v>1</v>
      </c>
      <c r="AJ80" s="61">
        <f t="array" ref="AJ80:AK80">IF(ISNUMBER(AF80),MMULT(AH80:AI80,$AN$5:$AO$6),0)</f>
        <v>0</v>
      </c>
      <c r="AK80" s="61">
        <v>0</v>
      </c>
    </row>
    <row r="81" spans="32:37" x14ac:dyDescent="0.2">
      <c r="AF81" s="61" t="b">
        <f t="shared" si="8"/>
        <v>0</v>
      </c>
      <c r="AG81" s="61">
        <f t="shared" si="6"/>
        <v>-4.6666666666666696</v>
      </c>
      <c r="AH81" s="61">
        <f t="shared" si="7"/>
        <v>-4.6666666666666696</v>
      </c>
      <c r="AI81" s="61">
        <v>1</v>
      </c>
      <c r="AJ81" s="61">
        <f t="array" ref="AJ81:AK81">IF(ISNUMBER(AF81),MMULT(AH81:AI81,$AN$5:$AO$6),0)</f>
        <v>0</v>
      </c>
      <c r="AK81" s="61">
        <v>0</v>
      </c>
    </row>
    <row r="82" spans="32:37" x14ac:dyDescent="0.2">
      <c r="AF82" s="61" t="b">
        <f t="shared" si="8"/>
        <v>0</v>
      </c>
      <c r="AG82" s="61">
        <f t="shared" si="6"/>
        <v>-4.6666666666666696</v>
      </c>
      <c r="AH82" s="61">
        <f t="shared" si="7"/>
        <v>-4.6666666666666696</v>
      </c>
      <c r="AI82" s="61">
        <v>1</v>
      </c>
      <c r="AJ82" s="61">
        <f t="array" ref="AJ82:AK82">IF(ISNUMBER(AF82),MMULT(AH82:AI82,$AN$5:$AO$6),0)</f>
        <v>0</v>
      </c>
      <c r="AK82" s="61">
        <v>0</v>
      </c>
    </row>
    <row r="83" spans="32:37" x14ac:dyDescent="0.2">
      <c r="AF83" s="61" t="b">
        <f t="shared" si="8"/>
        <v>0</v>
      </c>
      <c r="AG83" s="61">
        <f t="shared" si="6"/>
        <v>-4.6666666666666696</v>
      </c>
      <c r="AH83" s="61">
        <f t="shared" si="7"/>
        <v>-4.6666666666666696</v>
      </c>
      <c r="AI83" s="61">
        <v>1</v>
      </c>
      <c r="AJ83" s="61">
        <f t="array" ref="AJ83:AK83">IF(ISNUMBER(AF83),MMULT(AH83:AI83,$AN$5:$AO$6),0)</f>
        <v>0</v>
      </c>
      <c r="AK83" s="61">
        <v>0</v>
      </c>
    </row>
    <row r="84" spans="32:37" x14ac:dyDescent="0.2">
      <c r="AF84" s="61" t="b">
        <f t="shared" si="8"/>
        <v>0</v>
      </c>
      <c r="AG84" s="61">
        <f t="shared" si="6"/>
        <v>-4.6666666666666696</v>
      </c>
      <c r="AH84" s="61">
        <f t="shared" si="7"/>
        <v>-4.6666666666666696</v>
      </c>
      <c r="AI84" s="61">
        <v>1</v>
      </c>
      <c r="AJ84" s="61">
        <f t="array" ref="AJ84:AK84">IF(ISNUMBER(AF84),MMULT(AH84:AI84,$AN$5:$AO$6),0)</f>
        <v>0</v>
      </c>
      <c r="AK84" s="61">
        <v>0</v>
      </c>
    </row>
    <row r="85" spans="32:37" x14ac:dyDescent="0.2">
      <c r="AF85" s="61" t="b">
        <f t="shared" si="8"/>
        <v>0</v>
      </c>
      <c r="AG85" s="61">
        <f t="shared" si="6"/>
        <v>-4.6666666666666696</v>
      </c>
      <c r="AH85" s="61">
        <f t="shared" si="7"/>
        <v>-4.6666666666666696</v>
      </c>
      <c r="AI85" s="61">
        <v>1</v>
      </c>
      <c r="AJ85" s="61">
        <f t="array" ref="AJ85:AK85">IF(ISNUMBER(AF85),MMULT(AH85:AI85,$AN$5:$AO$6),0)</f>
        <v>0</v>
      </c>
      <c r="AK85" s="61">
        <v>0</v>
      </c>
    </row>
    <row r="86" spans="32:37" x14ac:dyDescent="0.2">
      <c r="AF86" s="61" t="b">
        <f t="shared" si="8"/>
        <v>0</v>
      </c>
      <c r="AG86" s="61">
        <f t="shared" si="6"/>
        <v>-4.6666666666666696</v>
      </c>
      <c r="AH86" s="61">
        <f t="shared" si="7"/>
        <v>-4.6666666666666696</v>
      </c>
      <c r="AI86" s="61">
        <v>1</v>
      </c>
      <c r="AJ86" s="61">
        <f t="array" ref="AJ86:AK86">IF(ISNUMBER(AF86),MMULT(AH86:AI86,$AN$5:$AO$6),0)</f>
        <v>0</v>
      </c>
      <c r="AK86" s="61">
        <v>0</v>
      </c>
    </row>
    <row r="87" spans="32:37" x14ac:dyDescent="0.2">
      <c r="AF87" s="61" t="b">
        <f t="shared" si="8"/>
        <v>0</v>
      </c>
      <c r="AG87" s="61">
        <f t="shared" si="6"/>
        <v>-4.6666666666666696</v>
      </c>
      <c r="AH87" s="61">
        <f t="shared" si="7"/>
        <v>-4.6666666666666696</v>
      </c>
      <c r="AI87" s="61">
        <v>1</v>
      </c>
      <c r="AJ87" s="61">
        <f t="array" ref="AJ87:AK87">IF(ISNUMBER(AF87),MMULT(AH87:AI87,$AN$5:$AO$6),0)</f>
        <v>0</v>
      </c>
      <c r="AK87" s="61">
        <v>0</v>
      </c>
    </row>
    <row r="88" spans="32:37" x14ac:dyDescent="0.2">
      <c r="AF88" s="61" t="b">
        <f t="shared" si="8"/>
        <v>0</v>
      </c>
      <c r="AG88" s="61">
        <f t="shared" si="6"/>
        <v>-4.6666666666666696</v>
      </c>
      <c r="AH88" s="61">
        <f t="shared" si="7"/>
        <v>-4.6666666666666696</v>
      </c>
      <c r="AI88" s="61">
        <v>1</v>
      </c>
      <c r="AJ88" s="61">
        <f t="array" ref="AJ88:AK88">IF(ISNUMBER(AF88),MMULT(AH88:AI88,$AN$5:$AO$6),0)</f>
        <v>0</v>
      </c>
      <c r="AK88" s="61">
        <v>0</v>
      </c>
    </row>
    <row r="89" spans="32:37" x14ac:dyDescent="0.2">
      <c r="AF89" s="61" t="b">
        <f t="shared" si="8"/>
        <v>0</v>
      </c>
      <c r="AG89" s="61">
        <f t="shared" si="6"/>
        <v>-4.6666666666666696</v>
      </c>
      <c r="AH89" s="61">
        <f t="shared" si="7"/>
        <v>-4.6666666666666696</v>
      </c>
      <c r="AI89" s="61">
        <v>1</v>
      </c>
      <c r="AJ89" s="61">
        <f t="array" ref="AJ89:AK89">IF(ISNUMBER(AF89),MMULT(AH89:AI89,$AN$5:$AO$6),0)</f>
        <v>0</v>
      </c>
      <c r="AK89" s="61">
        <v>0</v>
      </c>
    </row>
    <row r="90" spans="32:37" x14ac:dyDescent="0.2">
      <c r="AF90" s="61" t="b">
        <f t="shared" si="8"/>
        <v>0</v>
      </c>
      <c r="AG90" s="61">
        <f t="shared" si="6"/>
        <v>-4.6666666666666696</v>
      </c>
      <c r="AH90" s="61">
        <f t="shared" si="7"/>
        <v>-4.6666666666666696</v>
      </c>
      <c r="AI90" s="61">
        <v>1</v>
      </c>
      <c r="AJ90" s="61">
        <f t="array" ref="AJ90:AK90">IF(ISNUMBER(AF90),MMULT(AH90:AI90,$AN$5:$AO$6),0)</f>
        <v>0</v>
      </c>
      <c r="AK90" s="61">
        <v>0</v>
      </c>
    </row>
    <row r="91" spans="32:37" x14ac:dyDescent="0.2">
      <c r="AF91" s="61" t="b">
        <f t="shared" si="8"/>
        <v>0</v>
      </c>
      <c r="AG91" s="61">
        <f t="shared" si="6"/>
        <v>-4.6666666666666696</v>
      </c>
      <c r="AH91" s="61">
        <f t="shared" si="7"/>
        <v>-4.6666666666666696</v>
      </c>
      <c r="AI91" s="61">
        <v>1</v>
      </c>
      <c r="AJ91" s="61">
        <f t="array" ref="AJ91:AK91">IF(ISNUMBER(AF91),MMULT(AH91:AI91,$AN$5:$AO$6),0)</f>
        <v>0</v>
      </c>
      <c r="AK91" s="61">
        <v>0</v>
      </c>
    </row>
    <row r="92" spans="32:37" x14ac:dyDescent="0.2">
      <c r="AF92" s="61" t="b">
        <f t="shared" si="8"/>
        <v>0</v>
      </c>
      <c r="AG92" s="61">
        <f t="shared" si="6"/>
        <v>-4.6666666666666696</v>
      </c>
      <c r="AH92" s="61">
        <f t="shared" si="7"/>
        <v>-4.6666666666666696</v>
      </c>
      <c r="AI92" s="61">
        <v>1</v>
      </c>
      <c r="AJ92" s="61">
        <f t="array" ref="AJ92:AK92">IF(ISNUMBER(AF92),MMULT(AH92:AI92,$AN$5:$AO$6),0)</f>
        <v>0</v>
      </c>
      <c r="AK92" s="61">
        <v>0</v>
      </c>
    </row>
    <row r="93" spans="32:37" x14ac:dyDescent="0.2">
      <c r="AF93" s="61" t="b">
        <f t="shared" si="8"/>
        <v>0</v>
      </c>
      <c r="AG93" s="61">
        <f t="shared" si="6"/>
        <v>-4.6666666666666696</v>
      </c>
      <c r="AH93" s="61">
        <f t="shared" si="7"/>
        <v>-4.6666666666666696</v>
      </c>
      <c r="AI93" s="61">
        <v>1</v>
      </c>
      <c r="AJ93" s="61">
        <f t="array" ref="AJ93:AK93">IF(ISNUMBER(AF93),MMULT(AH93:AI93,$AN$5:$AO$6),0)</f>
        <v>0</v>
      </c>
      <c r="AK93" s="61">
        <v>0</v>
      </c>
    </row>
    <row r="94" spans="32:37" x14ac:dyDescent="0.2">
      <c r="AF94" s="61" t="b">
        <f t="shared" si="8"/>
        <v>0</v>
      </c>
      <c r="AG94" s="61">
        <f t="shared" si="6"/>
        <v>-4.6666666666666696</v>
      </c>
      <c r="AH94" s="61">
        <f t="shared" si="7"/>
        <v>-4.6666666666666696</v>
      </c>
      <c r="AI94" s="61">
        <v>1</v>
      </c>
      <c r="AJ94" s="61">
        <f t="array" ref="AJ94:AK94">IF(ISNUMBER(AF94),MMULT(AH94:AI94,$AN$5:$AO$6),0)</f>
        <v>0</v>
      </c>
      <c r="AK94" s="61">
        <v>0</v>
      </c>
    </row>
    <row r="95" spans="32:37" x14ac:dyDescent="0.2">
      <c r="AF95" s="61" t="b">
        <f t="shared" si="8"/>
        <v>0</v>
      </c>
      <c r="AG95" s="61">
        <f t="shared" si="6"/>
        <v>-4.6666666666666696</v>
      </c>
      <c r="AH95" s="61">
        <f t="shared" si="7"/>
        <v>-4.6666666666666696</v>
      </c>
      <c r="AI95" s="61">
        <v>1</v>
      </c>
      <c r="AJ95" s="61">
        <f t="array" ref="AJ95:AK95">IF(ISNUMBER(AF95),MMULT(AH95:AI95,$AN$5:$AO$6),0)</f>
        <v>0</v>
      </c>
      <c r="AK95" s="61">
        <v>0</v>
      </c>
    </row>
    <row r="96" spans="32:37" x14ac:dyDescent="0.2">
      <c r="AF96" s="61" t="b">
        <f t="shared" si="8"/>
        <v>0</v>
      </c>
      <c r="AG96" s="61">
        <f t="shared" si="6"/>
        <v>-4.6666666666666696</v>
      </c>
      <c r="AH96" s="61">
        <f t="shared" si="7"/>
        <v>-4.6666666666666696</v>
      </c>
      <c r="AI96" s="61">
        <v>1</v>
      </c>
      <c r="AJ96" s="61">
        <f t="array" ref="AJ96:AK96">IF(ISNUMBER(AF96),MMULT(AH96:AI96,$AN$5:$AO$6),0)</f>
        <v>0</v>
      </c>
      <c r="AK96" s="61">
        <v>0</v>
      </c>
    </row>
    <row r="97" spans="32:37" x14ac:dyDescent="0.2">
      <c r="AF97" s="61" t="b">
        <f t="shared" si="8"/>
        <v>0</v>
      </c>
      <c r="AG97" s="61">
        <f t="shared" si="6"/>
        <v>-4.6666666666666696</v>
      </c>
      <c r="AH97" s="61">
        <f t="shared" si="7"/>
        <v>-4.6666666666666696</v>
      </c>
      <c r="AI97" s="61">
        <v>1</v>
      </c>
      <c r="AJ97" s="61">
        <f t="array" ref="AJ97:AK97">IF(ISNUMBER(AF97),MMULT(AH97:AI97,$AN$5:$AO$6),0)</f>
        <v>0</v>
      </c>
      <c r="AK97" s="61">
        <v>0</v>
      </c>
    </row>
    <row r="98" spans="32:37" x14ac:dyDescent="0.2">
      <c r="AF98" s="61" t="b">
        <f t="shared" si="8"/>
        <v>0</v>
      </c>
      <c r="AG98" s="61">
        <f t="shared" si="6"/>
        <v>-4.6666666666666696</v>
      </c>
      <c r="AH98" s="61">
        <f t="shared" si="7"/>
        <v>-4.6666666666666696</v>
      </c>
      <c r="AI98" s="61">
        <v>1</v>
      </c>
      <c r="AJ98" s="61">
        <f t="array" ref="AJ98:AK98">IF(ISNUMBER(AF98),MMULT(AH98:AI98,$AN$5:$AO$6),0)</f>
        <v>0</v>
      </c>
      <c r="AK98" s="61">
        <v>0</v>
      </c>
    </row>
    <row r="99" spans="32:37" x14ac:dyDescent="0.2">
      <c r="AF99" s="61" t="b">
        <f t="shared" si="8"/>
        <v>0</v>
      </c>
      <c r="AG99" s="61">
        <f t="shared" si="6"/>
        <v>-4.6666666666666696</v>
      </c>
      <c r="AH99" s="61">
        <f t="shared" si="7"/>
        <v>-4.6666666666666696</v>
      </c>
      <c r="AI99" s="61">
        <v>1</v>
      </c>
      <c r="AJ99" s="61">
        <f t="array" ref="AJ99:AK99">IF(ISNUMBER(AF99),MMULT(AH99:AI99,$AN$5:$AO$6),0)</f>
        <v>0</v>
      </c>
      <c r="AK99" s="61">
        <v>0</v>
      </c>
    </row>
    <row r="100" spans="32:37" x14ac:dyDescent="0.2">
      <c r="AF100" s="61" t="b">
        <f t="shared" si="8"/>
        <v>0</v>
      </c>
      <c r="AG100" s="61">
        <f t="shared" si="6"/>
        <v>-4.6666666666666696</v>
      </c>
      <c r="AH100" s="61">
        <f t="shared" si="7"/>
        <v>-4.6666666666666696</v>
      </c>
      <c r="AI100" s="61">
        <v>1</v>
      </c>
      <c r="AJ100" s="61">
        <f t="array" ref="AJ100:AK100">IF(ISNUMBER(AF100),MMULT(AH100:AI100,$AN$5:$AO$6),0)</f>
        <v>0</v>
      </c>
      <c r="AK100" s="61">
        <v>0</v>
      </c>
    </row>
    <row r="101" spans="32:37" x14ac:dyDescent="0.2">
      <c r="AF101" s="61" t="b">
        <f t="shared" si="8"/>
        <v>0</v>
      </c>
      <c r="AG101" s="61">
        <f t="shared" si="6"/>
        <v>-4.6666666666666696</v>
      </c>
      <c r="AH101" s="61">
        <f t="shared" si="7"/>
        <v>-4.6666666666666696</v>
      </c>
      <c r="AI101" s="61">
        <v>1</v>
      </c>
      <c r="AJ101" s="61">
        <f t="array" ref="AJ101:AK101">IF(ISNUMBER(AF101),MMULT(AH101:AI101,$AN$5:$AO$6),0)</f>
        <v>0</v>
      </c>
      <c r="AK101" s="61">
        <v>0</v>
      </c>
    </row>
    <row r="102" spans="32:37" x14ac:dyDescent="0.2">
      <c r="AF102" s="61" t="b">
        <f t="shared" si="8"/>
        <v>0</v>
      </c>
      <c r="AG102" s="61">
        <f t="shared" si="6"/>
        <v>-4.6666666666666696</v>
      </c>
      <c r="AH102" s="61">
        <f t="shared" si="7"/>
        <v>-4.6666666666666696</v>
      </c>
      <c r="AI102" s="61">
        <v>1</v>
      </c>
      <c r="AJ102" s="61">
        <f t="array" ref="AJ102:AK102">IF(ISNUMBER(AF102),MMULT(AH102:AI102,$AN$5:$AO$6),0)</f>
        <v>0</v>
      </c>
      <c r="AK102" s="61">
        <v>0</v>
      </c>
    </row>
    <row r="103" spans="32:37" x14ac:dyDescent="0.2">
      <c r="AF103" s="61" t="b">
        <f t="shared" si="8"/>
        <v>0</v>
      </c>
      <c r="AG103" s="61">
        <f t="shared" si="6"/>
        <v>-4.6666666666666696</v>
      </c>
      <c r="AH103" s="61">
        <f t="shared" si="7"/>
        <v>-4.6666666666666696</v>
      </c>
      <c r="AI103" s="61">
        <v>1</v>
      </c>
      <c r="AJ103" s="61">
        <f t="array" ref="AJ103:AK103">IF(ISNUMBER(AF103),MMULT(AH103:AI103,$AN$5:$AO$6),0)</f>
        <v>0</v>
      </c>
      <c r="AK103" s="61">
        <v>0</v>
      </c>
    </row>
    <row r="104" spans="32:37" x14ac:dyDescent="0.2">
      <c r="AF104" s="61" t="b">
        <f t="shared" si="8"/>
        <v>0</v>
      </c>
      <c r="AG104" s="61">
        <f t="shared" si="6"/>
        <v>-4.6666666666666696</v>
      </c>
      <c r="AH104" s="61">
        <f t="shared" si="7"/>
        <v>-4.6666666666666696</v>
      </c>
      <c r="AI104" s="61">
        <v>1</v>
      </c>
      <c r="AJ104" s="61">
        <f t="array" ref="AJ104:AK104">IF(ISNUMBER(AF104),MMULT(AH104:AI104,$AN$5:$AO$6),0)</f>
        <v>0</v>
      </c>
      <c r="AK104" s="61">
        <v>0</v>
      </c>
    </row>
    <row r="105" spans="32:37" x14ac:dyDescent="0.2">
      <c r="AF105" s="61" t="b">
        <f t="shared" si="8"/>
        <v>0</v>
      </c>
      <c r="AG105" s="61">
        <f t="shared" si="6"/>
        <v>-4.6666666666666696</v>
      </c>
      <c r="AH105" s="61">
        <f t="shared" si="7"/>
        <v>-4.6666666666666696</v>
      </c>
      <c r="AI105" s="61">
        <v>1</v>
      </c>
      <c r="AJ105" s="61">
        <f t="array" ref="AJ105:AK105">IF(ISNUMBER(AF105),MMULT(AH105:AI105,$AN$5:$AO$6),0)</f>
        <v>0</v>
      </c>
      <c r="AK105" s="61">
        <v>0</v>
      </c>
    </row>
    <row r="106" spans="32:37" x14ac:dyDescent="0.2">
      <c r="AF106" s="61" t="b">
        <f t="shared" si="8"/>
        <v>0</v>
      </c>
      <c r="AG106" s="61">
        <f t="shared" ref="AG106:AG137" si="9">(AF106-$AF$5)/($AF$6-$AF$5)</f>
        <v>-4.6666666666666696</v>
      </c>
      <c r="AH106" s="61">
        <f t="shared" ref="AH106:AH137" si="10">AG106</f>
        <v>-4.6666666666666696</v>
      </c>
      <c r="AI106" s="61">
        <v>1</v>
      </c>
      <c r="AJ106" s="61">
        <f t="array" ref="AJ106:AK106">IF(ISNUMBER(AF106),MMULT(AH106:AI106,$AN$5:$AO$6),0)</f>
        <v>0</v>
      </c>
      <c r="AK106" s="61">
        <v>0</v>
      </c>
    </row>
    <row r="107" spans="32:37" x14ac:dyDescent="0.2">
      <c r="AF107" s="61" t="b">
        <f t="shared" ref="AF107:AF138" si="11">IF(AF106&lt;AF$6,AF106+AF$7)</f>
        <v>0</v>
      </c>
      <c r="AG107" s="61">
        <f t="shared" si="9"/>
        <v>-4.6666666666666696</v>
      </c>
      <c r="AH107" s="61">
        <f t="shared" si="10"/>
        <v>-4.6666666666666696</v>
      </c>
      <c r="AI107" s="61">
        <v>1</v>
      </c>
      <c r="AJ107" s="61">
        <f t="array" ref="AJ107:AK107">IF(ISNUMBER(AF107),MMULT(AH107:AI107,$AN$5:$AO$6),0)</f>
        <v>0</v>
      </c>
      <c r="AK107" s="61">
        <v>0</v>
      </c>
    </row>
    <row r="108" spans="32:37" x14ac:dyDescent="0.2">
      <c r="AF108" s="61" t="b">
        <f t="shared" si="11"/>
        <v>0</v>
      </c>
      <c r="AG108" s="61">
        <f t="shared" si="9"/>
        <v>-4.6666666666666696</v>
      </c>
      <c r="AH108" s="61">
        <f t="shared" si="10"/>
        <v>-4.6666666666666696</v>
      </c>
      <c r="AI108" s="61">
        <v>1</v>
      </c>
      <c r="AJ108" s="61">
        <f t="array" ref="AJ108:AK108">IF(ISNUMBER(AF108),MMULT(AH108:AI108,$AN$5:$AO$6),0)</f>
        <v>0</v>
      </c>
      <c r="AK108" s="61">
        <v>0</v>
      </c>
    </row>
    <row r="109" spans="32:37" x14ac:dyDescent="0.2">
      <c r="AF109" s="61" t="b">
        <f t="shared" si="11"/>
        <v>0</v>
      </c>
      <c r="AG109" s="61">
        <f t="shared" si="9"/>
        <v>-4.6666666666666696</v>
      </c>
      <c r="AH109" s="61">
        <f t="shared" si="10"/>
        <v>-4.6666666666666696</v>
      </c>
      <c r="AI109" s="61">
        <v>1</v>
      </c>
      <c r="AJ109" s="61">
        <f t="array" ref="AJ109:AK109">IF(ISNUMBER(AF109),MMULT(AH109:AI109,$AN$5:$AO$6),0)</f>
        <v>0</v>
      </c>
      <c r="AK109" s="61">
        <v>0</v>
      </c>
    </row>
    <row r="110" spans="32:37" x14ac:dyDescent="0.2">
      <c r="AF110" s="61" t="b">
        <f t="shared" si="11"/>
        <v>0</v>
      </c>
      <c r="AG110" s="61">
        <f t="shared" si="9"/>
        <v>-4.6666666666666696</v>
      </c>
      <c r="AH110" s="61">
        <f t="shared" si="10"/>
        <v>-4.6666666666666696</v>
      </c>
      <c r="AI110" s="61">
        <v>1</v>
      </c>
      <c r="AJ110" s="61">
        <f t="array" ref="AJ110:AK110">IF(ISNUMBER(AF110),MMULT(AH110:AI110,$AN$5:$AO$6),0)</f>
        <v>0</v>
      </c>
      <c r="AK110" s="61">
        <v>0</v>
      </c>
    </row>
    <row r="111" spans="32:37" x14ac:dyDescent="0.2">
      <c r="AF111" s="61" t="b">
        <f t="shared" si="11"/>
        <v>0</v>
      </c>
      <c r="AG111" s="61">
        <f t="shared" si="9"/>
        <v>-4.6666666666666696</v>
      </c>
      <c r="AH111" s="61">
        <f t="shared" si="10"/>
        <v>-4.6666666666666696</v>
      </c>
      <c r="AI111" s="61">
        <v>1</v>
      </c>
      <c r="AJ111" s="61">
        <f t="array" ref="AJ111:AK111">IF(ISNUMBER(AF111),MMULT(AH111:AI111,$AN$5:$AO$6),0)</f>
        <v>0</v>
      </c>
      <c r="AK111" s="61">
        <v>0</v>
      </c>
    </row>
    <row r="112" spans="32:37" x14ac:dyDescent="0.2">
      <c r="AF112" s="61" t="b">
        <f t="shared" si="11"/>
        <v>0</v>
      </c>
      <c r="AG112" s="61">
        <f t="shared" si="9"/>
        <v>-4.6666666666666696</v>
      </c>
      <c r="AH112" s="61">
        <f t="shared" si="10"/>
        <v>-4.6666666666666696</v>
      </c>
      <c r="AI112" s="61">
        <v>1</v>
      </c>
      <c r="AJ112" s="61">
        <f t="array" ref="AJ112:AK112">IF(ISNUMBER(AF112),MMULT(AH112:AI112,$AN$5:$AO$6),0)</f>
        <v>0</v>
      </c>
      <c r="AK112" s="61">
        <v>0</v>
      </c>
    </row>
    <row r="113" spans="32:37" x14ac:dyDescent="0.2">
      <c r="AF113" s="61" t="b">
        <f t="shared" si="11"/>
        <v>0</v>
      </c>
      <c r="AG113" s="61">
        <f t="shared" si="9"/>
        <v>-4.6666666666666696</v>
      </c>
      <c r="AH113" s="61">
        <f t="shared" si="10"/>
        <v>-4.6666666666666696</v>
      </c>
      <c r="AI113" s="61">
        <v>1</v>
      </c>
      <c r="AJ113" s="61">
        <f t="array" ref="AJ113:AK113">IF(ISNUMBER(AF113),MMULT(AH113:AI113,$AN$5:$AO$6),0)</f>
        <v>0</v>
      </c>
      <c r="AK113" s="61">
        <v>0</v>
      </c>
    </row>
    <row r="114" spans="32:37" x14ac:dyDescent="0.2">
      <c r="AF114" s="61" t="b">
        <f t="shared" si="11"/>
        <v>0</v>
      </c>
      <c r="AG114" s="61">
        <f t="shared" si="9"/>
        <v>-4.6666666666666696</v>
      </c>
      <c r="AH114" s="61">
        <f t="shared" si="10"/>
        <v>-4.6666666666666696</v>
      </c>
      <c r="AI114" s="61">
        <v>1</v>
      </c>
      <c r="AJ114" s="61">
        <f t="array" ref="AJ114:AK114">IF(ISNUMBER(AF114),MMULT(AH114:AI114,$AN$5:$AO$6),0)</f>
        <v>0</v>
      </c>
      <c r="AK114" s="61">
        <v>0</v>
      </c>
    </row>
    <row r="115" spans="32:37" x14ac:dyDescent="0.2">
      <c r="AF115" s="61" t="b">
        <f t="shared" si="11"/>
        <v>0</v>
      </c>
      <c r="AG115" s="61">
        <f t="shared" si="9"/>
        <v>-4.6666666666666696</v>
      </c>
      <c r="AH115" s="61">
        <f t="shared" si="10"/>
        <v>-4.6666666666666696</v>
      </c>
      <c r="AI115" s="61">
        <v>1</v>
      </c>
      <c r="AJ115" s="61">
        <f t="array" ref="AJ115:AK115">IF(ISNUMBER(AF115),MMULT(AH115:AI115,$AN$5:$AO$6),0)</f>
        <v>0</v>
      </c>
      <c r="AK115" s="61">
        <v>0</v>
      </c>
    </row>
    <row r="116" spans="32:37" x14ac:dyDescent="0.2">
      <c r="AF116" s="61" t="b">
        <f t="shared" si="11"/>
        <v>0</v>
      </c>
      <c r="AG116" s="61">
        <f t="shared" si="9"/>
        <v>-4.6666666666666696</v>
      </c>
      <c r="AH116" s="61">
        <f t="shared" si="10"/>
        <v>-4.6666666666666696</v>
      </c>
      <c r="AI116" s="61">
        <v>1</v>
      </c>
      <c r="AJ116" s="61">
        <f t="array" ref="AJ116:AK116">IF(ISNUMBER(AF116),MMULT(AH116:AI116,$AN$5:$AO$6),0)</f>
        <v>0</v>
      </c>
      <c r="AK116" s="61">
        <v>0</v>
      </c>
    </row>
    <row r="117" spans="32:37" x14ac:dyDescent="0.2">
      <c r="AF117" s="61" t="b">
        <f t="shared" si="11"/>
        <v>0</v>
      </c>
      <c r="AG117" s="61">
        <f t="shared" si="9"/>
        <v>-4.6666666666666696</v>
      </c>
      <c r="AH117" s="61">
        <f t="shared" si="10"/>
        <v>-4.6666666666666696</v>
      </c>
      <c r="AI117" s="61">
        <v>1</v>
      </c>
      <c r="AJ117" s="61">
        <f t="array" ref="AJ117:AK117">IF(ISNUMBER(AF117),MMULT(AH117:AI117,$AN$5:$AO$6),0)</f>
        <v>0</v>
      </c>
      <c r="AK117" s="61">
        <v>0</v>
      </c>
    </row>
    <row r="118" spans="32:37" x14ac:dyDescent="0.2">
      <c r="AF118" s="61" t="b">
        <f t="shared" si="11"/>
        <v>0</v>
      </c>
      <c r="AG118" s="61">
        <f t="shared" si="9"/>
        <v>-4.6666666666666696</v>
      </c>
      <c r="AH118" s="61">
        <f t="shared" si="10"/>
        <v>-4.6666666666666696</v>
      </c>
      <c r="AI118" s="61">
        <v>1</v>
      </c>
      <c r="AJ118" s="61">
        <f t="array" ref="AJ118:AK118">IF(ISNUMBER(AF118),MMULT(AH118:AI118,$AN$5:$AO$6),0)</f>
        <v>0</v>
      </c>
      <c r="AK118" s="61">
        <v>0</v>
      </c>
    </row>
    <row r="119" spans="32:37" x14ac:dyDescent="0.2">
      <c r="AF119" s="61" t="b">
        <f t="shared" si="11"/>
        <v>0</v>
      </c>
      <c r="AG119" s="61">
        <f t="shared" si="9"/>
        <v>-4.6666666666666696</v>
      </c>
      <c r="AH119" s="61">
        <f t="shared" si="10"/>
        <v>-4.6666666666666696</v>
      </c>
      <c r="AI119" s="61">
        <v>1</v>
      </c>
      <c r="AJ119" s="61">
        <f t="array" ref="AJ119:AK119">IF(ISNUMBER(AF119),MMULT(AH119:AI119,$AN$5:$AO$6),0)</f>
        <v>0</v>
      </c>
      <c r="AK119" s="61">
        <v>0</v>
      </c>
    </row>
    <row r="120" spans="32:37" x14ac:dyDescent="0.2">
      <c r="AF120" s="61" t="b">
        <f t="shared" si="11"/>
        <v>0</v>
      </c>
      <c r="AG120" s="61">
        <f t="shared" si="9"/>
        <v>-4.6666666666666696</v>
      </c>
      <c r="AH120" s="61">
        <f t="shared" si="10"/>
        <v>-4.6666666666666696</v>
      </c>
      <c r="AI120" s="61">
        <v>1</v>
      </c>
      <c r="AJ120" s="61">
        <f t="array" ref="AJ120:AK120">IF(ISNUMBER(AF120),MMULT(AH120:AI120,$AN$5:$AO$6),0)</f>
        <v>0</v>
      </c>
      <c r="AK120" s="61">
        <v>0</v>
      </c>
    </row>
    <row r="121" spans="32:37" x14ac:dyDescent="0.2">
      <c r="AF121" s="61" t="b">
        <f t="shared" si="11"/>
        <v>0</v>
      </c>
      <c r="AG121" s="61">
        <f t="shared" si="9"/>
        <v>-4.6666666666666696</v>
      </c>
      <c r="AH121" s="61">
        <f t="shared" si="10"/>
        <v>-4.6666666666666696</v>
      </c>
      <c r="AI121" s="61">
        <v>1</v>
      </c>
      <c r="AJ121" s="61">
        <f t="array" ref="AJ121:AK121">IF(ISNUMBER(AF121),MMULT(AH121:AI121,$AN$5:$AO$6),0)</f>
        <v>0</v>
      </c>
      <c r="AK121" s="61">
        <v>0</v>
      </c>
    </row>
    <row r="122" spans="32:37" x14ac:dyDescent="0.2">
      <c r="AF122" s="61" t="b">
        <f t="shared" si="11"/>
        <v>0</v>
      </c>
      <c r="AG122" s="61">
        <f t="shared" si="9"/>
        <v>-4.6666666666666696</v>
      </c>
      <c r="AH122" s="61">
        <f t="shared" si="10"/>
        <v>-4.6666666666666696</v>
      </c>
      <c r="AI122" s="61">
        <v>1</v>
      </c>
      <c r="AJ122" s="61">
        <f t="array" ref="AJ122:AK122">IF(ISNUMBER(AF122),MMULT(AH122:AI122,$AN$5:$AO$6),0)</f>
        <v>0</v>
      </c>
      <c r="AK122" s="61">
        <v>0</v>
      </c>
    </row>
    <row r="123" spans="32:37" x14ac:dyDescent="0.2">
      <c r="AF123" s="61" t="b">
        <f t="shared" si="11"/>
        <v>0</v>
      </c>
      <c r="AG123" s="61">
        <f t="shared" si="9"/>
        <v>-4.6666666666666696</v>
      </c>
      <c r="AH123" s="61">
        <f t="shared" si="10"/>
        <v>-4.6666666666666696</v>
      </c>
      <c r="AI123" s="61">
        <v>1</v>
      </c>
      <c r="AJ123" s="61">
        <f t="array" ref="AJ123:AK123">IF(ISNUMBER(AF123),MMULT(AH123:AI123,$AN$5:$AO$6),0)</f>
        <v>0</v>
      </c>
      <c r="AK123" s="61">
        <v>0</v>
      </c>
    </row>
    <row r="124" spans="32:37" x14ac:dyDescent="0.2">
      <c r="AF124" s="61" t="b">
        <f t="shared" si="11"/>
        <v>0</v>
      </c>
      <c r="AG124" s="61">
        <f t="shared" si="9"/>
        <v>-4.6666666666666696</v>
      </c>
      <c r="AH124" s="61">
        <f t="shared" si="10"/>
        <v>-4.6666666666666696</v>
      </c>
      <c r="AI124" s="61">
        <v>1</v>
      </c>
      <c r="AJ124" s="61">
        <f t="array" ref="AJ124:AK124">IF(ISNUMBER(AF124),MMULT(AH124:AI124,$AN$5:$AO$6),0)</f>
        <v>0</v>
      </c>
      <c r="AK124" s="61">
        <v>0</v>
      </c>
    </row>
    <row r="125" spans="32:37" x14ac:dyDescent="0.2">
      <c r="AF125" s="61" t="b">
        <f t="shared" si="11"/>
        <v>0</v>
      </c>
      <c r="AG125" s="61">
        <f t="shared" si="9"/>
        <v>-4.6666666666666696</v>
      </c>
      <c r="AH125" s="61">
        <f t="shared" si="10"/>
        <v>-4.6666666666666696</v>
      </c>
      <c r="AI125" s="61">
        <v>1</v>
      </c>
      <c r="AJ125" s="61">
        <f t="array" ref="AJ125:AK125">IF(ISNUMBER(AF125),MMULT(AH125:AI125,$AN$5:$AO$6),0)</f>
        <v>0</v>
      </c>
      <c r="AK125" s="61">
        <v>0</v>
      </c>
    </row>
    <row r="126" spans="32:37" x14ac:dyDescent="0.2">
      <c r="AF126" s="61" t="b">
        <f t="shared" si="11"/>
        <v>0</v>
      </c>
      <c r="AG126" s="61">
        <f t="shared" si="9"/>
        <v>-4.6666666666666696</v>
      </c>
      <c r="AH126" s="61">
        <f t="shared" si="10"/>
        <v>-4.6666666666666696</v>
      </c>
      <c r="AI126" s="61">
        <v>1</v>
      </c>
      <c r="AJ126" s="61">
        <f t="array" ref="AJ126:AK126">IF(ISNUMBER(AF126),MMULT(AH126:AI126,$AN$5:$AO$6),0)</f>
        <v>0</v>
      </c>
      <c r="AK126" s="61">
        <v>0</v>
      </c>
    </row>
    <row r="127" spans="32:37" x14ac:dyDescent="0.2">
      <c r="AF127" s="61" t="b">
        <f t="shared" si="11"/>
        <v>0</v>
      </c>
      <c r="AG127" s="61">
        <f t="shared" si="9"/>
        <v>-4.6666666666666696</v>
      </c>
      <c r="AH127" s="61">
        <f t="shared" si="10"/>
        <v>-4.6666666666666696</v>
      </c>
      <c r="AI127" s="61">
        <v>1</v>
      </c>
      <c r="AJ127" s="61">
        <f t="array" ref="AJ127:AK127">IF(ISNUMBER(AF127),MMULT(AH127:AI127,$AN$5:$AO$6),0)</f>
        <v>0</v>
      </c>
      <c r="AK127" s="61">
        <v>0</v>
      </c>
    </row>
    <row r="128" spans="32:37" x14ac:dyDescent="0.2">
      <c r="AF128" s="61" t="b">
        <f t="shared" si="11"/>
        <v>0</v>
      </c>
      <c r="AG128" s="61">
        <f t="shared" si="9"/>
        <v>-4.6666666666666696</v>
      </c>
      <c r="AH128" s="61">
        <f t="shared" si="10"/>
        <v>-4.6666666666666696</v>
      </c>
      <c r="AI128" s="61">
        <v>1</v>
      </c>
      <c r="AJ128" s="61">
        <f t="array" ref="AJ128:AK128">IF(ISNUMBER(AF128),MMULT(AH128:AI128,$AN$5:$AO$6),0)</f>
        <v>0</v>
      </c>
      <c r="AK128" s="61">
        <v>0</v>
      </c>
    </row>
    <row r="129" spans="32:37" x14ac:dyDescent="0.2">
      <c r="AF129" s="61" t="b">
        <f t="shared" si="11"/>
        <v>0</v>
      </c>
      <c r="AG129" s="61">
        <f t="shared" si="9"/>
        <v>-4.6666666666666696</v>
      </c>
      <c r="AH129" s="61">
        <f t="shared" si="10"/>
        <v>-4.6666666666666696</v>
      </c>
      <c r="AI129" s="61">
        <v>1</v>
      </c>
      <c r="AJ129" s="61">
        <f t="array" ref="AJ129:AK129">IF(ISNUMBER(AF129),MMULT(AH129:AI129,$AN$5:$AO$6),0)</f>
        <v>0</v>
      </c>
      <c r="AK129" s="61">
        <v>0</v>
      </c>
    </row>
    <row r="130" spans="32:37" x14ac:dyDescent="0.2">
      <c r="AF130" s="61" t="b">
        <f t="shared" si="11"/>
        <v>0</v>
      </c>
      <c r="AG130" s="61">
        <f t="shared" si="9"/>
        <v>-4.6666666666666696</v>
      </c>
      <c r="AH130" s="61">
        <f t="shared" si="10"/>
        <v>-4.6666666666666696</v>
      </c>
      <c r="AI130" s="61">
        <v>1</v>
      </c>
      <c r="AJ130" s="61">
        <f t="array" ref="AJ130:AK130">IF(ISNUMBER(AF130),MMULT(AH130:AI130,$AN$5:$AO$6),0)</f>
        <v>0</v>
      </c>
      <c r="AK130" s="61">
        <v>0</v>
      </c>
    </row>
    <row r="131" spans="32:37" x14ac:dyDescent="0.2">
      <c r="AF131" s="61" t="b">
        <f t="shared" si="11"/>
        <v>0</v>
      </c>
      <c r="AG131" s="61">
        <f t="shared" si="9"/>
        <v>-4.6666666666666696</v>
      </c>
      <c r="AH131" s="61">
        <f t="shared" si="10"/>
        <v>-4.6666666666666696</v>
      </c>
      <c r="AI131" s="61">
        <v>1</v>
      </c>
      <c r="AJ131" s="61">
        <f t="array" ref="AJ131:AK131">IF(ISNUMBER(AF131),MMULT(AH131:AI131,$AN$5:$AO$6),0)</f>
        <v>0</v>
      </c>
      <c r="AK131" s="61">
        <v>0</v>
      </c>
    </row>
    <row r="132" spans="32:37" x14ac:dyDescent="0.2">
      <c r="AF132" s="61" t="b">
        <f t="shared" si="11"/>
        <v>0</v>
      </c>
      <c r="AG132" s="61">
        <f t="shared" si="9"/>
        <v>-4.6666666666666696</v>
      </c>
      <c r="AH132" s="61">
        <f t="shared" si="10"/>
        <v>-4.6666666666666696</v>
      </c>
      <c r="AI132" s="61">
        <v>1</v>
      </c>
      <c r="AJ132" s="61">
        <f t="array" ref="AJ132:AK132">IF(ISNUMBER(AF132),MMULT(AH132:AI132,$AN$5:$AO$6),0)</f>
        <v>0</v>
      </c>
      <c r="AK132" s="61">
        <v>0</v>
      </c>
    </row>
    <row r="133" spans="32:37" x14ac:dyDescent="0.2">
      <c r="AF133" s="61" t="b">
        <f t="shared" si="11"/>
        <v>0</v>
      </c>
      <c r="AG133" s="61">
        <f t="shared" si="9"/>
        <v>-4.6666666666666696</v>
      </c>
      <c r="AH133" s="61">
        <f t="shared" si="10"/>
        <v>-4.6666666666666696</v>
      </c>
      <c r="AI133" s="61">
        <v>1</v>
      </c>
      <c r="AJ133" s="61">
        <f t="array" ref="AJ133:AK133">IF(ISNUMBER(AF133),MMULT(AH133:AI133,$AN$5:$AO$6),0)</f>
        <v>0</v>
      </c>
      <c r="AK133" s="61">
        <v>0</v>
      </c>
    </row>
    <row r="134" spans="32:37" x14ac:dyDescent="0.2">
      <c r="AF134" s="61" t="b">
        <f t="shared" si="11"/>
        <v>0</v>
      </c>
      <c r="AG134" s="61">
        <f t="shared" si="9"/>
        <v>-4.6666666666666696</v>
      </c>
      <c r="AH134" s="61">
        <f t="shared" si="10"/>
        <v>-4.6666666666666696</v>
      </c>
      <c r="AI134" s="61">
        <v>1</v>
      </c>
      <c r="AJ134" s="61">
        <f t="array" ref="AJ134:AK134">IF(ISNUMBER(AF134),MMULT(AH134:AI134,$AN$5:$AO$6),0)</f>
        <v>0</v>
      </c>
      <c r="AK134" s="61">
        <v>0</v>
      </c>
    </row>
    <row r="135" spans="32:37" x14ac:dyDescent="0.2">
      <c r="AF135" s="61" t="b">
        <f t="shared" si="11"/>
        <v>0</v>
      </c>
      <c r="AG135" s="61">
        <f t="shared" si="9"/>
        <v>-4.6666666666666696</v>
      </c>
      <c r="AH135" s="61">
        <f t="shared" si="10"/>
        <v>-4.6666666666666696</v>
      </c>
      <c r="AI135" s="61">
        <v>1</v>
      </c>
      <c r="AJ135" s="61">
        <f t="array" ref="AJ135:AK135">IF(ISNUMBER(AF135),MMULT(AH135:AI135,$AN$5:$AO$6),0)</f>
        <v>0</v>
      </c>
      <c r="AK135" s="61">
        <v>0</v>
      </c>
    </row>
    <row r="136" spans="32:37" x14ac:dyDescent="0.2">
      <c r="AF136" s="61" t="b">
        <f t="shared" si="11"/>
        <v>0</v>
      </c>
      <c r="AG136" s="61">
        <f t="shared" si="9"/>
        <v>-4.6666666666666696</v>
      </c>
      <c r="AH136" s="61">
        <f t="shared" si="10"/>
        <v>-4.6666666666666696</v>
      </c>
      <c r="AI136" s="61">
        <v>1</v>
      </c>
      <c r="AJ136" s="61">
        <f t="array" ref="AJ136:AK136">IF(ISNUMBER(AF136),MMULT(AH136:AI136,$AN$5:$AO$6),0)</f>
        <v>0</v>
      </c>
      <c r="AK136" s="61">
        <v>0</v>
      </c>
    </row>
    <row r="137" spans="32:37" x14ac:dyDescent="0.2">
      <c r="AF137" s="61" t="b">
        <f t="shared" si="11"/>
        <v>0</v>
      </c>
      <c r="AG137" s="61">
        <f t="shared" si="9"/>
        <v>-4.6666666666666696</v>
      </c>
      <c r="AH137" s="61">
        <f t="shared" si="10"/>
        <v>-4.6666666666666696</v>
      </c>
      <c r="AI137" s="61">
        <v>1</v>
      </c>
      <c r="AJ137" s="61">
        <f t="array" ref="AJ137:AK137">IF(ISNUMBER(AF137),MMULT(AH137:AI137,$AN$5:$AO$6),0)</f>
        <v>0</v>
      </c>
      <c r="AK137" s="61">
        <v>0</v>
      </c>
    </row>
    <row r="138" spans="32:37" x14ac:dyDescent="0.2">
      <c r="AF138" s="61" t="b">
        <f t="shared" si="11"/>
        <v>0</v>
      </c>
      <c r="AG138" s="61">
        <f t="shared" ref="AG138:AG169" si="12">(AF138-$AF$5)/($AF$6-$AF$5)</f>
        <v>-4.6666666666666696</v>
      </c>
      <c r="AH138" s="61">
        <f t="shared" ref="AH138:AH169" si="13">AG138</f>
        <v>-4.6666666666666696</v>
      </c>
      <c r="AI138" s="61">
        <v>1</v>
      </c>
      <c r="AJ138" s="61">
        <f t="array" ref="AJ138:AK138">IF(ISNUMBER(AF138),MMULT(AH138:AI138,$AN$5:$AO$6),0)</f>
        <v>0</v>
      </c>
      <c r="AK138" s="61">
        <v>0</v>
      </c>
    </row>
    <row r="139" spans="32:37" x14ac:dyDescent="0.2">
      <c r="AF139" s="61" t="b">
        <f t="shared" ref="AF139:AF170" si="14">IF(AF138&lt;AF$6,AF138+AF$7)</f>
        <v>0</v>
      </c>
      <c r="AG139" s="61">
        <f t="shared" si="12"/>
        <v>-4.6666666666666696</v>
      </c>
      <c r="AH139" s="61">
        <f t="shared" si="13"/>
        <v>-4.6666666666666696</v>
      </c>
      <c r="AI139" s="61">
        <v>1</v>
      </c>
      <c r="AJ139" s="61">
        <f t="array" ref="AJ139:AK139">IF(ISNUMBER(AF139),MMULT(AH139:AI139,$AN$5:$AO$6),0)</f>
        <v>0</v>
      </c>
      <c r="AK139" s="61">
        <v>0</v>
      </c>
    </row>
    <row r="140" spans="32:37" x14ac:dyDescent="0.2">
      <c r="AF140" s="61" t="b">
        <f t="shared" si="14"/>
        <v>0</v>
      </c>
      <c r="AG140" s="61">
        <f t="shared" si="12"/>
        <v>-4.6666666666666696</v>
      </c>
      <c r="AH140" s="61">
        <f t="shared" si="13"/>
        <v>-4.6666666666666696</v>
      </c>
      <c r="AI140" s="61">
        <v>1</v>
      </c>
      <c r="AJ140" s="61">
        <f t="array" ref="AJ140:AK140">IF(ISNUMBER(AF140),MMULT(AH140:AI140,$AN$5:$AO$6),0)</f>
        <v>0</v>
      </c>
      <c r="AK140" s="61">
        <v>0</v>
      </c>
    </row>
    <row r="141" spans="32:37" x14ac:dyDescent="0.2">
      <c r="AF141" s="61" t="b">
        <f t="shared" si="14"/>
        <v>0</v>
      </c>
      <c r="AG141" s="61">
        <f t="shared" si="12"/>
        <v>-4.6666666666666696</v>
      </c>
      <c r="AH141" s="61">
        <f t="shared" si="13"/>
        <v>-4.6666666666666696</v>
      </c>
      <c r="AI141" s="61">
        <v>1</v>
      </c>
      <c r="AJ141" s="61">
        <f t="array" ref="AJ141:AK141">IF(ISNUMBER(AF141),MMULT(AH141:AI141,$AN$5:$AO$6),0)</f>
        <v>0</v>
      </c>
      <c r="AK141" s="61">
        <v>0</v>
      </c>
    </row>
    <row r="142" spans="32:37" x14ac:dyDescent="0.2">
      <c r="AF142" s="61" t="b">
        <f t="shared" si="14"/>
        <v>0</v>
      </c>
      <c r="AG142" s="61">
        <f t="shared" si="12"/>
        <v>-4.6666666666666696</v>
      </c>
      <c r="AH142" s="61">
        <f t="shared" si="13"/>
        <v>-4.6666666666666696</v>
      </c>
      <c r="AI142" s="61">
        <v>1</v>
      </c>
      <c r="AJ142" s="61">
        <f t="array" ref="AJ142:AK142">IF(ISNUMBER(AF142),MMULT(AH142:AI142,$AN$5:$AO$6),0)</f>
        <v>0</v>
      </c>
      <c r="AK142" s="61">
        <v>0</v>
      </c>
    </row>
    <row r="143" spans="32:37" x14ac:dyDescent="0.2">
      <c r="AF143" s="61" t="b">
        <f t="shared" si="14"/>
        <v>0</v>
      </c>
      <c r="AG143" s="61">
        <f t="shared" si="12"/>
        <v>-4.6666666666666696</v>
      </c>
      <c r="AH143" s="61">
        <f t="shared" si="13"/>
        <v>-4.6666666666666696</v>
      </c>
      <c r="AI143" s="61">
        <v>1</v>
      </c>
      <c r="AJ143" s="61">
        <f t="array" ref="AJ143:AK143">IF(ISNUMBER(AF143),MMULT(AH143:AI143,$AN$5:$AO$6),0)</f>
        <v>0</v>
      </c>
      <c r="AK143" s="61">
        <v>0</v>
      </c>
    </row>
    <row r="144" spans="32:37" x14ac:dyDescent="0.2">
      <c r="AF144" s="61" t="b">
        <f t="shared" si="14"/>
        <v>0</v>
      </c>
      <c r="AG144" s="61">
        <f t="shared" si="12"/>
        <v>-4.6666666666666696</v>
      </c>
      <c r="AH144" s="61">
        <f t="shared" si="13"/>
        <v>-4.6666666666666696</v>
      </c>
      <c r="AI144" s="61">
        <v>1</v>
      </c>
      <c r="AJ144" s="61">
        <f t="array" ref="AJ144:AK144">IF(ISNUMBER(AF144),MMULT(AH144:AI144,$AN$5:$AO$6),0)</f>
        <v>0</v>
      </c>
      <c r="AK144" s="61">
        <v>0</v>
      </c>
    </row>
    <row r="145" spans="32:37" x14ac:dyDescent="0.2">
      <c r="AF145" s="61" t="b">
        <f t="shared" si="14"/>
        <v>0</v>
      </c>
      <c r="AG145" s="61">
        <f t="shared" si="12"/>
        <v>-4.6666666666666696</v>
      </c>
      <c r="AH145" s="61">
        <f t="shared" si="13"/>
        <v>-4.6666666666666696</v>
      </c>
      <c r="AI145" s="61">
        <v>1</v>
      </c>
      <c r="AJ145" s="61">
        <f t="array" ref="AJ145:AK145">IF(ISNUMBER(AF145),MMULT(AH145:AI145,$AN$5:$AO$6),0)</f>
        <v>0</v>
      </c>
      <c r="AK145" s="61">
        <v>0</v>
      </c>
    </row>
    <row r="146" spans="32:37" x14ac:dyDescent="0.2">
      <c r="AF146" s="61" t="b">
        <f t="shared" si="14"/>
        <v>0</v>
      </c>
      <c r="AG146" s="61">
        <f t="shared" si="12"/>
        <v>-4.6666666666666696</v>
      </c>
      <c r="AH146" s="61">
        <f t="shared" si="13"/>
        <v>-4.6666666666666696</v>
      </c>
      <c r="AI146" s="61">
        <v>1</v>
      </c>
      <c r="AJ146" s="61">
        <f t="array" ref="AJ146:AK146">IF(ISNUMBER(AF146),MMULT(AH146:AI146,$AN$5:$AO$6),0)</f>
        <v>0</v>
      </c>
      <c r="AK146" s="61">
        <v>0</v>
      </c>
    </row>
    <row r="147" spans="32:37" x14ac:dyDescent="0.2">
      <c r="AF147" s="61" t="b">
        <f t="shared" si="14"/>
        <v>0</v>
      </c>
      <c r="AG147" s="61">
        <f t="shared" si="12"/>
        <v>-4.6666666666666696</v>
      </c>
      <c r="AH147" s="61">
        <f t="shared" si="13"/>
        <v>-4.6666666666666696</v>
      </c>
      <c r="AI147" s="61">
        <v>1</v>
      </c>
      <c r="AJ147" s="61">
        <f t="array" ref="AJ147:AK147">IF(ISNUMBER(AF147),MMULT(AH147:AI147,$AN$5:$AO$6),0)</f>
        <v>0</v>
      </c>
      <c r="AK147" s="61">
        <v>0</v>
      </c>
    </row>
    <row r="148" spans="32:37" x14ac:dyDescent="0.2">
      <c r="AF148" s="61" t="b">
        <f t="shared" si="14"/>
        <v>0</v>
      </c>
      <c r="AG148" s="61">
        <f t="shared" si="12"/>
        <v>-4.6666666666666696</v>
      </c>
      <c r="AH148" s="61">
        <f t="shared" si="13"/>
        <v>-4.6666666666666696</v>
      </c>
      <c r="AI148" s="61">
        <v>1</v>
      </c>
      <c r="AJ148" s="61">
        <f t="array" ref="AJ148:AK148">IF(ISNUMBER(AF148),MMULT(AH148:AI148,$AN$5:$AO$6),0)</f>
        <v>0</v>
      </c>
      <c r="AK148" s="61">
        <v>0</v>
      </c>
    </row>
    <row r="149" spans="32:37" x14ac:dyDescent="0.2">
      <c r="AF149" s="61" t="b">
        <f t="shared" si="14"/>
        <v>0</v>
      </c>
      <c r="AG149" s="61">
        <f t="shared" si="12"/>
        <v>-4.6666666666666696</v>
      </c>
      <c r="AH149" s="61">
        <f t="shared" si="13"/>
        <v>-4.6666666666666696</v>
      </c>
      <c r="AI149" s="61">
        <v>1</v>
      </c>
      <c r="AJ149" s="61">
        <f t="array" ref="AJ149:AK149">IF(ISNUMBER(AF149),MMULT(AH149:AI149,$AN$5:$AO$6),0)</f>
        <v>0</v>
      </c>
      <c r="AK149" s="61">
        <v>0</v>
      </c>
    </row>
    <row r="150" spans="32:37" x14ac:dyDescent="0.2">
      <c r="AF150" s="61" t="b">
        <f t="shared" si="14"/>
        <v>0</v>
      </c>
      <c r="AG150" s="61">
        <f t="shared" si="12"/>
        <v>-4.6666666666666696</v>
      </c>
      <c r="AH150" s="61">
        <f t="shared" si="13"/>
        <v>-4.6666666666666696</v>
      </c>
      <c r="AI150" s="61">
        <v>1</v>
      </c>
      <c r="AJ150" s="61">
        <f t="array" ref="AJ150:AK150">IF(ISNUMBER(AF150),MMULT(AH150:AI150,$AN$5:$AO$6),0)</f>
        <v>0</v>
      </c>
      <c r="AK150" s="61">
        <v>0</v>
      </c>
    </row>
    <row r="151" spans="32:37" x14ac:dyDescent="0.2">
      <c r="AF151" s="61" t="b">
        <f t="shared" si="14"/>
        <v>0</v>
      </c>
      <c r="AG151" s="61">
        <f t="shared" si="12"/>
        <v>-4.6666666666666696</v>
      </c>
      <c r="AH151" s="61">
        <f t="shared" si="13"/>
        <v>-4.6666666666666696</v>
      </c>
      <c r="AI151" s="61">
        <v>1</v>
      </c>
      <c r="AJ151" s="61">
        <f t="array" ref="AJ151:AK151">IF(ISNUMBER(AF151),MMULT(AH151:AI151,$AN$5:$AO$6),0)</f>
        <v>0</v>
      </c>
      <c r="AK151" s="61">
        <v>0</v>
      </c>
    </row>
    <row r="152" spans="32:37" x14ac:dyDescent="0.2">
      <c r="AF152" s="61" t="b">
        <f t="shared" si="14"/>
        <v>0</v>
      </c>
      <c r="AG152" s="61">
        <f t="shared" si="12"/>
        <v>-4.6666666666666696</v>
      </c>
      <c r="AH152" s="61">
        <f t="shared" si="13"/>
        <v>-4.6666666666666696</v>
      </c>
      <c r="AI152" s="61">
        <v>1</v>
      </c>
      <c r="AJ152" s="61">
        <f t="array" ref="AJ152:AK152">IF(ISNUMBER(AF152),MMULT(AH152:AI152,$AN$5:$AO$6),0)</f>
        <v>0</v>
      </c>
      <c r="AK152" s="61">
        <v>0</v>
      </c>
    </row>
    <row r="153" spans="32:37" x14ac:dyDescent="0.2">
      <c r="AF153" s="61" t="b">
        <f t="shared" si="14"/>
        <v>0</v>
      </c>
      <c r="AG153" s="61">
        <f t="shared" si="12"/>
        <v>-4.6666666666666696</v>
      </c>
      <c r="AH153" s="61">
        <f t="shared" si="13"/>
        <v>-4.6666666666666696</v>
      </c>
      <c r="AI153" s="61">
        <v>1</v>
      </c>
      <c r="AJ153" s="61">
        <f t="array" ref="AJ153:AK153">IF(ISNUMBER(AF153),MMULT(AH153:AI153,$AN$5:$AO$6),0)</f>
        <v>0</v>
      </c>
      <c r="AK153" s="61">
        <v>0</v>
      </c>
    </row>
    <row r="154" spans="32:37" x14ac:dyDescent="0.2">
      <c r="AF154" s="61" t="b">
        <f t="shared" si="14"/>
        <v>0</v>
      </c>
      <c r="AG154" s="61">
        <f t="shared" si="12"/>
        <v>-4.6666666666666696</v>
      </c>
      <c r="AH154" s="61">
        <f t="shared" si="13"/>
        <v>-4.6666666666666696</v>
      </c>
      <c r="AI154" s="61">
        <v>1</v>
      </c>
      <c r="AJ154" s="61">
        <f t="array" ref="AJ154:AK154">IF(ISNUMBER(AF154),MMULT(AH154:AI154,$AN$5:$AO$6),0)</f>
        <v>0</v>
      </c>
      <c r="AK154" s="61">
        <v>0</v>
      </c>
    </row>
    <row r="155" spans="32:37" x14ac:dyDescent="0.2">
      <c r="AF155" s="61" t="b">
        <f t="shared" si="14"/>
        <v>0</v>
      </c>
      <c r="AG155" s="61">
        <f t="shared" si="12"/>
        <v>-4.6666666666666696</v>
      </c>
      <c r="AH155" s="61">
        <f t="shared" si="13"/>
        <v>-4.6666666666666696</v>
      </c>
      <c r="AI155" s="61">
        <v>1</v>
      </c>
      <c r="AJ155" s="61">
        <f t="array" ref="AJ155:AK155">IF(ISNUMBER(AF155),MMULT(AH155:AI155,$AN$5:$AO$6),0)</f>
        <v>0</v>
      </c>
      <c r="AK155" s="61">
        <v>0</v>
      </c>
    </row>
    <row r="156" spans="32:37" x14ac:dyDescent="0.2">
      <c r="AF156" s="61" t="b">
        <f t="shared" si="14"/>
        <v>0</v>
      </c>
      <c r="AG156" s="61">
        <f t="shared" si="12"/>
        <v>-4.6666666666666696</v>
      </c>
      <c r="AH156" s="61">
        <f t="shared" si="13"/>
        <v>-4.6666666666666696</v>
      </c>
      <c r="AI156" s="61">
        <v>1</v>
      </c>
      <c r="AJ156" s="61">
        <f t="array" ref="AJ156:AK156">IF(ISNUMBER(AF156),MMULT(AH156:AI156,$AN$5:$AO$6),0)</f>
        <v>0</v>
      </c>
      <c r="AK156" s="61">
        <v>0</v>
      </c>
    </row>
    <row r="157" spans="32:37" x14ac:dyDescent="0.2">
      <c r="AF157" s="61" t="b">
        <f t="shared" si="14"/>
        <v>0</v>
      </c>
      <c r="AG157" s="61">
        <f t="shared" si="12"/>
        <v>-4.6666666666666696</v>
      </c>
      <c r="AH157" s="61">
        <f t="shared" si="13"/>
        <v>-4.6666666666666696</v>
      </c>
      <c r="AI157" s="61">
        <v>1</v>
      </c>
      <c r="AJ157" s="61">
        <f t="array" ref="AJ157:AK157">IF(ISNUMBER(AF157),MMULT(AH157:AI157,$AN$5:$AO$6),0)</f>
        <v>0</v>
      </c>
      <c r="AK157" s="61">
        <v>0</v>
      </c>
    </row>
    <row r="158" spans="32:37" x14ac:dyDescent="0.2">
      <c r="AF158" s="61" t="b">
        <f t="shared" si="14"/>
        <v>0</v>
      </c>
      <c r="AG158" s="61">
        <f t="shared" si="12"/>
        <v>-4.6666666666666696</v>
      </c>
      <c r="AH158" s="61">
        <f t="shared" si="13"/>
        <v>-4.6666666666666696</v>
      </c>
      <c r="AI158" s="61">
        <v>1</v>
      </c>
      <c r="AJ158" s="61">
        <f t="array" ref="AJ158:AK158">IF(ISNUMBER(AF158),MMULT(AH158:AI158,$AN$5:$AO$6),0)</f>
        <v>0</v>
      </c>
      <c r="AK158" s="61">
        <v>0</v>
      </c>
    </row>
    <row r="159" spans="32:37" x14ac:dyDescent="0.2">
      <c r="AF159" s="61" t="b">
        <f t="shared" si="14"/>
        <v>0</v>
      </c>
      <c r="AG159" s="61">
        <f t="shared" si="12"/>
        <v>-4.6666666666666696</v>
      </c>
      <c r="AH159" s="61">
        <f t="shared" si="13"/>
        <v>-4.6666666666666696</v>
      </c>
      <c r="AI159" s="61">
        <v>1</v>
      </c>
      <c r="AJ159" s="61">
        <f t="array" ref="AJ159:AK159">IF(ISNUMBER(AF159),MMULT(AH159:AI159,$AN$5:$AO$6),0)</f>
        <v>0</v>
      </c>
      <c r="AK159" s="61">
        <v>0</v>
      </c>
    </row>
    <row r="160" spans="32:37" x14ac:dyDescent="0.2">
      <c r="AF160" s="61" t="b">
        <f t="shared" si="14"/>
        <v>0</v>
      </c>
      <c r="AG160" s="61">
        <f t="shared" si="12"/>
        <v>-4.6666666666666696</v>
      </c>
      <c r="AH160" s="61">
        <f t="shared" si="13"/>
        <v>-4.6666666666666696</v>
      </c>
      <c r="AI160" s="61">
        <v>1</v>
      </c>
      <c r="AJ160" s="61">
        <f t="array" ref="AJ160:AK160">IF(ISNUMBER(AF160),MMULT(AH160:AI160,$AN$5:$AO$6),0)</f>
        <v>0</v>
      </c>
      <c r="AK160" s="61">
        <v>0</v>
      </c>
    </row>
    <row r="161" spans="32:37" x14ac:dyDescent="0.2">
      <c r="AF161" s="61" t="b">
        <f t="shared" si="14"/>
        <v>0</v>
      </c>
      <c r="AG161" s="61">
        <f t="shared" si="12"/>
        <v>-4.6666666666666696</v>
      </c>
      <c r="AH161" s="61">
        <f t="shared" si="13"/>
        <v>-4.6666666666666696</v>
      </c>
      <c r="AI161" s="61">
        <v>1</v>
      </c>
      <c r="AJ161" s="61">
        <f t="array" ref="AJ161:AK161">IF(ISNUMBER(AF161),MMULT(AH161:AI161,$AN$5:$AO$6),0)</f>
        <v>0</v>
      </c>
      <c r="AK161" s="61">
        <v>0</v>
      </c>
    </row>
    <row r="162" spans="32:37" x14ac:dyDescent="0.2">
      <c r="AF162" s="61" t="b">
        <f t="shared" si="14"/>
        <v>0</v>
      </c>
      <c r="AG162" s="61">
        <f t="shared" si="12"/>
        <v>-4.6666666666666696</v>
      </c>
      <c r="AH162" s="61">
        <f t="shared" si="13"/>
        <v>-4.6666666666666696</v>
      </c>
      <c r="AI162" s="61">
        <v>1</v>
      </c>
      <c r="AJ162" s="61">
        <f t="array" ref="AJ162:AK162">IF(ISNUMBER(AF162),MMULT(AH162:AI162,$AN$5:$AO$6),0)</f>
        <v>0</v>
      </c>
      <c r="AK162" s="61">
        <v>0</v>
      </c>
    </row>
    <row r="163" spans="32:37" x14ac:dyDescent="0.2">
      <c r="AF163" s="61" t="b">
        <f t="shared" si="14"/>
        <v>0</v>
      </c>
      <c r="AG163" s="61">
        <f t="shared" si="12"/>
        <v>-4.6666666666666696</v>
      </c>
      <c r="AH163" s="61">
        <f t="shared" si="13"/>
        <v>-4.6666666666666696</v>
      </c>
      <c r="AI163" s="61">
        <v>1</v>
      </c>
      <c r="AJ163" s="61">
        <f t="array" ref="AJ163:AK163">IF(ISNUMBER(AF163),MMULT(AH163:AI163,$AN$5:$AO$6),0)</f>
        <v>0</v>
      </c>
      <c r="AK163" s="61">
        <v>0</v>
      </c>
    </row>
    <row r="164" spans="32:37" x14ac:dyDescent="0.2">
      <c r="AF164" s="61" t="b">
        <f t="shared" si="14"/>
        <v>0</v>
      </c>
      <c r="AG164" s="61">
        <f t="shared" si="12"/>
        <v>-4.6666666666666696</v>
      </c>
      <c r="AH164" s="61">
        <f t="shared" si="13"/>
        <v>-4.6666666666666696</v>
      </c>
      <c r="AI164" s="61">
        <v>1</v>
      </c>
      <c r="AJ164" s="61">
        <f t="array" ref="AJ164:AK164">IF(ISNUMBER(AF164),MMULT(AH164:AI164,$AN$5:$AO$6),0)</f>
        <v>0</v>
      </c>
      <c r="AK164" s="61">
        <v>0</v>
      </c>
    </row>
    <row r="165" spans="32:37" x14ac:dyDescent="0.2">
      <c r="AF165" s="61" t="b">
        <f t="shared" si="14"/>
        <v>0</v>
      </c>
      <c r="AG165" s="61">
        <f t="shared" si="12"/>
        <v>-4.6666666666666696</v>
      </c>
      <c r="AH165" s="61">
        <f t="shared" si="13"/>
        <v>-4.6666666666666696</v>
      </c>
      <c r="AI165" s="61">
        <v>1</v>
      </c>
      <c r="AJ165" s="61">
        <f t="array" ref="AJ165:AK165">IF(ISNUMBER(AF165),MMULT(AH165:AI165,$AN$5:$AO$6),0)</f>
        <v>0</v>
      </c>
      <c r="AK165" s="61">
        <v>0</v>
      </c>
    </row>
    <row r="166" spans="32:37" x14ac:dyDescent="0.2">
      <c r="AF166" s="61" t="b">
        <f t="shared" si="14"/>
        <v>0</v>
      </c>
      <c r="AG166" s="61">
        <f t="shared" si="12"/>
        <v>-4.6666666666666696</v>
      </c>
      <c r="AH166" s="61">
        <f t="shared" si="13"/>
        <v>-4.6666666666666696</v>
      </c>
      <c r="AI166" s="61">
        <v>1</v>
      </c>
      <c r="AJ166" s="61">
        <f t="array" ref="AJ166:AK166">IF(ISNUMBER(AF166),MMULT(AH166:AI166,$AN$5:$AO$6),0)</f>
        <v>0</v>
      </c>
      <c r="AK166" s="61">
        <v>0</v>
      </c>
    </row>
    <row r="167" spans="32:37" x14ac:dyDescent="0.2">
      <c r="AF167" s="61" t="b">
        <f t="shared" si="14"/>
        <v>0</v>
      </c>
      <c r="AG167" s="61">
        <f t="shared" si="12"/>
        <v>-4.6666666666666696</v>
      </c>
      <c r="AH167" s="61">
        <f t="shared" si="13"/>
        <v>-4.6666666666666696</v>
      </c>
      <c r="AI167" s="61">
        <v>1</v>
      </c>
      <c r="AJ167" s="61">
        <f t="array" ref="AJ167:AK167">IF(ISNUMBER(AF167),MMULT(AH167:AI167,$AN$5:$AO$6),0)</f>
        <v>0</v>
      </c>
      <c r="AK167" s="61">
        <v>0</v>
      </c>
    </row>
    <row r="168" spans="32:37" x14ac:dyDescent="0.2">
      <c r="AF168" s="61" t="b">
        <f t="shared" si="14"/>
        <v>0</v>
      </c>
      <c r="AG168" s="61">
        <f t="shared" si="12"/>
        <v>-4.6666666666666696</v>
      </c>
      <c r="AH168" s="61">
        <f t="shared" si="13"/>
        <v>-4.6666666666666696</v>
      </c>
      <c r="AI168" s="61">
        <v>1</v>
      </c>
      <c r="AJ168" s="61">
        <f t="array" ref="AJ168:AK168">IF(ISNUMBER(AF168),MMULT(AH168:AI168,$AN$5:$AO$6),0)</f>
        <v>0</v>
      </c>
      <c r="AK168" s="61">
        <v>0</v>
      </c>
    </row>
    <row r="169" spans="32:37" x14ac:dyDescent="0.2">
      <c r="AF169" s="61" t="b">
        <f t="shared" si="14"/>
        <v>0</v>
      </c>
      <c r="AG169" s="61">
        <f t="shared" si="12"/>
        <v>-4.6666666666666696</v>
      </c>
      <c r="AH169" s="61">
        <f t="shared" si="13"/>
        <v>-4.6666666666666696</v>
      </c>
      <c r="AI169" s="61">
        <v>1</v>
      </c>
      <c r="AJ169" s="61">
        <f t="array" ref="AJ169:AK169">IF(ISNUMBER(AF169),MMULT(AH169:AI169,$AN$5:$AO$6),0)</f>
        <v>0</v>
      </c>
      <c r="AK169" s="61">
        <v>0</v>
      </c>
    </row>
    <row r="170" spans="32:37" x14ac:dyDescent="0.2">
      <c r="AF170" s="61" t="b">
        <f t="shared" si="14"/>
        <v>0</v>
      </c>
      <c r="AG170" s="61">
        <f t="shared" ref="AG170:AG200" si="15">(AF170-$AF$5)/($AF$6-$AF$5)</f>
        <v>-4.6666666666666696</v>
      </c>
      <c r="AH170" s="61">
        <f t="shared" ref="AH170:AH200" si="16">AG170</f>
        <v>-4.6666666666666696</v>
      </c>
      <c r="AI170" s="61">
        <v>1</v>
      </c>
      <c r="AJ170" s="61">
        <f t="array" ref="AJ170:AK170">IF(ISNUMBER(AF170),MMULT(AH170:AI170,$AN$5:$AO$6),0)</f>
        <v>0</v>
      </c>
      <c r="AK170" s="61">
        <v>0</v>
      </c>
    </row>
    <row r="171" spans="32:37" x14ac:dyDescent="0.2">
      <c r="AF171" s="61" t="b">
        <f t="shared" ref="AF171:AF200" si="17">IF(AF170&lt;AF$6,AF170+AF$7)</f>
        <v>0</v>
      </c>
      <c r="AG171" s="61">
        <f t="shared" si="15"/>
        <v>-4.6666666666666696</v>
      </c>
      <c r="AH171" s="61">
        <f t="shared" si="16"/>
        <v>-4.6666666666666696</v>
      </c>
      <c r="AI171" s="61">
        <v>1</v>
      </c>
      <c r="AJ171" s="61">
        <f t="array" ref="AJ171:AK171">IF(ISNUMBER(AF171),MMULT(AH171:AI171,$AN$5:$AO$6),0)</f>
        <v>0</v>
      </c>
      <c r="AK171" s="61">
        <v>0</v>
      </c>
    </row>
    <row r="172" spans="32:37" x14ac:dyDescent="0.2">
      <c r="AF172" s="61" t="b">
        <f t="shared" si="17"/>
        <v>0</v>
      </c>
      <c r="AG172" s="61">
        <f t="shared" si="15"/>
        <v>-4.6666666666666696</v>
      </c>
      <c r="AH172" s="61">
        <f t="shared" si="16"/>
        <v>-4.6666666666666696</v>
      </c>
      <c r="AI172" s="61">
        <v>1</v>
      </c>
      <c r="AJ172" s="61">
        <f t="array" ref="AJ172:AK172">IF(ISNUMBER(AF172),MMULT(AH172:AI172,$AN$5:$AO$6),0)</f>
        <v>0</v>
      </c>
      <c r="AK172" s="61">
        <v>0</v>
      </c>
    </row>
    <row r="173" spans="32:37" x14ac:dyDescent="0.2">
      <c r="AF173" s="61" t="b">
        <f t="shared" si="17"/>
        <v>0</v>
      </c>
      <c r="AG173" s="61">
        <f t="shared" si="15"/>
        <v>-4.6666666666666696</v>
      </c>
      <c r="AH173" s="61">
        <f t="shared" si="16"/>
        <v>-4.6666666666666696</v>
      </c>
      <c r="AI173" s="61">
        <v>1</v>
      </c>
      <c r="AJ173" s="61">
        <f t="array" ref="AJ173:AK173">IF(ISNUMBER(AF173),MMULT(AH173:AI173,$AN$5:$AO$6),0)</f>
        <v>0</v>
      </c>
      <c r="AK173" s="61">
        <v>0</v>
      </c>
    </row>
    <row r="174" spans="32:37" x14ac:dyDescent="0.2">
      <c r="AF174" s="61" t="b">
        <f t="shared" si="17"/>
        <v>0</v>
      </c>
      <c r="AG174" s="61">
        <f t="shared" si="15"/>
        <v>-4.6666666666666696</v>
      </c>
      <c r="AH174" s="61">
        <f t="shared" si="16"/>
        <v>-4.6666666666666696</v>
      </c>
      <c r="AI174" s="61">
        <v>1</v>
      </c>
      <c r="AJ174" s="61">
        <f t="array" ref="AJ174:AK174">IF(ISNUMBER(AF174),MMULT(AH174:AI174,$AN$5:$AO$6),0)</f>
        <v>0</v>
      </c>
      <c r="AK174" s="61">
        <v>0</v>
      </c>
    </row>
    <row r="175" spans="32:37" x14ac:dyDescent="0.2">
      <c r="AF175" s="61" t="b">
        <f t="shared" si="17"/>
        <v>0</v>
      </c>
      <c r="AG175" s="61">
        <f t="shared" si="15"/>
        <v>-4.6666666666666696</v>
      </c>
      <c r="AH175" s="61">
        <f t="shared" si="16"/>
        <v>-4.6666666666666696</v>
      </c>
      <c r="AI175" s="61">
        <v>1</v>
      </c>
      <c r="AJ175" s="61">
        <f t="array" ref="AJ175:AK175">IF(ISNUMBER(AF175),MMULT(AH175:AI175,$AN$5:$AO$6),0)</f>
        <v>0</v>
      </c>
      <c r="AK175" s="61">
        <v>0</v>
      </c>
    </row>
    <row r="176" spans="32:37" x14ac:dyDescent="0.2">
      <c r="AF176" s="61" t="b">
        <f t="shared" si="17"/>
        <v>0</v>
      </c>
      <c r="AG176" s="61">
        <f t="shared" si="15"/>
        <v>-4.6666666666666696</v>
      </c>
      <c r="AH176" s="61">
        <f t="shared" si="16"/>
        <v>-4.6666666666666696</v>
      </c>
      <c r="AI176" s="61">
        <v>1</v>
      </c>
      <c r="AJ176" s="61">
        <f t="array" ref="AJ176:AK176">IF(ISNUMBER(AF176),MMULT(AH176:AI176,$AN$5:$AO$6),0)</f>
        <v>0</v>
      </c>
      <c r="AK176" s="61">
        <v>0</v>
      </c>
    </row>
    <row r="177" spans="32:37" x14ac:dyDescent="0.2">
      <c r="AF177" s="61" t="b">
        <f t="shared" si="17"/>
        <v>0</v>
      </c>
      <c r="AG177" s="61">
        <f t="shared" si="15"/>
        <v>-4.6666666666666696</v>
      </c>
      <c r="AH177" s="61">
        <f t="shared" si="16"/>
        <v>-4.6666666666666696</v>
      </c>
      <c r="AI177" s="61">
        <v>1</v>
      </c>
      <c r="AJ177" s="61">
        <f t="array" ref="AJ177:AK177">IF(ISNUMBER(AF177),MMULT(AH177:AI177,$AN$5:$AO$6),0)</f>
        <v>0</v>
      </c>
      <c r="AK177" s="61">
        <v>0</v>
      </c>
    </row>
    <row r="178" spans="32:37" x14ac:dyDescent="0.2">
      <c r="AF178" s="61" t="b">
        <f t="shared" si="17"/>
        <v>0</v>
      </c>
      <c r="AG178" s="61">
        <f t="shared" si="15"/>
        <v>-4.6666666666666696</v>
      </c>
      <c r="AH178" s="61">
        <f t="shared" si="16"/>
        <v>-4.6666666666666696</v>
      </c>
      <c r="AI178" s="61">
        <v>1</v>
      </c>
      <c r="AJ178" s="61">
        <f t="array" ref="AJ178:AK178">IF(ISNUMBER(AF178),MMULT(AH178:AI178,$AN$5:$AO$6),0)</f>
        <v>0</v>
      </c>
      <c r="AK178" s="61">
        <v>0</v>
      </c>
    </row>
    <row r="179" spans="32:37" x14ac:dyDescent="0.2">
      <c r="AF179" s="61" t="b">
        <f t="shared" si="17"/>
        <v>0</v>
      </c>
      <c r="AG179" s="61">
        <f t="shared" si="15"/>
        <v>-4.6666666666666696</v>
      </c>
      <c r="AH179" s="61">
        <f t="shared" si="16"/>
        <v>-4.6666666666666696</v>
      </c>
      <c r="AI179" s="61">
        <v>1</v>
      </c>
      <c r="AJ179" s="61">
        <f t="array" ref="AJ179:AK179">IF(ISNUMBER(AF179),MMULT(AH179:AI179,$AN$5:$AO$6),0)</f>
        <v>0</v>
      </c>
      <c r="AK179" s="61">
        <v>0</v>
      </c>
    </row>
    <row r="180" spans="32:37" x14ac:dyDescent="0.2">
      <c r="AF180" s="61" t="b">
        <f t="shared" si="17"/>
        <v>0</v>
      </c>
      <c r="AG180" s="61">
        <f t="shared" si="15"/>
        <v>-4.6666666666666696</v>
      </c>
      <c r="AH180" s="61">
        <f t="shared" si="16"/>
        <v>-4.6666666666666696</v>
      </c>
      <c r="AI180" s="61">
        <v>1</v>
      </c>
      <c r="AJ180" s="61">
        <f t="array" ref="AJ180:AK180">IF(ISNUMBER(AF180),MMULT(AH180:AI180,$AN$5:$AO$6),0)</f>
        <v>0</v>
      </c>
      <c r="AK180" s="61">
        <v>0</v>
      </c>
    </row>
    <row r="181" spans="32:37" x14ac:dyDescent="0.2">
      <c r="AF181" s="61" t="b">
        <f t="shared" si="17"/>
        <v>0</v>
      </c>
      <c r="AG181" s="61">
        <f t="shared" si="15"/>
        <v>-4.6666666666666696</v>
      </c>
      <c r="AH181" s="61">
        <f t="shared" si="16"/>
        <v>-4.6666666666666696</v>
      </c>
      <c r="AI181" s="61">
        <v>1</v>
      </c>
      <c r="AJ181" s="61">
        <f t="array" ref="AJ181:AK181">IF(ISNUMBER(AF181),MMULT(AH181:AI181,$AN$5:$AO$6),0)</f>
        <v>0</v>
      </c>
      <c r="AK181" s="61">
        <v>0</v>
      </c>
    </row>
    <row r="182" spans="32:37" x14ac:dyDescent="0.2">
      <c r="AF182" s="61" t="b">
        <f t="shared" si="17"/>
        <v>0</v>
      </c>
      <c r="AG182" s="61">
        <f t="shared" si="15"/>
        <v>-4.6666666666666696</v>
      </c>
      <c r="AH182" s="61">
        <f t="shared" si="16"/>
        <v>-4.6666666666666696</v>
      </c>
      <c r="AI182" s="61">
        <v>1</v>
      </c>
      <c r="AJ182" s="61">
        <f t="array" ref="AJ182:AK182">IF(ISNUMBER(AF182),MMULT(AH182:AI182,$AN$5:$AO$6),0)</f>
        <v>0</v>
      </c>
      <c r="AK182" s="61">
        <v>0</v>
      </c>
    </row>
    <row r="183" spans="32:37" x14ac:dyDescent="0.2">
      <c r="AF183" s="61" t="b">
        <f t="shared" si="17"/>
        <v>0</v>
      </c>
      <c r="AG183" s="61">
        <f t="shared" si="15"/>
        <v>-4.6666666666666696</v>
      </c>
      <c r="AH183" s="61">
        <f t="shared" si="16"/>
        <v>-4.6666666666666696</v>
      </c>
      <c r="AI183" s="61">
        <v>1</v>
      </c>
      <c r="AJ183" s="61">
        <f t="array" ref="AJ183:AK183">IF(ISNUMBER(AF183),MMULT(AH183:AI183,$AN$5:$AO$6),0)</f>
        <v>0</v>
      </c>
      <c r="AK183" s="61">
        <v>0</v>
      </c>
    </row>
    <row r="184" spans="32:37" x14ac:dyDescent="0.2">
      <c r="AF184" s="61" t="b">
        <f t="shared" si="17"/>
        <v>0</v>
      </c>
      <c r="AG184" s="61">
        <f t="shared" si="15"/>
        <v>-4.6666666666666696</v>
      </c>
      <c r="AH184" s="61">
        <f t="shared" si="16"/>
        <v>-4.6666666666666696</v>
      </c>
      <c r="AI184" s="61">
        <v>1</v>
      </c>
      <c r="AJ184" s="61">
        <f t="array" ref="AJ184:AK184">IF(ISNUMBER(AF184),MMULT(AH184:AI184,$AN$5:$AO$6),0)</f>
        <v>0</v>
      </c>
      <c r="AK184" s="61">
        <v>0</v>
      </c>
    </row>
    <row r="185" spans="32:37" x14ac:dyDescent="0.2">
      <c r="AF185" s="61" t="b">
        <f t="shared" si="17"/>
        <v>0</v>
      </c>
      <c r="AG185" s="61">
        <f t="shared" si="15"/>
        <v>-4.6666666666666696</v>
      </c>
      <c r="AH185" s="61">
        <f t="shared" si="16"/>
        <v>-4.6666666666666696</v>
      </c>
      <c r="AI185" s="61">
        <v>1</v>
      </c>
      <c r="AJ185" s="61">
        <f t="array" ref="AJ185:AK185">IF(ISNUMBER(AF185),MMULT(AH185:AI185,$AN$5:$AO$6),0)</f>
        <v>0</v>
      </c>
      <c r="AK185" s="61">
        <v>0</v>
      </c>
    </row>
    <row r="186" spans="32:37" x14ac:dyDescent="0.2">
      <c r="AF186" s="61" t="b">
        <f t="shared" si="17"/>
        <v>0</v>
      </c>
      <c r="AG186" s="61">
        <f t="shared" si="15"/>
        <v>-4.6666666666666696</v>
      </c>
      <c r="AH186" s="61">
        <f t="shared" si="16"/>
        <v>-4.6666666666666696</v>
      </c>
      <c r="AI186" s="61">
        <v>1</v>
      </c>
      <c r="AJ186" s="61">
        <f t="array" ref="AJ186:AK186">IF(ISNUMBER(AF186),MMULT(AH186:AI186,$AN$5:$AO$6),0)</f>
        <v>0</v>
      </c>
      <c r="AK186" s="61">
        <v>0</v>
      </c>
    </row>
    <row r="187" spans="32:37" x14ac:dyDescent="0.2">
      <c r="AF187" s="61" t="b">
        <f t="shared" si="17"/>
        <v>0</v>
      </c>
      <c r="AG187" s="61">
        <f t="shared" si="15"/>
        <v>-4.6666666666666696</v>
      </c>
      <c r="AH187" s="61">
        <f t="shared" si="16"/>
        <v>-4.6666666666666696</v>
      </c>
      <c r="AI187" s="61">
        <v>1</v>
      </c>
      <c r="AJ187" s="61">
        <f t="array" ref="AJ187:AK187">IF(ISNUMBER(AF187),MMULT(AH187:AI187,$AN$5:$AO$6),0)</f>
        <v>0</v>
      </c>
      <c r="AK187" s="61">
        <v>0</v>
      </c>
    </row>
    <row r="188" spans="32:37" x14ac:dyDescent="0.2">
      <c r="AF188" s="61" t="b">
        <f t="shared" si="17"/>
        <v>0</v>
      </c>
      <c r="AG188" s="61">
        <f t="shared" si="15"/>
        <v>-4.6666666666666696</v>
      </c>
      <c r="AH188" s="61">
        <f t="shared" si="16"/>
        <v>-4.6666666666666696</v>
      </c>
      <c r="AI188" s="61">
        <v>1</v>
      </c>
      <c r="AJ188" s="61">
        <f t="array" ref="AJ188:AK188">IF(ISNUMBER(AF188),MMULT(AH188:AI188,$AN$5:$AO$6),0)</f>
        <v>0</v>
      </c>
      <c r="AK188" s="61">
        <v>0</v>
      </c>
    </row>
    <row r="189" spans="32:37" x14ac:dyDescent="0.2">
      <c r="AF189" s="61" t="b">
        <f t="shared" si="17"/>
        <v>0</v>
      </c>
      <c r="AG189" s="61">
        <f t="shared" si="15"/>
        <v>-4.6666666666666696</v>
      </c>
      <c r="AH189" s="61">
        <f t="shared" si="16"/>
        <v>-4.6666666666666696</v>
      </c>
      <c r="AI189" s="61">
        <v>1</v>
      </c>
      <c r="AJ189" s="61">
        <f t="array" ref="AJ189:AK189">IF(ISNUMBER(AF189),MMULT(AH189:AI189,$AN$5:$AO$6),0)</f>
        <v>0</v>
      </c>
      <c r="AK189" s="61">
        <v>0</v>
      </c>
    </row>
    <row r="190" spans="32:37" x14ac:dyDescent="0.2">
      <c r="AF190" s="61" t="b">
        <f t="shared" si="17"/>
        <v>0</v>
      </c>
      <c r="AG190" s="61">
        <f t="shared" si="15"/>
        <v>-4.6666666666666696</v>
      </c>
      <c r="AH190" s="61">
        <f t="shared" si="16"/>
        <v>-4.6666666666666696</v>
      </c>
      <c r="AI190" s="61">
        <v>1</v>
      </c>
      <c r="AJ190" s="61">
        <f t="array" ref="AJ190:AK190">IF(ISNUMBER(AF190),MMULT(AH190:AI190,$AN$5:$AO$6),0)</f>
        <v>0</v>
      </c>
      <c r="AK190" s="61">
        <v>0</v>
      </c>
    </row>
    <row r="191" spans="32:37" x14ac:dyDescent="0.2">
      <c r="AF191" s="61" t="b">
        <f t="shared" si="17"/>
        <v>0</v>
      </c>
      <c r="AG191" s="61">
        <f t="shared" si="15"/>
        <v>-4.6666666666666696</v>
      </c>
      <c r="AH191" s="61">
        <f t="shared" si="16"/>
        <v>-4.6666666666666696</v>
      </c>
      <c r="AI191" s="61">
        <v>1</v>
      </c>
      <c r="AJ191" s="61">
        <f t="array" ref="AJ191:AK191">IF(ISNUMBER(AF191),MMULT(AH191:AI191,$AN$5:$AO$6),0)</f>
        <v>0</v>
      </c>
      <c r="AK191" s="61">
        <v>0</v>
      </c>
    </row>
    <row r="192" spans="32:37" x14ac:dyDescent="0.2">
      <c r="AF192" s="61" t="b">
        <f t="shared" si="17"/>
        <v>0</v>
      </c>
      <c r="AG192" s="61">
        <f t="shared" si="15"/>
        <v>-4.6666666666666696</v>
      </c>
      <c r="AH192" s="61">
        <f t="shared" si="16"/>
        <v>-4.6666666666666696</v>
      </c>
      <c r="AI192" s="61">
        <v>1</v>
      </c>
      <c r="AJ192" s="61">
        <f t="array" ref="AJ192:AK192">IF(ISNUMBER(AF192),MMULT(AH192:AI192,$AN$5:$AO$6),0)</f>
        <v>0</v>
      </c>
      <c r="AK192" s="61">
        <v>0</v>
      </c>
    </row>
    <row r="193" spans="32:37" x14ac:dyDescent="0.2">
      <c r="AF193" s="61" t="b">
        <f t="shared" si="17"/>
        <v>0</v>
      </c>
      <c r="AG193" s="61">
        <f t="shared" si="15"/>
        <v>-4.6666666666666696</v>
      </c>
      <c r="AH193" s="61">
        <f t="shared" si="16"/>
        <v>-4.6666666666666696</v>
      </c>
      <c r="AI193" s="61">
        <v>1</v>
      </c>
      <c r="AJ193" s="61">
        <f t="array" ref="AJ193:AK193">IF(ISNUMBER(AF193),MMULT(AH193:AI193,$AN$5:$AO$6),0)</f>
        <v>0</v>
      </c>
      <c r="AK193" s="61">
        <v>0</v>
      </c>
    </row>
    <row r="194" spans="32:37" x14ac:dyDescent="0.2">
      <c r="AF194" s="61" t="b">
        <f t="shared" si="17"/>
        <v>0</v>
      </c>
      <c r="AG194" s="61">
        <f t="shared" si="15"/>
        <v>-4.6666666666666696</v>
      </c>
      <c r="AH194" s="61">
        <f t="shared" si="16"/>
        <v>-4.6666666666666696</v>
      </c>
      <c r="AI194" s="61">
        <v>1</v>
      </c>
      <c r="AJ194" s="61">
        <f t="array" ref="AJ194:AK194">IF(ISNUMBER(AF194),MMULT(AH194:AI194,$AN$5:$AO$6),0)</f>
        <v>0</v>
      </c>
      <c r="AK194" s="61">
        <v>0</v>
      </c>
    </row>
    <row r="195" spans="32:37" x14ac:dyDescent="0.2">
      <c r="AF195" s="61" t="b">
        <f t="shared" si="17"/>
        <v>0</v>
      </c>
      <c r="AG195" s="61">
        <f t="shared" si="15"/>
        <v>-4.6666666666666696</v>
      </c>
      <c r="AH195" s="61">
        <f t="shared" si="16"/>
        <v>-4.6666666666666696</v>
      </c>
      <c r="AI195" s="61">
        <v>1</v>
      </c>
      <c r="AJ195" s="61">
        <f t="array" ref="AJ195:AK195">IF(ISNUMBER(AF195),MMULT(AH195:AI195,$AN$5:$AO$6),0)</f>
        <v>0</v>
      </c>
      <c r="AK195" s="61">
        <v>0</v>
      </c>
    </row>
    <row r="196" spans="32:37" x14ac:dyDescent="0.2">
      <c r="AF196" s="61" t="b">
        <f t="shared" si="17"/>
        <v>0</v>
      </c>
      <c r="AG196" s="61">
        <f t="shared" si="15"/>
        <v>-4.6666666666666696</v>
      </c>
      <c r="AH196" s="61">
        <f t="shared" si="16"/>
        <v>-4.6666666666666696</v>
      </c>
      <c r="AI196" s="61">
        <v>1</v>
      </c>
      <c r="AJ196" s="61">
        <f t="array" ref="AJ196:AK196">IF(ISNUMBER(AF196),MMULT(AH196:AI196,$AN$5:$AO$6),0)</f>
        <v>0</v>
      </c>
      <c r="AK196" s="61">
        <v>0</v>
      </c>
    </row>
    <row r="197" spans="32:37" x14ac:dyDescent="0.2">
      <c r="AF197" s="61" t="b">
        <f t="shared" si="17"/>
        <v>0</v>
      </c>
      <c r="AG197" s="61">
        <f t="shared" si="15"/>
        <v>-4.6666666666666696</v>
      </c>
      <c r="AH197" s="61">
        <f t="shared" si="16"/>
        <v>-4.6666666666666696</v>
      </c>
      <c r="AI197" s="61">
        <v>1</v>
      </c>
      <c r="AJ197" s="61">
        <f t="array" ref="AJ197:AK197">IF(ISNUMBER(AF197),MMULT(AH197:AI197,$AN$5:$AO$6),0)</f>
        <v>0</v>
      </c>
      <c r="AK197" s="61">
        <v>0</v>
      </c>
    </row>
    <row r="198" spans="32:37" x14ac:dyDescent="0.2">
      <c r="AF198" s="61" t="b">
        <f t="shared" si="17"/>
        <v>0</v>
      </c>
      <c r="AG198" s="61">
        <f t="shared" si="15"/>
        <v>-4.6666666666666696</v>
      </c>
      <c r="AH198" s="61">
        <f t="shared" si="16"/>
        <v>-4.6666666666666696</v>
      </c>
      <c r="AI198" s="61">
        <v>1</v>
      </c>
      <c r="AJ198" s="61">
        <f t="array" ref="AJ198:AK198">IF(ISNUMBER(AF198),MMULT(AH198:AI198,$AN$5:$AO$6),0)</f>
        <v>0</v>
      </c>
      <c r="AK198" s="61">
        <v>0</v>
      </c>
    </row>
    <row r="199" spans="32:37" x14ac:dyDescent="0.2">
      <c r="AF199" s="61" t="b">
        <f t="shared" si="17"/>
        <v>0</v>
      </c>
      <c r="AG199" s="61">
        <f t="shared" si="15"/>
        <v>-4.6666666666666696</v>
      </c>
      <c r="AH199" s="61">
        <f t="shared" si="16"/>
        <v>-4.6666666666666696</v>
      </c>
      <c r="AI199" s="61">
        <v>1</v>
      </c>
      <c r="AJ199" s="61">
        <f t="array" ref="AJ199:AK199">IF(ISNUMBER(AF199),MMULT(AH199:AI199,$AN$5:$AO$6),0)</f>
        <v>0</v>
      </c>
      <c r="AK199" s="61">
        <v>0</v>
      </c>
    </row>
    <row r="200" spans="32:37" x14ac:dyDescent="0.2">
      <c r="AF200" s="61" t="b">
        <f t="shared" si="17"/>
        <v>0</v>
      </c>
      <c r="AG200" s="61">
        <f t="shared" si="15"/>
        <v>-4.6666666666666696</v>
      </c>
      <c r="AH200" s="61">
        <f t="shared" si="16"/>
        <v>-4.6666666666666696</v>
      </c>
      <c r="AI200" s="61">
        <v>1</v>
      </c>
      <c r="AJ200" s="61">
        <f t="array" ref="AJ200:AK200">IF(ISNUMBER(AF200),MMULT(AH200:AI200,$AN$5:$AO$6),0)</f>
        <v>0</v>
      </c>
      <c r="AK200" s="61">
        <v>0</v>
      </c>
    </row>
  </sheetData>
  <sheetProtection sheet="1" objects="1" scenarios="1"/>
  <conditionalFormatting sqref="B5:D11">
    <cfRule type="expression" dxfId="18" priority="1">
      <formula>$B5=$H$7</formula>
    </cfRule>
    <cfRule type="expression" dxfId="17" priority="2">
      <formula>$B5=$H$6</formula>
    </cfRule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Group Box 1">
              <controlPr locked="0" defaultSize="0" autoFill="0" autoPict="0" altText="Interval Selection">
                <anchor moveWithCells="1">
                  <from>
                    <xdr:col>17</xdr:col>
                    <xdr:colOff>203200</xdr:colOff>
                    <xdr:row>15</xdr:row>
                    <xdr:rowOff>114300</xdr:rowOff>
                  </from>
                  <to>
                    <xdr:col>19</xdr:col>
                    <xdr:colOff>215900</xdr:colOff>
                    <xdr:row>23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Option Button 2">
              <controlPr locked="0" defaultSize="0" autoFill="0" autoLine="0" autoPict="0">
                <anchor moveWithCells="1">
                  <from>
                    <xdr:col>18</xdr:col>
                    <xdr:colOff>38100</xdr:colOff>
                    <xdr:row>16</xdr:row>
                    <xdr:rowOff>88900</xdr:rowOff>
                  </from>
                  <to>
                    <xdr:col>19</xdr:col>
                    <xdr:colOff>76200</xdr:colOff>
                    <xdr:row>17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Option Button 3">
              <controlPr locked="0" defaultSize="0" autoFill="0" autoLine="0" autoPict="0">
                <anchor moveWithCells="1">
                  <from>
                    <xdr:col>18</xdr:col>
                    <xdr:colOff>38100</xdr:colOff>
                    <xdr:row>17</xdr:row>
                    <xdr:rowOff>114300</xdr:rowOff>
                  </from>
                  <to>
                    <xdr:col>19</xdr:col>
                    <xdr:colOff>76200</xdr:colOff>
                    <xdr:row>18</xdr:row>
                    <xdr:rowOff>139700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Option Button 4">
              <controlPr locked="0" defaultSize="0" autoFill="0" autoLine="0" autoPict="0">
                <anchor moveWithCells="1">
                  <from>
                    <xdr:col>18</xdr:col>
                    <xdr:colOff>38100</xdr:colOff>
                    <xdr:row>18</xdr:row>
                    <xdr:rowOff>152400</xdr:rowOff>
                  </from>
                  <to>
                    <xdr:col>19</xdr:col>
                    <xdr:colOff>76200</xdr:colOff>
                    <xdr:row>19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Option Button 5">
              <controlPr locked="0" defaultSize="0" autoFill="0" autoLine="0" autoPict="0">
                <anchor moveWithCells="1">
                  <from>
                    <xdr:col>18</xdr:col>
                    <xdr:colOff>38100</xdr:colOff>
                    <xdr:row>19</xdr:row>
                    <xdr:rowOff>177800</xdr:rowOff>
                  </from>
                  <to>
                    <xdr:col>19</xdr:col>
                    <xdr:colOff>76200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Option Button 6">
              <controlPr locked="0" defaultSize="0" autoFill="0" autoLine="0" autoPict="0">
                <anchor moveWithCells="1">
                  <from>
                    <xdr:col>18</xdr:col>
                    <xdr:colOff>38100</xdr:colOff>
                    <xdr:row>21</xdr:row>
                    <xdr:rowOff>25400</xdr:rowOff>
                  </from>
                  <to>
                    <xdr:col>19</xdr:col>
                    <xdr:colOff>76200</xdr:colOff>
                    <xdr:row>22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10" name="Option Button 7">
              <controlPr locked="0" defaultSize="0" autoFill="0" autoLine="0" autoPict="0">
                <anchor moveWithCells="1">
                  <from>
                    <xdr:col>18</xdr:col>
                    <xdr:colOff>38100</xdr:colOff>
                    <xdr:row>22</xdr:row>
                    <xdr:rowOff>50800</xdr:rowOff>
                  </from>
                  <to>
                    <xdr:col>19</xdr:col>
                    <xdr:colOff>76200</xdr:colOff>
                    <xdr:row>23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D137"/>
  <sheetViews>
    <sheetView tabSelected="1" zoomScale="85" zoomScaleNormal="85" workbookViewId="0">
      <selection activeCell="AO26" sqref="AO26"/>
    </sheetView>
  </sheetViews>
  <sheetFormatPr baseColWidth="10" defaultColWidth="9.1640625" defaultRowHeight="15" x14ac:dyDescent="0.2"/>
  <cols>
    <col min="1" max="1" width="9.1640625" style="14"/>
    <col min="2" max="4" width="4.6640625" style="12" customWidth="1"/>
    <col min="5" max="5" width="4.6640625" style="14" customWidth="1"/>
    <col min="6" max="7" width="4.6640625" style="12" customWidth="1"/>
    <col min="8" max="11" width="5.6640625" style="12" customWidth="1"/>
    <col min="12" max="15" width="4.6640625" style="12" customWidth="1"/>
    <col min="16" max="17" width="6.6640625" style="12" customWidth="1"/>
    <col min="18" max="33" width="4.6640625" style="12" customWidth="1"/>
    <col min="34" max="35" width="4.6640625" style="13" customWidth="1"/>
    <col min="36" max="38" width="4.6640625" style="12" customWidth="1"/>
    <col min="39" max="50" width="4.6640625" style="61" customWidth="1"/>
    <col min="51" max="51" width="5.83203125" style="61" customWidth="1"/>
    <col min="52" max="52" width="4.6640625" style="61" customWidth="1"/>
    <col min="53" max="53" width="5.6640625" style="61" customWidth="1"/>
    <col min="54" max="56" width="4.6640625" style="61" customWidth="1"/>
    <col min="57" max="76" width="4.6640625" style="12" customWidth="1"/>
    <col min="77" max="16384" width="9.1640625" style="12"/>
  </cols>
  <sheetData>
    <row r="2" spans="2:54" ht="19" x14ac:dyDescent="0.25">
      <c r="B2" s="29" t="s">
        <v>36</v>
      </c>
      <c r="I2" s="45"/>
      <c r="AW2" s="145" t="s">
        <v>35</v>
      </c>
      <c r="AX2" s="146"/>
      <c r="AY2" s="146"/>
      <c r="AZ2" s="146"/>
      <c r="BA2" s="146"/>
      <c r="BB2" s="147"/>
    </row>
    <row r="3" spans="2:54" x14ac:dyDescent="0.2">
      <c r="I3" s="11"/>
      <c r="AO3" s="62" t="s">
        <v>26</v>
      </c>
      <c r="AP3" s="63">
        <v>3</v>
      </c>
      <c r="AR3" s="145" t="s">
        <v>34</v>
      </c>
      <c r="AS3" s="146"/>
      <c r="AT3" s="146"/>
      <c r="AU3" s="147"/>
      <c r="AW3" s="148"/>
      <c r="AX3" s="67" t="s">
        <v>32</v>
      </c>
      <c r="AY3" s="68">
        <f>INDEX(Data,AP4-1,2)</f>
        <v>-5</v>
      </c>
      <c r="AZ3" s="68">
        <f>INDEX(Data,AP4-1,3)</f>
        <v>11</v>
      </c>
      <c r="BA3" s="68"/>
      <c r="BB3" s="149"/>
    </row>
    <row r="4" spans="2:54" x14ac:dyDescent="0.2">
      <c r="B4" s="94" t="s">
        <v>7</v>
      </c>
      <c r="C4" s="94"/>
      <c r="D4" s="94" t="s">
        <v>51</v>
      </c>
      <c r="F4" s="31"/>
      <c r="G4" s="1"/>
      <c r="H4" s="35" t="s">
        <v>33</v>
      </c>
      <c r="I4" s="44">
        <v>4.93</v>
      </c>
      <c r="J4" s="1"/>
      <c r="K4" s="43"/>
      <c r="L4" s="1"/>
      <c r="M4" s="1"/>
      <c r="N4" s="1"/>
      <c r="O4" s="42" t="s">
        <v>24</v>
      </c>
      <c r="P4" s="33">
        <f>MATCH(I4,TimeRange)</f>
        <v>3</v>
      </c>
      <c r="Q4" s="1"/>
      <c r="R4" s="1"/>
      <c r="S4" s="2"/>
      <c r="AO4" s="64" t="s">
        <v>24</v>
      </c>
      <c r="AP4" s="65">
        <f>MATCH(AP5,TimeRange)</f>
        <v>3</v>
      </c>
      <c r="AR4" s="148"/>
      <c r="AS4" s="68"/>
      <c r="AT4" s="68"/>
      <c r="AU4" s="149"/>
      <c r="AW4" s="148"/>
      <c r="AX4" s="67" t="s">
        <v>31</v>
      </c>
      <c r="AY4" s="68">
        <f>INDEX(Data,AP4,2)</f>
        <v>-2</v>
      </c>
      <c r="AZ4" s="68">
        <f>INDEX(Data,AP4,3)</f>
        <v>16</v>
      </c>
      <c r="BA4" s="68"/>
      <c r="BB4" s="149"/>
    </row>
    <row r="5" spans="2:54" x14ac:dyDescent="0.2">
      <c r="B5" s="95">
        <f t="array" ref="B5:D11">Data!B5:D11</f>
        <v>0.5</v>
      </c>
      <c r="C5" s="95">
        <v>5</v>
      </c>
      <c r="D5" s="96">
        <v>2</v>
      </c>
      <c r="F5" s="3"/>
      <c r="G5" s="4"/>
      <c r="H5" s="4"/>
      <c r="I5" s="4"/>
      <c r="J5" s="4"/>
      <c r="K5" s="4"/>
      <c r="L5" s="32" t="s">
        <v>23</v>
      </c>
      <c r="M5" s="4"/>
      <c r="N5" s="4"/>
      <c r="O5" s="4"/>
      <c r="P5" s="4"/>
      <c r="Q5" s="40" t="s">
        <v>22</v>
      </c>
      <c r="R5" s="4"/>
      <c r="S5" s="5"/>
      <c r="AO5" s="62" t="s">
        <v>7</v>
      </c>
      <c r="AP5" s="61">
        <f>INDEX(Data,AP3,1)+AP9</f>
        <v>4.25</v>
      </c>
      <c r="AR5" s="148"/>
      <c r="AS5" s="150" t="s">
        <v>26</v>
      </c>
      <c r="AT5" s="151" t="b">
        <v>1</v>
      </c>
      <c r="AU5" s="149"/>
      <c r="AW5" s="148"/>
      <c r="AX5" s="67" t="s">
        <v>30</v>
      </c>
      <c r="AY5" s="68">
        <f>INDEX(Data,AP4+1,2)</f>
        <v>5</v>
      </c>
      <c r="AZ5" s="68">
        <f>INDEX(Data,AP4+1,3)</f>
        <v>17</v>
      </c>
      <c r="BA5" s="68"/>
      <c r="BB5" s="149"/>
    </row>
    <row r="6" spans="2:54" x14ac:dyDescent="0.2">
      <c r="B6" s="97">
        <v>2.5</v>
      </c>
      <c r="C6" s="97">
        <v>-5</v>
      </c>
      <c r="D6" s="98">
        <v>11</v>
      </c>
      <c r="F6" s="3"/>
      <c r="G6" s="32" t="s">
        <v>20</v>
      </c>
      <c r="H6" s="142">
        <f>IF( AND(tmin&lt;=I4, I4&lt;=tmax),VLOOKUP(I4,Data,1),NA())</f>
        <v>4.2</v>
      </c>
      <c r="I6" s="4"/>
      <c r="J6" s="4"/>
      <c r="K6" s="86">
        <v>-1</v>
      </c>
      <c r="L6" s="103">
        <v>3</v>
      </c>
      <c r="M6" s="103">
        <v>-3</v>
      </c>
      <c r="N6" s="87">
        <v>1</v>
      </c>
      <c r="O6" s="4"/>
      <c r="P6" s="32" t="s">
        <v>32</v>
      </c>
      <c r="Q6" s="108">
        <f>IF( P4-1&gt;0, INDEX(Data,P4-1,2), NA())</f>
        <v>-5</v>
      </c>
      <c r="R6" s="109">
        <f>IF(P4-1&gt;0,INDEX(Data,P4-1,3), NA())</f>
        <v>11</v>
      </c>
      <c r="S6" s="5"/>
      <c r="AR6" s="148"/>
      <c r="AS6" s="68"/>
      <c r="AT6" s="68"/>
      <c r="AU6" s="149"/>
      <c r="AW6" s="148"/>
      <c r="AX6" s="67" t="s">
        <v>29</v>
      </c>
      <c r="AY6" s="68">
        <f>INDEX(Data,AP4+2,2)</f>
        <v>13</v>
      </c>
      <c r="AZ6" s="68">
        <f>INDEX(Data,AP4+2,3)</f>
        <v>8</v>
      </c>
      <c r="BA6" s="68"/>
      <c r="BB6" s="149"/>
    </row>
    <row r="7" spans="2:54" x14ac:dyDescent="0.2">
      <c r="B7" s="97">
        <v>4.2</v>
      </c>
      <c r="C7" s="97">
        <v>-2</v>
      </c>
      <c r="D7" s="98">
        <v>16</v>
      </c>
      <c r="F7" s="3"/>
      <c r="G7" s="32" t="s">
        <v>17</v>
      </c>
      <c r="H7" s="141">
        <f>INDEX(Data,P4+1,1)</f>
        <v>5.0999999999999996</v>
      </c>
      <c r="I7" s="4"/>
      <c r="J7" s="41">
        <v>0.5</v>
      </c>
      <c r="K7" s="104">
        <v>2</v>
      </c>
      <c r="L7" s="105">
        <v>-5</v>
      </c>
      <c r="M7" s="105">
        <v>4</v>
      </c>
      <c r="N7" s="106">
        <v>-1</v>
      </c>
      <c r="O7" s="4"/>
      <c r="P7" s="32" t="s">
        <v>31</v>
      </c>
      <c r="Q7" s="110">
        <f>INDEX(Data,P4,2)</f>
        <v>-2</v>
      </c>
      <c r="R7" s="111">
        <f>INDEX(Data,P4,3)</f>
        <v>16</v>
      </c>
      <c r="S7" s="5"/>
      <c r="AO7" s="62" t="s">
        <v>21</v>
      </c>
      <c r="AP7" s="66">
        <f>IF( AND(tmin&lt;=AP5, AP5&lt;=tmax),VLOOKUP(AP5,Data,1),NA())</f>
        <v>4.2</v>
      </c>
      <c r="AR7" s="152" t="s">
        <v>13</v>
      </c>
      <c r="AS7" s="68">
        <f t="array" ref="AS7:AT8">MMULT(Linear!J6:K7,AY4:AZ5)</f>
        <v>7</v>
      </c>
      <c r="AT7" s="68">
        <v>1</v>
      </c>
      <c r="AU7" s="149"/>
      <c r="AW7" s="148"/>
      <c r="AX7" s="68"/>
      <c r="AY7" s="68"/>
      <c r="AZ7" s="68"/>
      <c r="BA7" s="68"/>
      <c r="BB7" s="149"/>
    </row>
    <row r="8" spans="2:54" x14ac:dyDescent="0.2">
      <c r="B8" s="97">
        <v>5.0999999999999996</v>
      </c>
      <c r="C8" s="97">
        <v>5</v>
      </c>
      <c r="D8" s="98">
        <v>17</v>
      </c>
      <c r="F8" s="3"/>
      <c r="G8" s="4"/>
      <c r="H8" s="4"/>
      <c r="I8" s="4"/>
      <c r="J8" s="4"/>
      <c r="K8" s="104">
        <v>-1</v>
      </c>
      <c r="L8" s="105">
        <v>0</v>
      </c>
      <c r="M8" s="105">
        <v>1</v>
      </c>
      <c r="N8" s="106">
        <v>0</v>
      </c>
      <c r="O8" s="4"/>
      <c r="P8" s="32" t="s">
        <v>30</v>
      </c>
      <c r="Q8" s="112">
        <f>INDEX(Data,P4+1,2)</f>
        <v>5</v>
      </c>
      <c r="R8" s="113">
        <f>INDEX(Data,P4+1,3)</f>
        <v>17</v>
      </c>
      <c r="S8" s="5"/>
      <c r="AO8" s="62" t="s">
        <v>18</v>
      </c>
      <c r="AP8" s="69">
        <f>INDEX(Data,AP4+1,1)</f>
        <v>5.0999999999999996</v>
      </c>
      <c r="AR8" s="148"/>
      <c r="AS8" s="68">
        <v>-2</v>
      </c>
      <c r="AT8" s="68">
        <v>16</v>
      </c>
      <c r="AU8" s="149"/>
      <c r="AW8" s="148"/>
      <c r="AX8" s="150" t="s">
        <v>13</v>
      </c>
      <c r="AY8" s="153">
        <f t="array" ref="AY8:AZ11">0.5*MMULT(K6:N9,AY3:AZ6)</f>
        <v>-1.5</v>
      </c>
      <c r="AZ8" s="147">
        <v>-3</v>
      </c>
      <c r="BA8" s="68"/>
      <c r="BB8" s="149"/>
    </row>
    <row r="9" spans="2:54" x14ac:dyDescent="0.2">
      <c r="B9" s="97">
        <v>8.3000000000000007</v>
      </c>
      <c r="C9" s="97">
        <v>13</v>
      </c>
      <c r="D9" s="98">
        <v>8</v>
      </c>
      <c r="F9" s="3"/>
      <c r="G9" s="32" t="s">
        <v>14</v>
      </c>
      <c r="H9" s="7">
        <f>(I4-H6)/(H7-H6)</f>
        <v>0.81111111111111112</v>
      </c>
      <c r="I9" s="11"/>
      <c r="J9" s="4"/>
      <c r="K9" s="88">
        <v>0</v>
      </c>
      <c r="L9" s="107">
        <v>2</v>
      </c>
      <c r="M9" s="107">
        <v>0</v>
      </c>
      <c r="N9" s="89">
        <v>0</v>
      </c>
      <c r="O9" s="4"/>
      <c r="P9" s="32" t="s">
        <v>29</v>
      </c>
      <c r="Q9" s="114">
        <f>INDEX(Data,P4+2,2)</f>
        <v>13</v>
      </c>
      <c r="R9" s="115">
        <f>INDEX(Data,P4+2,3)</f>
        <v>8</v>
      </c>
      <c r="S9" s="5"/>
      <c r="AO9" s="70" t="s">
        <v>15</v>
      </c>
      <c r="AP9" s="61">
        <v>0.05</v>
      </c>
      <c r="AR9" s="148"/>
      <c r="AS9" s="68"/>
      <c r="AT9" s="68"/>
      <c r="AU9" s="149"/>
      <c r="AW9" s="148"/>
      <c r="AX9" s="68"/>
      <c r="AY9" s="148">
        <v>3.5</v>
      </c>
      <c r="AZ9" s="149">
        <v>1</v>
      </c>
      <c r="BA9" s="68"/>
      <c r="BB9" s="149"/>
    </row>
    <row r="10" spans="2:54" x14ac:dyDescent="0.2">
      <c r="B10" s="97">
        <v>10.4</v>
      </c>
      <c r="C10" s="97">
        <v>16</v>
      </c>
      <c r="D10" s="98">
        <v>0</v>
      </c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5"/>
      <c r="AR10" s="148"/>
      <c r="AS10" s="68"/>
      <c r="AT10" s="68"/>
      <c r="AU10" s="149"/>
      <c r="AW10" s="148"/>
      <c r="AX10" s="68"/>
      <c r="AY10" s="148">
        <v>5</v>
      </c>
      <c r="AZ10" s="149">
        <v>3</v>
      </c>
      <c r="BA10" s="68"/>
      <c r="BB10" s="149"/>
    </row>
    <row r="11" spans="2:54" x14ac:dyDescent="0.2">
      <c r="B11" s="99">
        <v>13</v>
      </c>
      <c r="C11" s="99">
        <v>14</v>
      </c>
      <c r="D11" s="100">
        <v>-6</v>
      </c>
      <c r="F11" s="3"/>
      <c r="G11" s="4"/>
      <c r="H11" s="4"/>
      <c r="I11" s="32" t="s">
        <v>11</v>
      </c>
      <c r="J11" s="4"/>
      <c r="K11" s="4"/>
      <c r="L11" s="4"/>
      <c r="M11" s="32" t="s">
        <v>13</v>
      </c>
      <c r="N11" s="4"/>
      <c r="O11" s="4"/>
      <c r="P11" s="40" t="s">
        <v>28</v>
      </c>
      <c r="Q11" s="4"/>
      <c r="R11" s="39"/>
      <c r="S11" s="5"/>
      <c r="U11" s="13"/>
      <c r="AR11" s="154"/>
      <c r="AS11" s="155"/>
      <c r="AT11" s="155"/>
      <c r="AU11" s="156"/>
      <c r="AW11" s="148"/>
      <c r="AX11" s="68"/>
      <c r="AY11" s="154">
        <v>-2</v>
      </c>
      <c r="AZ11" s="156">
        <v>16</v>
      </c>
      <c r="BA11" s="68"/>
      <c r="BB11" s="149"/>
    </row>
    <row r="12" spans="2:54" x14ac:dyDescent="0.2">
      <c r="F12" s="3"/>
      <c r="G12" s="4"/>
      <c r="H12" s="116">
        <f>I12*$H9</f>
        <v>0.53363100137174213</v>
      </c>
      <c r="I12" s="117">
        <f>J12*$H9</f>
        <v>0.65790123456790128</v>
      </c>
      <c r="J12" s="117">
        <f>K12*$H9</f>
        <v>0.81111111111111112</v>
      </c>
      <c r="K12" s="118">
        <v>1</v>
      </c>
      <c r="L12" s="38"/>
      <c r="M12" s="119">
        <f t="array" ref="M12:N15">0.5*MMULT(K6:N9,Q6:R9)</f>
        <v>-1.5</v>
      </c>
      <c r="N12" s="120">
        <v>-3</v>
      </c>
      <c r="O12" s="38"/>
      <c r="P12" s="143">
        <f t="array" ref="P12:Q12">MMULT(H12:K12, M12:N15 )</f>
        <v>3.5577633744855968</v>
      </c>
      <c r="Q12" s="144">
        <v>17.490341563786007</v>
      </c>
      <c r="R12" s="37"/>
      <c r="S12" s="5"/>
      <c r="AW12" s="154"/>
      <c r="AX12" s="155"/>
      <c r="AY12" s="155"/>
      <c r="AZ12" s="155"/>
      <c r="BA12" s="155"/>
      <c r="BB12" s="156"/>
    </row>
    <row r="13" spans="2:54" x14ac:dyDescent="0.2">
      <c r="F13" s="3"/>
      <c r="G13" s="4"/>
      <c r="H13" s="38"/>
      <c r="I13" s="38"/>
      <c r="J13" s="38"/>
      <c r="K13" s="38"/>
      <c r="L13" s="38"/>
      <c r="M13" s="121">
        <v>3.5</v>
      </c>
      <c r="N13" s="122">
        <v>1</v>
      </c>
      <c r="O13" s="38"/>
      <c r="P13" s="38"/>
      <c r="Q13" s="38"/>
      <c r="R13" s="37"/>
      <c r="S13" s="5"/>
      <c r="U13" s="13"/>
      <c r="AO13" s="62" t="s">
        <v>7</v>
      </c>
      <c r="AP13" s="62" t="s">
        <v>12</v>
      </c>
      <c r="AR13" s="70" t="s">
        <v>11</v>
      </c>
      <c r="AT13" s="61" t="s">
        <v>10</v>
      </c>
      <c r="AX13" s="70" t="s">
        <v>11</v>
      </c>
      <c r="BA13" s="61" t="s">
        <v>10</v>
      </c>
    </row>
    <row r="14" spans="2:54" x14ac:dyDescent="0.2">
      <c r="F14" s="3"/>
      <c r="G14" s="4"/>
      <c r="H14" s="38"/>
      <c r="I14" s="38"/>
      <c r="J14" s="38"/>
      <c r="K14" s="38"/>
      <c r="L14" s="38"/>
      <c r="M14" s="121">
        <v>5</v>
      </c>
      <c r="N14" s="122">
        <v>3</v>
      </c>
      <c r="O14" s="38"/>
      <c r="P14" s="38"/>
      <c r="Q14" s="38"/>
      <c r="R14" s="37"/>
      <c r="S14" s="5"/>
      <c r="U14" s="13"/>
      <c r="AO14" s="61">
        <f>AP7</f>
        <v>4.2</v>
      </c>
      <c r="AP14" s="61">
        <f t="shared" ref="AP14:AP45" si="0">(AO14-AP$7)/(AP$8-AP$7)</f>
        <v>0</v>
      </c>
      <c r="AR14" s="153">
        <f t="shared" ref="AR14:AR45" si="1">AP14</f>
        <v>0</v>
      </c>
      <c r="AS14" s="147">
        <v>1</v>
      </c>
      <c r="AT14" s="61">
        <f t="array" ref="AT14:AU14">IF(AND($AT$5,ISNUMBER(AO14)), MMULT(AR14:AS14,$AS$7:$AT$8),NA())</f>
        <v>-2</v>
      </c>
      <c r="AU14" s="61">
        <v>16</v>
      </c>
      <c r="AW14" s="157">
        <f t="shared" ref="AW14:AY33" si="2">AX14*$AP14</f>
        <v>0</v>
      </c>
      <c r="AX14" s="158">
        <f t="shared" si="2"/>
        <v>0</v>
      </c>
      <c r="AY14" s="158">
        <f t="shared" si="2"/>
        <v>0</v>
      </c>
      <c r="AZ14" s="159">
        <v>1</v>
      </c>
      <c r="BA14" s="61">
        <f t="array" ref="BA14:BB14">IF( ISNUMBER(AO14), MMULT(AW14:AZ14,$AY$8:$AZ$11),NA())</f>
        <v>-2</v>
      </c>
      <c r="BB14" s="61">
        <v>16</v>
      </c>
    </row>
    <row r="15" spans="2:54" x14ac:dyDescent="0.2">
      <c r="F15" s="3"/>
      <c r="G15" s="4"/>
      <c r="H15" s="38"/>
      <c r="I15" s="38"/>
      <c r="J15" s="38"/>
      <c r="K15" s="38"/>
      <c r="L15" s="38"/>
      <c r="M15" s="123">
        <v>-2</v>
      </c>
      <c r="N15" s="124">
        <v>16</v>
      </c>
      <c r="O15" s="38"/>
      <c r="P15" s="38"/>
      <c r="Q15" s="38"/>
      <c r="R15" s="37"/>
      <c r="S15" s="5"/>
      <c r="U15" s="13"/>
      <c r="AO15" s="61">
        <f t="shared" ref="AO15:AO46" si="3">IF(AO14&lt;AP$8,AO14+AP$9)</f>
        <v>4.25</v>
      </c>
      <c r="AP15" s="61">
        <f t="shared" si="0"/>
        <v>5.5555555555555393E-2</v>
      </c>
      <c r="AR15" s="148">
        <f t="shared" si="1"/>
        <v>5.5555555555555393E-2</v>
      </c>
      <c r="AS15" s="149">
        <v>1</v>
      </c>
      <c r="AT15" s="61">
        <f t="array" ref="AT15:AU15">IF(AND($AT$5,ISNUMBER(AO15)), MMULT(AR15:AS15,$AS$7:$AT$8),NA())</f>
        <v>-1.6111111111111123</v>
      </c>
      <c r="AU15" s="61">
        <v>16.055555555555557</v>
      </c>
      <c r="AW15" s="157">
        <f t="shared" si="2"/>
        <v>1.7146776406035515E-4</v>
      </c>
      <c r="AX15" s="158">
        <f t="shared" si="2"/>
        <v>3.0864197530864018E-3</v>
      </c>
      <c r="AY15" s="158">
        <f t="shared" si="2"/>
        <v>5.5555555555555393E-2</v>
      </c>
      <c r="AZ15" s="159">
        <v>1</v>
      </c>
      <c r="BA15" s="61">
        <f t="array" ref="BA15:BB15">IF( ISNUMBER(AO15), MMULT(AW15:AZ15,$AY$8:$AZ$11),NA())</f>
        <v>-1.7116769547325112</v>
      </c>
      <c r="BB15" s="61">
        <v>16.169238683127571</v>
      </c>
    </row>
    <row r="16" spans="2:54" x14ac:dyDescent="0.2">
      <c r="C16" s="14"/>
      <c r="F16" s="8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10"/>
      <c r="AO16" s="61">
        <f t="shared" si="3"/>
        <v>4.3</v>
      </c>
      <c r="AP16" s="61">
        <f t="shared" si="0"/>
        <v>0.11111111111111079</v>
      </c>
      <c r="AR16" s="148">
        <f t="shared" si="1"/>
        <v>0.11111111111111079</v>
      </c>
      <c r="AS16" s="149">
        <v>1</v>
      </c>
      <c r="AT16" s="61">
        <f t="array" ref="AT16:AU16">IF(AND($AT$5,ISNUMBER(AO16)), MMULT(AR16:AS16,$AS$7:$AT$8),NA())</f>
        <v>-1.2222222222222245</v>
      </c>
      <c r="AU16" s="61">
        <v>16.111111111111111</v>
      </c>
      <c r="AW16" s="157">
        <f t="shared" si="2"/>
        <v>1.3717421124828412E-3</v>
      </c>
      <c r="AX16" s="158">
        <f t="shared" si="2"/>
        <v>1.2345679012345607E-2</v>
      </c>
      <c r="AY16" s="158">
        <f t="shared" si="2"/>
        <v>0.11111111111111079</v>
      </c>
      <c r="AZ16" s="159">
        <v>1</v>
      </c>
      <c r="BA16" s="61">
        <f t="array" ref="BA16:BB16">IF( ISNUMBER(AO16), MMULT(AW16:AZ16,$AY$8:$AZ$11),NA())</f>
        <v>-1.4032921810699608</v>
      </c>
      <c r="BB16" s="61">
        <v>16.34156378600823</v>
      </c>
    </row>
    <row r="17" spans="6:54" x14ac:dyDescent="0.2"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AO17" s="61">
        <f t="shared" si="3"/>
        <v>4.3499999999999996</v>
      </c>
      <c r="AP17" s="61">
        <f t="shared" si="0"/>
        <v>0.16666666666666619</v>
      </c>
      <c r="AR17" s="148">
        <f t="shared" si="1"/>
        <v>0.16666666666666619</v>
      </c>
      <c r="AS17" s="149">
        <v>1</v>
      </c>
      <c r="AT17" s="61">
        <f t="array" ref="AT17:AU17">IF(AND($AT$5,ISNUMBER(AO17)), MMULT(AR17:AS17,$AS$7:$AT$8),NA())</f>
        <v>-0.83333333333333659</v>
      </c>
      <c r="AU17" s="61">
        <v>16.166666666666668</v>
      </c>
      <c r="AW17" s="157">
        <f t="shared" si="2"/>
        <v>4.6296296296295895E-3</v>
      </c>
      <c r="AX17" s="158">
        <f t="shared" si="2"/>
        <v>2.7777777777777617E-2</v>
      </c>
      <c r="AY17" s="158">
        <f t="shared" si="2"/>
        <v>0.16666666666666619</v>
      </c>
      <c r="AZ17" s="159">
        <v>1</v>
      </c>
      <c r="BA17" s="61">
        <f t="array" ref="BA17:BB17">IF( ISNUMBER(AO17), MMULT(AW17:AZ17,$AY$8:$AZ$11),NA())</f>
        <v>-1.0763888888888919</v>
      </c>
      <c r="BB17" s="61">
        <v>16.513888888888886</v>
      </c>
    </row>
    <row r="18" spans="6:54" x14ac:dyDescent="0.2"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AO18" s="61">
        <f t="shared" si="3"/>
        <v>4.3999999999999995</v>
      </c>
      <c r="AP18" s="61">
        <f t="shared" si="0"/>
        <v>0.22222222222222157</v>
      </c>
      <c r="AR18" s="148">
        <f t="shared" si="1"/>
        <v>0.22222222222222157</v>
      </c>
      <c r="AS18" s="149">
        <v>1</v>
      </c>
      <c r="AT18" s="61">
        <f t="array" ref="AT18:AU18">IF(AND($AT$5,ISNUMBER(AO18)), MMULT(AR18:AS18,$AS$7:$AT$8),NA())</f>
        <v>-0.44444444444444908</v>
      </c>
      <c r="AU18" s="61">
        <v>16.222222222222221</v>
      </c>
      <c r="AW18" s="157">
        <f t="shared" si="2"/>
        <v>1.097393689986273E-2</v>
      </c>
      <c r="AX18" s="158">
        <f t="shared" si="2"/>
        <v>4.9382716049382429E-2</v>
      </c>
      <c r="AY18" s="158">
        <f t="shared" si="2"/>
        <v>0.22222222222222157</v>
      </c>
      <c r="AZ18" s="159">
        <v>1</v>
      </c>
      <c r="BA18" s="61">
        <f t="array" ref="BA18:BB18">IF( ISNUMBER(AO18), MMULT(AW18:AZ18,$AY$8:$AZ$11),NA())</f>
        <v>-0.73251028806584784</v>
      </c>
      <c r="BB18" s="61">
        <v>16.68312757201646</v>
      </c>
    </row>
    <row r="19" spans="6:54" x14ac:dyDescent="0.2">
      <c r="AO19" s="61">
        <f t="shared" si="3"/>
        <v>4.4499999999999993</v>
      </c>
      <c r="AP19" s="61">
        <f t="shared" si="0"/>
        <v>0.27777777777777696</v>
      </c>
      <c r="AR19" s="148">
        <f t="shared" si="1"/>
        <v>0.27777777777777696</v>
      </c>
      <c r="AS19" s="149">
        <v>1</v>
      </c>
      <c r="AT19" s="61">
        <f t="array" ref="AT19:AU19">IF(AND($AT$5,ISNUMBER(AO19)), MMULT(AR19:AS19,$AS$7:$AT$8),NA())</f>
        <v>-5.5555555555561353E-2</v>
      </c>
      <c r="AU19" s="61">
        <v>16.277777777777779</v>
      </c>
      <c r="AW19" s="157">
        <f t="shared" si="2"/>
        <v>2.1433470507544392E-2</v>
      </c>
      <c r="AX19" s="158">
        <f t="shared" si="2"/>
        <v>7.7160493827160032E-2</v>
      </c>
      <c r="AY19" s="158">
        <f t="shared" si="2"/>
        <v>0.27777777777777696</v>
      </c>
      <c r="AZ19" s="159">
        <v>1</v>
      </c>
      <c r="BA19" s="61">
        <f t="array" ref="BA19:BB19">IF( ISNUMBER(AO19), MMULT(AW19:AZ19,$AY$8:$AZ$11),NA())</f>
        <v>-0.37319958847737156</v>
      </c>
      <c r="BB19" s="61">
        <v>16.846193415637856</v>
      </c>
    </row>
    <row r="20" spans="6:54" x14ac:dyDescent="0.2">
      <c r="AO20" s="61">
        <f t="shared" si="3"/>
        <v>4.4999999999999991</v>
      </c>
      <c r="AP20" s="61">
        <f t="shared" si="0"/>
        <v>0.33333333333333237</v>
      </c>
      <c r="AR20" s="148">
        <f t="shared" si="1"/>
        <v>0.33333333333333237</v>
      </c>
      <c r="AS20" s="149">
        <v>1</v>
      </c>
      <c r="AT20" s="61">
        <f t="array" ref="AT20:AU20">IF(AND($AT$5,ISNUMBER(AO20)), MMULT(AR20:AS20,$AS$7:$AT$8),NA())</f>
        <v>0.33333333333332682</v>
      </c>
      <c r="AU20" s="61">
        <v>16.333333333333332</v>
      </c>
      <c r="AW20" s="157">
        <f t="shared" si="2"/>
        <v>3.7037037037036716E-2</v>
      </c>
      <c r="AX20" s="158">
        <f t="shared" si="2"/>
        <v>0.11111111111111047</v>
      </c>
      <c r="AY20" s="158">
        <f t="shared" si="2"/>
        <v>0.33333333333333237</v>
      </c>
      <c r="AZ20" s="159">
        <v>1</v>
      </c>
      <c r="BA20" s="61">
        <f t="array" ref="BA20:BB20">IF( ISNUMBER(AO20), MMULT(AW20:AZ20,$AY$8:$AZ$11),NA())</f>
        <v>-6.6613381477509392E-15</v>
      </c>
      <c r="BB20" s="61">
        <v>16.999999999999996</v>
      </c>
    </row>
    <row r="21" spans="6:54" x14ac:dyDescent="0.2">
      <c r="AO21" s="61">
        <f t="shared" si="3"/>
        <v>4.5499999999999989</v>
      </c>
      <c r="AP21" s="61">
        <f t="shared" si="0"/>
        <v>0.38888888888888773</v>
      </c>
      <c r="AR21" s="148">
        <f t="shared" si="1"/>
        <v>0.38888888888888773</v>
      </c>
      <c r="AS21" s="149">
        <v>1</v>
      </c>
      <c r="AT21" s="61">
        <f t="array" ref="AT21:AU21">IF(AND($AT$5,ISNUMBER(AO21)), MMULT(AR21:AS21,$AS$7:$AT$8),NA())</f>
        <v>0.72222222222221433</v>
      </c>
      <c r="AU21" s="61">
        <v>16.388888888888889</v>
      </c>
      <c r="AW21" s="157">
        <f t="shared" si="2"/>
        <v>5.8813443072701803E-2</v>
      </c>
      <c r="AX21" s="158">
        <f t="shared" si="2"/>
        <v>0.15123456790123366</v>
      </c>
      <c r="AY21" s="158">
        <f t="shared" si="2"/>
        <v>0.38888888888888773</v>
      </c>
      <c r="AZ21" s="159">
        <v>1</v>
      </c>
      <c r="BA21" s="61">
        <f t="array" ref="BA21:BB21">IF( ISNUMBER(AO21), MMULT(AW21:AZ21,$AY$8:$AZ$11),NA())</f>
        <v>0.38554526748970375</v>
      </c>
      <c r="BB21" s="61">
        <v>17.141460905349792</v>
      </c>
    </row>
    <row r="22" spans="6:54" x14ac:dyDescent="0.2">
      <c r="AO22" s="61">
        <f t="shared" si="3"/>
        <v>4.5999999999999988</v>
      </c>
      <c r="AP22" s="61">
        <f t="shared" si="0"/>
        <v>0.44444444444444314</v>
      </c>
      <c r="AR22" s="148">
        <f t="shared" si="1"/>
        <v>0.44444444444444314</v>
      </c>
      <c r="AS22" s="149">
        <v>1</v>
      </c>
      <c r="AT22" s="61">
        <f t="array" ref="AT22:AU22">IF(AND($AT$5,ISNUMBER(AO22)), MMULT(AR22:AS22,$AS$7:$AT$8),NA())</f>
        <v>1.1111111111111018</v>
      </c>
      <c r="AU22" s="61">
        <v>16.444444444444443</v>
      </c>
      <c r="AW22" s="157">
        <f t="shared" si="2"/>
        <v>8.7791495198901837E-2</v>
      </c>
      <c r="AX22" s="158">
        <f t="shared" si="2"/>
        <v>0.19753086419752972</v>
      </c>
      <c r="AY22" s="158">
        <f t="shared" si="2"/>
        <v>0.44444444444444314</v>
      </c>
      <c r="AZ22" s="159">
        <v>1</v>
      </c>
      <c r="BA22" s="61">
        <f t="array" ref="BA22:BB22">IF( ISNUMBER(AO22), MMULT(AW22:AZ22,$AY$8:$AZ$11),NA())</f>
        <v>0.78189300411521678</v>
      </c>
      <c r="BB22" s="61">
        <v>17.267489711934154</v>
      </c>
    </row>
    <row r="23" spans="6:54" x14ac:dyDescent="0.2">
      <c r="AO23" s="61">
        <f t="shared" si="3"/>
        <v>4.6499999999999986</v>
      </c>
      <c r="AP23" s="61">
        <f t="shared" si="0"/>
        <v>0.4999999999999985</v>
      </c>
      <c r="AR23" s="148">
        <f t="shared" si="1"/>
        <v>0.4999999999999985</v>
      </c>
      <c r="AS23" s="149">
        <v>1</v>
      </c>
      <c r="AT23" s="61">
        <f t="array" ref="AT23:AU23">IF(AND($AT$5,ISNUMBER(AO23)), MMULT(AR23:AS23,$AS$7:$AT$8),NA())</f>
        <v>1.4999999999999893</v>
      </c>
      <c r="AU23" s="61">
        <v>16.5</v>
      </c>
      <c r="AW23" s="157">
        <f t="shared" si="2"/>
        <v>0.12499999999999888</v>
      </c>
      <c r="AX23" s="158">
        <f t="shared" si="2"/>
        <v>0.2499999999999985</v>
      </c>
      <c r="AY23" s="158">
        <f t="shared" si="2"/>
        <v>0.4999999999999985</v>
      </c>
      <c r="AZ23" s="159">
        <v>1</v>
      </c>
      <c r="BA23" s="61">
        <f t="array" ref="BA23:BB23">IF( ISNUMBER(AO23), MMULT(AW23:AZ23,$AY$8:$AZ$11),NA())</f>
        <v>1.1874999999999889</v>
      </c>
      <c r="BB23" s="61">
        <v>17.374999999999996</v>
      </c>
    </row>
    <row r="24" spans="6:54" x14ac:dyDescent="0.2">
      <c r="AO24" s="61">
        <f t="shared" si="3"/>
        <v>4.6999999999999984</v>
      </c>
      <c r="AP24" s="61">
        <f t="shared" si="0"/>
        <v>0.55555555555555391</v>
      </c>
      <c r="AR24" s="148">
        <f t="shared" si="1"/>
        <v>0.55555555555555391</v>
      </c>
      <c r="AS24" s="149">
        <v>1</v>
      </c>
      <c r="AT24" s="61">
        <f t="array" ref="AT24:AU24">IF(AND($AT$5,ISNUMBER(AO24)), MMULT(AR24:AS24,$AS$7:$AT$8),NA())</f>
        <v>1.8888888888888773</v>
      </c>
      <c r="AU24" s="61">
        <v>16.555555555555554</v>
      </c>
      <c r="AW24" s="157">
        <f t="shared" si="2"/>
        <v>0.17146776406035513</v>
      </c>
      <c r="AX24" s="158">
        <f t="shared" si="2"/>
        <v>0.30864197530864013</v>
      </c>
      <c r="AY24" s="158">
        <f t="shared" si="2"/>
        <v>0.55555555555555391</v>
      </c>
      <c r="AZ24" s="159">
        <v>1</v>
      </c>
      <c r="BA24" s="61">
        <f t="array" ref="BA24:BB24">IF( ISNUMBER(AO24), MMULT(AW24:AZ24,$AY$8:$AZ$11),NA())</f>
        <v>1.6008230452674774</v>
      </c>
      <c r="BB24" s="61">
        <v>17.460905349794235</v>
      </c>
    </row>
    <row r="25" spans="6:54" x14ac:dyDescent="0.2">
      <c r="AO25" s="61">
        <f t="shared" si="3"/>
        <v>4.7499999999999982</v>
      </c>
      <c r="AP25" s="61">
        <f t="shared" si="0"/>
        <v>0.61111111111110927</v>
      </c>
      <c r="AR25" s="148">
        <f t="shared" si="1"/>
        <v>0.61111111111110927</v>
      </c>
      <c r="AS25" s="149">
        <v>1</v>
      </c>
      <c r="AT25" s="61">
        <f t="array" ref="AT25:AU25">IF(AND($AT$5,ISNUMBER(AO25)), MMULT(AR25:AS25,$AS$7:$AT$8),NA())</f>
        <v>2.2777777777777652</v>
      </c>
      <c r="AU25" s="61">
        <v>16.611111111111111</v>
      </c>
      <c r="AW25" s="157">
        <f t="shared" si="2"/>
        <v>0.22822359396433264</v>
      </c>
      <c r="AX25" s="158">
        <f t="shared" si="2"/>
        <v>0.37345679012345456</v>
      </c>
      <c r="AY25" s="158">
        <f t="shared" si="2"/>
        <v>0.61111111111110927</v>
      </c>
      <c r="AZ25" s="159">
        <v>1</v>
      </c>
      <c r="BA25" s="61">
        <f t="array" ref="BA25:BB25">IF( ISNUMBER(AO25), MMULT(AW25:AZ25,$AY$8:$AZ$11),NA())</f>
        <v>2.0203189300411388</v>
      </c>
      <c r="BB25" s="61">
        <v>17.522119341563783</v>
      </c>
    </row>
    <row r="26" spans="6:54" x14ac:dyDescent="0.2">
      <c r="AO26" s="61">
        <f t="shared" si="3"/>
        <v>4.799999999999998</v>
      </c>
      <c r="AP26" s="61">
        <f t="shared" si="0"/>
        <v>0.66666666666666474</v>
      </c>
      <c r="AR26" s="148">
        <f t="shared" si="1"/>
        <v>0.66666666666666474</v>
      </c>
      <c r="AS26" s="149">
        <v>1</v>
      </c>
      <c r="AT26" s="61">
        <f t="array" ref="AT26:AU26">IF(AND($AT$5,ISNUMBER(AO26)), MMULT(AR26:AS26,$AS$7:$AT$8),NA())</f>
        <v>2.6666666666666536</v>
      </c>
      <c r="AU26" s="61">
        <v>16.666666666666664</v>
      </c>
      <c r="AW26" s="157">
        <f t="shared" si="2"/>
        <v>0.29629629629629373</v>
      </c>
      <c r="AX26" s="158">
        <f t="shared" si="2"/>
        <v>0.44444444444444187</v>
      </c>
      <c r="AY26" s="158">
        <f t="shared" si="2"/>
        <v>0.66666666666666474</v>
      </c>
      <c r="AZ26" s="159">
        <v>1</v>
      </c>
      <c r="BA26" s="61">
        <f t="array" ref="BA26:BB26">IF( ISNUMBER(AO26), MMULT(AW26:AZ26,$AY$8:$AZ$11),NA())</f>
        <v>2.4444444444444295</v>
      </c>
      <c r="BB26" s="61">
        <v>17.555555555555554</v>
      </c>
    </row>
    <row r="27" spans="6:54" x14ac:dyDescent="0.2">
      <c r="AO27" s="61">
        <f t="shared" si="3"/>
        <v>4.8499999999999979</v>
      </c>
      <c r="AP27" s="61">
        <f t="shared" si="0"/>
        <v>0.7222222222222201</v>
      </c>
      <c r="AR27" s="148">
        <f t="shared" si="1"/>
        <v>0.7222222222222201</v>
      </c>
      <c r="AS27" s="149">
        <v>1</v>
      </c>
      <c r="AT27" s="61">
        <f t="array" ref="AT27:AU27">IF(AND($AT$5,ISNUMBER(AO27)), MMULT(AR27:AS27,$AS$7:$AT$8),NA())</f>
        <v>3.0555555555555411</v>
      </c>
      <c r="AU27" s="61">
        <v>16.722222222222221</v>
      </c>
      <c r="AW27" s="157">
        <f t="shared" si="2"/>
        <v>0.37671467764060029</v>
      </c>
      <c r="AX27" s="158">
        <f t="shared" si="2"/>
        <v>0.52160493827160193</v>
      </c>
      <c r="AY27" s="158">
        <f t="shared" si="2"/>
        <v>0.7222222222222201</v>
      </c>
      <c r="AZ27" s="159">
        <v>1</v>
      </c>
      <c r="BA27" s="61">
        <f t="array" ref="BA27:BB27">IF( ISNUMBER(AO27), MMULT(AW27:AZ27,$AY$8:$AZ$11),NA())</f>
        <v>2.8716563786008074</v>
      </c>
      <c r="BB27" s="61">
        <v>17.55812757201646</v>
      </c>
    </row>
    <row r="28" spans="6:54" x14ac:dyDescent="0.2">
      <c r="AO28" s="61">
        <f t="shared" si="3"/>
        <v>4.8999999999999977</v>
      </c>
      <c r="AP28" s="61">
        <f t="shared" si="0"/>
        <v>0.77777777777777546</v>
      </c>
      <c r="AR28" s="148">
        <f t="shared" si="1"/>
        <v>0.77777777777777546</v>
      </c>
      <c r="AS28" s="149">
        <v>1</v>
      </c>
      <c r="AT28" s="61">
        <f t="array" ref="AT28:AU28">IF(AND($AT$5,ISNUMBER(AO28)), MMULT(AR28:AS28,$AS$7:$AT$8),NA())</f>
        <v>3.4444444444444287</v>
      </c>
      <c r="AU28" s="61">
        <v>16.777777777777775</v>
      </c>
      <c r="AW28" s="157">
        <f t="shared" si="2"/>
        <v>0.47050754458161442</v>
      </c>
      <c r="AX28" s="158">
        <f t="shared" si="2"/>
        <v>0.60493827160493463</v>
      </c>
      <c r="AY28" s="158">
        <f t="shared" si="2"/>
        <v>0.77777777777777546</v>
      </c>
      <c r="AZ28" s="159">
        <v>1</v>
      </c>
      <c r="BA28" s="61">
        <f t="array" ref="BA28:BB28">IF( ISNUMBER(AO28), MMULT(AW28:AZ28,$AY$8:$AZ$11),NA())</f>
        <v>3.3004115226337269</v>
      </c>
      <c r="BB28" s="61">
        <v>17.526748971193417</v>
      </c>
    </row>
    <row r="29" spans="6:54" x14ac:dyDescent="0.2">
      <c r="AO29" s="61">
        <f t="shared" si="3"/>
        <v>4.9499999999999975</v>
      </c>
      <c r="AP29" s="61">
        <f t="shared" si="0"/>
        <v>0.83333333333333082</v>
      </c>
      <c r="AR29" s="148">
        <f t="shared" si="1"/>
        <v>0.83333333333333082</v>
      </c>
      <c r="AS29" s="149">
        <v>1</v>
      </c>
      <c r="AT29" s="61">
        <f t="array" ref="AT29:AU29">IF(AND($AT$5,ISNUMBER(AO29)), MMULT(AR29:AS29,$AS$7:$AT$8),NA())</f>
        <v>3.8333333333333162</v>
      </c>
      <c r="AU29" s="61">
        <v>16.833333333333332</v>
      </c>
      <c r="AW29" s="157">
        <f t="shared" si="2"/>
        <v>0.57870370370369839</v>
      </c>
      <c r="AX29" s="158">
        <f t="shared" si="2"/>
        <v>0.6944444444444402</v>
      </c>
      <c r="AY29" s="158">
        <f t="shared" si="2"/>
        <v>0.83333333333333082</v>
      </c>
      <c r="AZ29" s="159">
        <v>1</v>
      </c>
      <c r="BA29" s="61">
        <f t="array" ref="BA29:BB29">IF( ISNUMBER(AO29), MMULT(AW29:AZ29,$AY$8:$AZ$11),NA())</f>
        <v>3.7291666666666465</v>
      </c>
      <c r="BB29" s="61">
        <v>17.458333333333336</v>
      </c>
    </row>
    <row r="30" spans="6:54" x14ac:dyDescent="0.2">
      <c r="AO30" s="61">
        <f t="shared" si="3"/>
        <v>4.9999999999999973</v>
      </c>
      <c r="AP30" s="61">
        <f t="shared" si="0"/>
        <v>0.88888888888888629</v>
      </c>
      <c r="AR30" s="148">
        <f t="shared" si="1"/>
        <v>0.88888888888888629</v>
      </c>
      <c r="AS30" s="149">
        <v>1</v>
      </c>
      <c r="AT30" s="61">
        <f t="array" ref="AT30:AU30">IF(AND($AT$5,ISNUMBER(AO30)), MMULT(AR30:AS30,$AS$7:$AT$8),NA())</f>
        <v>4.2222222222222037</v>
      </c>
      <c r="AU30" s="61">
        <v>16.888888888888886</v>
      </c>
      <c r="AW30" s="157">
        <f t="shared" si="2"/>
        <v>0.70233196159121469</v>
      </c>
      <c r="AX30" s="158">
        <f t="shared" si="2"/>
        <v>0.79012345679011886</v>
      </c>
      <c r="AY30" s="158">
        <f t="shared" si="2"/>
        <v>0.88888888888888629</v>
      </c>
      <c r="AZ30" s="159">
        <v>1</v>
      </c>
      <c r="BA30" s="61">
        <f t="array" ref="BA30:BB30">IF( ISNUMBER(AO30), MMULT(AW30:AZ30,$AY$8:$AZ$11),NA())</f>
        <v>4.1563786008230252</v>
      </c>
      <c r="BB30" s="61">
        <v>17.349794238683135</v>
      </c>
    </row>
    <row r="31" spans="6:54" x14ac:dyDescent="0.2">
      <c r="AO31" s="61">
        <f t="shared" si="3"/>
        <v>5.0499999999999972</v>
      </c>
      <c r="AP31" s="61">
        <f t="shared" si="0"/>
        <v>0.94444444444444164</v>
      </c>
      <c r="AR31" s="148">
        <f t="shared" si="1"/>
        <v>0.94444444444444164</v>
      </c>
      <c r="AS31" s="149">
        <v>1</v>
      </c>
      <c r="AT31" s="61">
        <f t="array" ref="AT31:AU31">IF(AND($AT$5,ISNUMBER(AO31)), MMULT(AR31:AS31,$AS$7:$AT$8),NA())</f>
        <v>4.6111111111110912</v>
      </c>
      <c r="AU31" s="61">
        <v>16.944444444444443</v>
      </c>
      <c r="AW31" s="157">
        <f t="shared" si="2"/>
        <v>0.84242112482852483</v>
      </c>
      <c r="AX31" s="158">
        <f t="shared" si="2"/>
        <v>0.89197530864197005</v>
      </c>
      <c r="AY31" s="158">
        <f t="shared" si="2"/>
        <v>0.94444444444444164</v>
      </c>
      <c r="AZ31" s="159">
        <v>1</v>
      </c>
      <c r="BA31" s="61">
        <f t="array" ref="BA31:BB31">IF( ISNUMBER(AO31), MMULT(AW31:AZ31,$AY$8:$AZ$11),NA())</f>
        <v>4.580504115226316</v>
      </c>
      <c r="BB31" s="61">
        <v>17.198045267489722</v>
      </c>
    </row>
    <row r="32" spans="6:54" x14ac:dyDescent="0.2">
      <c r="AO32" s="61">
        <f t="shared" si="3"/>
        <v>5.099999999999997</v>
      </c>
      <c r="AP32" s="61">
        <f t="shared" si="0"/>
        <v>0.999999999999997</v>
      </c>
      <c r="AR32" s="148">
        <f t="shared" si="1"/>
        <v>0.999999999999997</v>
      </c>
      <c r="AS32" s="149">
        <v>1</v>
      </c>
      <c r="AT32" s="61">
        <f t="array" ref="AT32:AU32">IF(AND($AT$5,ISNUMBER(AO32)), MMULT(AR32:AS32,$AS$7:$AT$8),NA())</f>
        <v>4.9999999999999787</v>
      </c>
      <c r="AU32" s="61">
        <v>16.999999999999996</v>
      </c>
      <c r="AW32" s="157">
        <f t="shared" si="2"/>
        <v>0.99999999999999101</v>
      </c>
      <c r="AX32" s="158">
        <f t="shared" si="2"/>
        <v>0.999999999999994</v>
      </c>
      <c r="AY32" s="158">
        <f t="shared" si="2"/>
        <v>0.999999999999997</v>
      </c>
      <c r="AZ32" s="159">
        <v>1</v>
      </c>
      <c r="BA32" s="61">
        <f t="array" ref="BA32:BB32">IF( ISNUMBER(AO32), MMULT(AW32:AZ32,$AY$8:$AZ$11),NA())</f>
        <v>4.9999999999999778</v>
      </c>
      <c r="BB32" s="61">
        <v>17.000000000000011</v>
      </c>
    </row>
    <row r="33" spans="41:54" x14ac:dyDescent="0.2">
      <c r="AO33" s="61" t="b">
        <f t="shared" si="3"/>
        <v>0</v>
      </c>
      <c r="AP33" s="61">
        <f t="shared" si="0"/>
        <v>-4.6666666666666696</v>
      </c>
      <c r="AR33" s="148">
        <f t="shared" si="1"/>
        <v>-4.6666666666666696</v>
      </c>
      <c r="AS33" s="149">
        <v>1</v>
      </c>
      <c r="AT33" s="61" t="e">
        <f t="array" ref="AT33:AU33">IF(AND($AT$5,ISNUMBER(AO33)), MMULT(AR33:AS33,$AS$7:$AT$8),NA())</f>
        <v>#N/A</v>
      </c>
      <c r="AU33" s="61" t="e">
        <v>#N/A</v>
      </c>
      <c r="AW33" s="157">
        <f t="shared" si="2"/>
        <v>-101.62962962962983</v>
      </c>
      <c r="AX33" s="158">
        <f t="shared" si="2"/>
        <v>21.777777777777807</v>
      </c>
      <c r="AY33" s="158">
        <f t="shared" si="2"/>
        <v>-4.6666666666666696</v>
      </c>
      <c r="AZ33" s="159">
        <v>1</v>
      </c>
      <c r="BA33" s="61" t="e">
        <f t="array" ref="BA33:BB33">IF( ISNUMBER(AO33), MMULT(AW33:AZ33,$AY$8:$AZ$11),NA())</f>
        <v>#N/A</v>
      </c>
      <c r="BB33" s="61" t="e">
        <v>#N/A</v>
      </c>
    </row>
    <row r="34" spans="41:54" x14ac:dyDescent="0.2">
      <c r="AO34" s="61" t="b">
        <f t="shared" si="3"/>
        <v>0</v>
      </c>
      <c r="AP34" s="61">
        <f t="shared" si="0"/>
        <v>-4.6666666666666696</v>
      </c>
      <c r="AR34" s="148">
        <f t="shared" si="1"/>
        <v>-4.6666666666666696</v>
      </c>
      <c r="AS34" s="149">
        <v>1</v>
      </c>
      <c r="AT34" s="61" t="e">
        <f t="array" ref="AT34:AU34">IF(AND($AT$5,ISNUMBER(AO34)), MMULT(AR34:AS34,$AS$7:$AT$8),NA())</f>
        <v>#N/A</v>
      </c>
      <c r="AU34" s="61" t="e">
        <v>#N/A</v>
      </c>
      <c r="AW34" s="157">
        <f t="shared" ref="AW34:AY53" si="4">AX34*$AP34</f>
        <v>-101.62962962962983</v>
      </c>
      <c r="AX34" s="158">
        <f t="shared" si="4"/>
        <v>21.777777777777807</v>
      </c>
      <c r="AY34" s="158">
        <f t="shared" si="4"/>
        <v>-4.6666666666666696</v>
      </c>
      <c r="AZ34" s="159">
        <v>1</v>
      </c>
      <c r="BA34" s="61" t="e">
        <f t="array" ref="BA34:BB34">IF( ISNUMBER(AO34), MMULT(AW34:AZ34,$AY$8:$AZ$11),NA())</f>
        <v>#N/A</v>
      </c>
      <c r="BB34" s="61" t="e">
        <v>#N/A</v>
      </c>
    </row>
    <row r="35" spans="41:54" x14ac:dyDescent="0.2">
      <c r="AO35" s="61" t="b">
        <f t="shared" si="3"/>
        <v>0</v>
      </c>
      <c r="AP35" s="61">
        <f t="shared" si="0"/>
        <v>-4.6666666666666696</v>
      </c>
      <c r="AR35" s="148">
        <f t="shared" si="1"/>
        <v>-4.6666666666666696</v>
      </c>
      <c r="AS35" s="149">
        <v>1</v>
      </c>
      <c r="AT35" s="61" t="e">
        <f t="array" ref="AT35:AU35">IF(AND($AT$5,ISNUMBER(AO35)), MMULT(AR35:AS35,$AS$7:$AT$8),NA())</f>
        <v>#N/A</v>
      </c>
      <c r="AU35" s="61" t="e">
        <v>#N/A</v>
      </c>
      <c r="AW35" s="157">
        <f t="shared" si="4"/>
        <v>-101.62962962962983</v>
      </c>
      <c r="AX35" s="158">
        <f t="shared" si="4"/>
        <v>21.777777777777807</v>
      </c>
      <c r="AY35" s="158">
        <f t="shared" si="4"/>
        <v>-4.6666666666666696</v>
      </c>
      <c r="AZ35" s="159">
        <v>1</v>
      </c>
      <c r="BA35" s="61" t="e">
        <f t="array" ref="BA35:BB35">IF( ISNUMBER(AO35), MMULT(AW35:AZ35,$AY$8:$AZ$11),NA())</f>
        <v>#N/A</v>
      </c>
      <c r="BB35" s="61" t="e">
        <v>#N/A</v>
      </c>
    </row>
    <row r="36" spans="41:54" x14ac:dyDescent="0.2">
      <c r="AO36" s="61" t="b">
        <f t="shared" si="3"/>
        <v>0</v>
      </c>
      <c r="AP36" s="61">
        <f t="shared" si="0"/>
        <v>-4.6666666666666696</v>
      </c>
      <c r="AR36" s="148">
        <f t="shared" si="1"/>
        <v>-4.6666666666666696</v>
      </c>
      <c r="AS36" s="149">
        <v>1</v>
      </c>
      <c r="AT36" s="61" t="e">
        <f t="array" ref="AT36:AU36">IF(AND($AT$5,ISNUMBER(AO36)), MMULT(AR36:AS36,$AS$7:$AT$8),NA())</f>
        <v>#N/A</v>
      </c>
      <c r="AU36" s="61" t="e">
        <v>#N/A</v>
      </c>
      <c r="AW36" s="157">
        <f t="shared" si="4"/>
        <v>-101.62962962962983</v>
      </c>
      <c r="AX36" s="158">
        <f t="shared" si="4"/>
        <v>21.777777777777807</v>
      </c>
      <c r="AY36" s="158">
        <f t="shared" si="4"/>
        <v>-4.6666666666666696</v>
      </c>
      <c r="AZ36" s="159">
        <v>1</v>
      </c>
      <c r="BA36" s="61" t="e">
        <f t="array" ref="BA36:BB36">IF( ISNUMBER(AO36), MMULT(AW36:AZ36,$AY$8:$AZ$11),NA())</f>
        <v>#N/A</v>
      </c>
      <c r="BB36" s="61" t="e">
        <v>#N/A</v>
      </c>
    </row>
    <row r="37" spans="41:54" x14ac:dyDescent="0.2">
      <c r="AO37" s="61" t="b">
        <f t="shared" si="3"/>
        <v>0</v>
      </c>
      <c r="AP37" s="61">
        <f t="shared" si="0"/>
        <v>-4.6666666666666696</v>
      </c>
      <c r="AR37" s="148">
        <f t="shared" si="1"/>
        <v>-4.6666666666666696</v>
      </c>
      <c r="AS37" s="149">
        <v>1</v>
      </c>
      <c r="AT37" s="61" t="e">
        <f t="array" ref="AT37:AU37">IF(AND($AT$5,ISNUMBER(AO37)), MMULT(AR37:AS37,$AS$7:$AT$8),NA())</f>
        <v>#N/A</v>
      </c>
      <c r="AU37" s="61" t="e">
        <v>#N/A</v>
      </c>
      <c r="AW37" s="157">
        <f t="shared" si="4"/>
        <v>-101.62962962962983</v>
      </c>
      <c r="AX37" s="158">
        <f t="shared" si="4"/>
        <v>21.777777777777807</v>
      </c>
      <c r="AY37" s="158">
        <f t="shared" si="4"/>
        <v>-4.6666666666666696</v>
      </c>
      <c r="AZ37" s="159">
        <v>1</v>
      </c>
      <c r="BA37" s="61" t="e">
        <f t="array" ref="BA37:BB37">IF( ISNUMBER(AO37), MMULT(AW37:AZ37,$AY$8:$AZ$11),NA())</f>
        <v>#N/A</v>
      </c>
      <c r="BB37" s="61" t="e">
        <v>#N/A</v>
      </c>
    </row>
    <row r="38" spans="41:54" x14ac:dyDescent="0.2">
      <c r="AO38" s="61" t="b">
        <f t="shared" si="3"/>
        <v>0</v>
      </c>
      <c r="AP38" s="61">
        <f t="shared" si="0"/>
        <v>-4.6666666666666696</v>
      </c>
      <c r="AR38" s="148">
        <f t="shared" si="1"/>
        <v>-4.6666666666666696</v>
      </c>
      <c r="AS38" s="149">
        <v>1</v>
      </c>
      <c r="AT38" s="61" t="e">
        <f t="array" ref="AT38:AU38">IF(AND($AT$5,ISNUMBER(AO38)), MMULT(AR38:AS38,$AS$7:$AT$8),NA())</f>
        <v>#N/A</v>
      </c>
      <c r="AU38" s="61" t="e">
        <v>#N/A</v>
      </c>
      <c r="AW38" s="157">
        <f t="shared" si="4"/>
        <v>-101.62962962962983</v>
      </c>
      <c r="AX38" s="158">
        <f t="shared" si="4"/>
        <v>21.777777777777807</v>
      </c>
      <c r="AY38" s="158">
        <f t="shared" si="4"/>
        <v>-4.6666666666666696</v>
      </c>
      <c r="AZ38" s="159">
        <v>1</v>
      </c>
      <c r="BA38" s="61" t="e">
        <f t="array" ref="BA38:BB38">IF( ISNUMBER(AO38), MMULT(AW38:AZ38,$AY$8:$AZ$11),NA())</f>
        <v>#N/A</v>
      </c>
      <c r="BB38" s="61" t="e">
        <v>#N/A</v>
      </c>
    </row>
    <row r="39" spans="41:54" x14ac:dyDescent="0.2">
      <c r="AO39" s="61" t="b">
        <f t="shared" si="3"/>
        <v>0</v>
      </c>
      <c r="AP39" s="61">
        <f t="shared" si="0"/>
        <v>-4.6666666666666696</v>
      </c>
      <c r="AR39" s="148">
        <f t="shared" si="1"/>
        <v>-4.6666666666666696</v>
      </c>
      <c r="AS39" s="149">
        <v>1</v>
      </c>
      <c r="AT39" s="61" t="e">
        <f t="array" ref="AT39:AU39">IF(AND($AT$5,ISNUMBER(AO39)), MMULT(AR39:AS39,$AS$7:$AT$8),NA())</f>
        <v>#N/A</v>
      </c>
      <c r="AU39" s="61" t="e">
        <v>#N/A</v>
      </c>
      <c r="AW39" s="157">
        <f t="shared" si="4"/>
        <v>-101.62962962962983</v>
      </c>
      <c r="AX39" s="158">
        <f t="shared" si="4"/>
        <v>21.777777777777807</v>
      </c>
      <c r="AY39" s="158">
        <f t="shared" si="4"/>
        <v>-4.6666666666666696</v>
      </c>
      <c r="AZ39" s="159">
        <v>1</v>
      </c>
      <c r="BA39" s="61" t="e">
        <f t="array" ref="BA39:BB39">IF( ISNUMBER(AO39), MMULT(AW39:AZ39,$AY$8:$AZ$11),NA())</f>
        <v>#N/A</v>
      </c>
      <c r="BB39" s="61" t="e">
        <v>#N/A</v>
      </c>
    </row>
    <row r="40" spans="41:54" x14ac:dyDescent="0.2">
      <c r="AO40" s="61" t="b">
        <f t="shared" si="3"/>
        <v>0</v>
      </c>
      <c r="AP40" s="61">
        <f t="shared" si="0"/>
        <v>-4.6666666666666696</v>
      </c>
      <c r="AR40" s="148">
        <f t="shared" si="1"/>
        <v>-4.6666666666666696</v>
      </c>
      <c r="AS40" s="149">
        <v>1</v>
      </c>
      <c r="AT40" s="61" t="e">
        <f t="array" ref="AT40:AU40">IF(AND($AT$5,ISNUMBER(AO40)), MMULT(AR40:AS40,$AS$7:$AT$8),NA())</f>
        <v>#N/A</v>
      </c>
      <c r="AU40" s="61" t="e">
        <v>#N/A</v>
      </c>
      <c r="AW40" s="157">
        <f t="shared" si="4"/>
        <v>-101.62962962962983</v>
      </c>
      <c r="AX40" s="158">
        <f t="shared" si="4"/>
        <v>21.777777777777807</v>
      </c>
      <c r="AY40" s="158">
        <f t="shared" si="4"/>
        <v>-4.6666666666666696</v>
      </c>
      <c r="AZ40" s="159">
        <v>1</v>
      </c>
      <c r="BA40" s="61" t="e">
        <f t="array" ref="BA40:BB40">IF( ISNUMBER(AO40), MMULT(AW40:AZ40,$AY$8:$AZ$11),NA())</f>
        <v>#N/A</v>
      </c>
      <c r="BB40" s="61" t="e">
        <v>#N/A</v>
      </c>
    </row>
    <row r="41" spans="41:54" x14ac:dyDescent="0.2">
      <c r="AO41" s="61" t="b">
        <f t="shared" si="3"/>
        <v>0</v>
      </c>
      <c r="AP41" s="61">
        <f t="shared" si="0"/>
        <v>-4.6666666666666696</v>
      </c>
      <c r="AR41" s="148">
        <f t="shared" si="1"/>
        <v>-4.6666666666666696</v>
      </c>
      <c r="AS41" s="149">
        <v>1</v>
      </c>
      <c r="AT41" s="61" t="e">
        <f t="array" ref="AT41:AU41">IF(AND($AT$5,ISNUMBER(AO41)), MMULT(AR41:AS41,$AS$7:$AT$8),NA())</f>
        <v>#N/A</v>
      </c>
      <c r="AU41" s="61" t="e">
        <v>#N/A</v>
      </c>
      <c r="AW41" s="157">
        <f t="shared" si="4"/>
        <v>-101.62962962962983</v>
      </c>
      <c r="AX41" s="158">
        <f t="shared" si="4"/>
        <v>21.777777777777807</v>
      </c>
      <c r="AY41" s="158">
        <f t="shared" si="4"/>
        <v>-4.6666666666666696</v>
      </c>
      <c r="AZ41" s="159">
        <v>1</v>
      </c>
      <c r="BA41" s="61" t="e">
        <f t="array" ref="BA41:BB41">IF( ISNUMBER(AO41), MMULT(AW41:AZ41,$AY$8:$AZ$11),NA())</f>
        <v>#N/A</v>
      </c>
      <c r="BB41" s="61" t="e">
        <v>#N/A</v>
      </c>
    </row>
    <row r="42" spans="41:54" x14ac:dyDescent="0.2">
      <c r="AO42" s="61" t="b">
        <f t="shared" si="3"/>
        <v>0</v>
      </c>
      <c r="AP42" s="61">
        <f t="shared" si="0"/>
        <v>-4.6666666666666696</v>
      </c>
      <c r="AR42" s="148">
        <f t="shared" si="1"/>
        <v>-4.6666666666666696</v>
      </c>
      <c r="AS42" s="149">
        <v>1</v>
      </c>
      <c r="AT42" s="61" t="e">
        <f t="array" ref="AT42:AU42">IF(AND($AT$5,ISNUMBER(AO42)), MMULT(AR42:AS42,$AS$7:$AT$8),NA())</f>
        <v>#N/A</v>
      </c>
      <c r="AU42" s="61" t="e">
        <v>#N/A</v>
      </c>
      <c r="AW42" s="157">
        <f t="shared" si="4"/>
        <v>-101.62962962962983</v>
      </c>
      <c r="AX42" s="158">
        <f t="shared" si="4"/>
        <v>21.777777777777807</v>
      </c>
      <c r="AY42" s="158">
        <f t="shared" si="4"/>
        <v>-4.6666666666666696</v>
      </c>
      <c r="AZ42" s="159">
        <v>1</v>
      </c>
      <c r="BA42" s="61" t="e">
        <f t="array" ref="BA42:BB42">IF( ISNUMBER(AO42), MMULT(AW42:AZ42,$AY$8:$AZ$11),NA())</f>
        <v>#N/A</v>
      </c>
      <c r="BB42" s="61" t="e">
        <v>#N/A</v>
      </c>
    </row>
    <row r="43" spans="41:54" x14ac:dyDescent="0.2">
      <c r="AO43" s="61" t="b">
        <f t="shared" si="3"/>
        <v>0</v>
      </c>
      <c r="AP43" s="61">
        <f t="shared" si="0"/>
        <v>-4.6666666666666696</v>
      </c>
      <c r="AR43" s="148">
        <f t="shared" si="1"/>
        <v>-4.6666666666666696</v>
      </c>
      <c r="AS43" s="149">
        <v>1</v>
      </c>
      <c r="AT43" s="61" t="e">
        <f t="array" ref="AT43:AU43">IF(AND($AT$5,ISNUMBER(AO43)), MMULT(AR43:AS43,$AS$7:$AT$8),NA())</f>
        <v>#N/A</v>
      </c>
      <c r="AU43" s="61" t="e">
        <v>#N/A</v>
      </c>
      <c r="AW43" s="157">
        <f t="shared" si="4"/>
        <v>-101.62962962962983</v>
      </c>
      <c r="AX43" s="158">
        <f t="shared" si="4"/>
        <v>21.777777777777807</v>
      </c>
      <c r="AY43" s="158">
        <f t="shared" si="4"/>
        <v>-4.6666666666666696</v>
      </c>
      <c r="AZ43" s="159">
        <v>1</v>
      </c>
      <c r="BA43" s="61" t="e">
        <f t="array" ref="BA43:BB43">IF( ISNUMBER(AO43), MMULT(AW43:AZ43,$AY$8:$AZ$11),NA())</f>
        <v>#N/A</v>
      </c>
      <c r="BB43" s="61" t="e">
        <v>#N/A</v>
      </c>
    </row>
    <row r="44" spans="41:54" x14ac:dyDescent="0.2">
      <c r="AO44" s="61" t="b">
        <f t="shared" si="3"/>
        <v>0</v>
      </c>
      <c r="AP44" s="61">
        <f t="shared" si="0"/>
        <v>-4.6666666666666696</v>
      </c>
      <c r="AR44" s="148">
        <f t="shared" si="1"/>
        <v>-4.6666666666666696</v>
      </c>
      <c r="AS44" s="149">
        <v>1</v>
      </c>
      <c r="AT44" s="61" t="e">
        <f t="array" ref="AT44:AU44">IF(AND($AT$5,ISNUMBER(AO44)), MMULT(AR44:AS44,$AS$7:$AT$8),NA())</f>
        <v>#N/A</v>
      </c>
      <c r="AU44" s="61" t="e">
        <v>#N/A</v>
      </c>
      <c r="AW44" s="157">
        <f t="shared" si="4"/>
        <v>-101.62962962962983</v>
      </c>
      <c r="AX44" s="158">
        <f t="shared" si="4"/>
        <v>21.777777777777807</v>
      </c>
      <c r="AY44" s="158">
        <f t="shared" si="4"/>
        <v>-4.6666666666666696</v>
      </c>
      <c r="AZ44" s="159">
        <v>1</v>
      </c>
      <c r="BA44" s="61" t="e">
        <f t="array" ref="BA44:BB44">IF( ISNUMBER(AO44), MMULT(AW44:AZ44,$AY$8:$AZ$11),NA())</f>
        <v>#N/A</v>
      </c>
      <c r="BB44" s="61" t="e">
        <v>#N/A</v>
      </c>
    </row>
    <row r="45" spans="41:54" x14ac:dyDescent="0.2">
      <c r="AO45" s="61" t="b">
        <f t="shared" si="3"/>
        <v>0</v>
      </c>
      <c r="AP45" s="61">
        <f t="shared" si="0"/>
        <v>-4.6666666666666696</v>
      </c>
      <c r="AR45" s="148">
        <f t="shared" si="1"/>
        <v>-4.6666666666666696</v>
      </c>
      <c r="AS45" s="149">
        <v>1</v>
      </c>
      <c r="AT45" s="61" t="e">
        <f t="array" ref="AT45:AU45">IF(AND($AT$5,ISNUMBER(AO45)), MMULT(AR45:AS45,$AS$7:$AT$8),NA())</f>
        <v>#N/A</v>
      </c>
      <c r="AU45" s="61" t="e">
        <v>#N/A</v>
      </c>
      <c r="AW45" s="157">
        <f t="shared" si="4"/>
        <v>-101.62962962962983</v>
      </c>
      <c r="AX45" s="158">
        <f t="shared" si="4"/>
        <v>21.777777777777807</v>
      </c>
      <c r="AY45" s="158">
        <f t="shared" si="4"/>
        <v>-4.6666666666666696</v>
      </c>
      <c r="AZ45" s="159">
        <v>1</v>
      </c>
      <c r="BA45" s="61" t="e">
        <f t="array" ref="BA45:BB45">IF( ISNUMBER(AO45), MMULT(AW45:AZ45,$AY$8:$AZ$11),NA())</f>
        <v>#N/A</v>
      </c>
      <c r="BB45" s="61" t="e">
        <v>#N/A</v>
      </c>
    </row>
    <row r="46" spans="41:54" x14ac:dyDescent="0.2">
      <c r="AO46" s="61" t="b">
        <f t="shared" si="3"/>
        <v>0</v>
      </c>
      <c r="AP46" s="61">
        <f t="shared" ref="AP46:AP77" si="5">(AO46-AP$7)/(AP$8-AP$7)</f>
        <v>-4.6666666666666696</v>
      </c>
      <c r="AR46" s="148">
        <f t="shared" ref="AR46:AR77" si="6">AP46</f>
        <v>-4.6666666666666696</v>
      </c>
      <c r="AS46" s="149">
        <v>1</v>
      </c>
      <c r="AT46" s="61" t="e">
        <f t="array" ref="AT46:AU46">IF(AND($AT$5,ISNUMBER(AO46)), MMULT(AR46:AS46,$AS$7:$AT$8),NA())</f>
        <v>#N/A</v>
      </c>
      <c r="AU46" s="61" t="e">
        <v>#N/A</v>
      </c>
      <c r="AW46" s="157">
        <f t="shared" si="4"/>
        <v>-101.62962962962983</v>
      </c>
      <c r="AX46" s="158">
        <f t="shared" si="4"/>
        <v>21.777777777777807</v>
      </c>
      <c r="AY46" s="158">
        <f t="shared" si="4"/>
        <v>-4.6666666666666696</v>
      </c>
      <c r="AZ46" s="159">
        <v>1</v>
      </c>
      <c r="BA46" s="61" t="e">
        <f t="array" ref="BA46:BB46">IF( ISNUMBER(AO46), MMULT(AW46:AZ46,$AY$8:$AZ$11),NA())</f>
        <v>#N/A</v>
      </c>
      <c r="BB46" s="61" t="e">
        <v>#N/A</v>
      </c>
    </row>
    <row r="47" spans="41:54" x14ac:dyDescent="0.2">
      <c r="AO47" s="61" t="b">
        <f t="shared" ref="AO47:AO78" si="7">IF(AO46&lt;AP$8,AO46+AP$9)</f>
        <v>0</v>
      </c>
      <c r="AP47" s="61">
        <f t="shared" si="5"/>
        <v>-4.6666666666666696</v>
      </c>
      <c r="AR47" s="148">
        <f t="shared" si="6"/>
        <v>-4.6666666666666696</v>
      </c>
      <c r="AS47" s="149">
        <v>1</v>
      </c>
      <c r="AT47" s="61" t="e">
        <f t="array" ref="AT47:AU47">IF(AND($AT$5,ISNUMBER(AO47)), MMULT(AR47:AS47,$AS$7:$AT$8),NA())</f>
        <v>#N/A</v>
      </c>
      <c r="AU47" s="61" t="e">
        <v>#N/A</v>
      </c>
      <c r="AW47" s="157">
        <f t="shared" si="4"/>
        <v>-101.62962962962983</v>
      </c>
      <c r="AX47" s="158">
        <f t="shared" si="4"/>
        <v>21.777777777777807</v>
      </c>
      <c r="AY47" s="158">
        <f t="shared" si="4"/>
        <v>-4.6666666666666696</v>
      </c>
      <c r="AZ47" s="159">
        <v>1</v>
      </c>
      <c r="BA47" s="61" t="e">
        <f t="array" ref="BA47:BB47">IF( ISNUMBER(AO47), MMULT(AW47:AZ47,$AY$8:$AZ$11),NA())</f>
        <v>#N/A</v>
      </c>
      <c r="BB47" s="61" t="e">
        <v>#N/A</v>
      </c>
    </row>
    <row r="48" spans="41:54" x14ac:dyDescent="0.2">
      <c r="AO48" s="61" t="b">
        <f t="shared" si="7"/>
        <v>0</v>
      </c>
      <c r="AP48" s="61">
        <f t="shared" si="5"/>
        <v>-4.6666666666666696</v>
      </c>
      <c r="AR48" s="148">
        <f t="shared" si="6"/>
        <v>-4.6666666666666696</v>
      </c>
      <c r="AS48" s="149">
        <v>1</v>
      </c>
      <c r="AT48" s="61" t="e">
        <f t="array" ref="AT48:AU48">IF(AND($AT$5,ISNUMBER(AO48)), MMULT(AR48:AS48,$AS$7:$AT$8),NA())</f>
        <v>#N/A</v>
      </c>
      <c r="AU48" s="61" t="e">
        <v>#N/A</v>
      </c>
      <c r="AW48" s="157">
        <f t="shared" si="4"/>
        <v>-101.62962962962983</v>
      </c>
      <c r="AX48" s="158">
        <f t="shared" si="4"/>
        <v>21.777777777777807</v>
      </c>
      <c r="AY48" s="158">
        <f t="shared" si="4"/>
        <v>-4.6666666666666696</v>
      </c>
      <c r="AZ48" s="159">
        <v>1</v>
      </c>
      <c r="BA48" s="61" t="e">
        <f t="array" ref="BA48:BB48">IF( ISNUMBER(AO48), MMULT(AW48:AZ48,$AY$8:$AZ$11),NA())</f>
        <v>#N/A</v>
      </c>
      <c r="BB48" s="61" t="e">
        <v>#N/A</v>
      </c>
    </row>
    <row r="49" spans="41:54" x14ac:dyDescent="0.2">
      <c r="AO49" s="61" t="b">
        <f t="shared" si="7"/>
        <v>0</v>
      </c>
      <c r="AP49" s="61">
        <f t="shared" si="5"/>
        <v>-4.6666666666666696</v>
      </c>
      <c r="AR49" s="148">
        <f t="shared" si="6"/>
        <v>-4.6666666666666696</v>
      </c>
      <c r="AS49" s="149">
        <v>1</v>
      </c>
      <c r="AT49" s="61" t="e">
        <f t="array" ref="AT49:AU49">IF(AND($AT$5,ISNUMBER(AO49)), MMULT(AR49:AS49,$AS$7:$AT$8),NA())</f>
        <v>#N/A</v>
      </c>
      <c r="AU49" s="61" t="e">
        <v>#N/A</v>
      </c>
      <c r="AW49" s="157">
        <f t="shared" si="4"/>
        <v>-101.62962962962983</v>
      </c>
      <c r="AX49" s="158">
        <f t="shared" si="4"/>
        <v>21.777777777777807</v>
      </c>
      <c r="AY49" s="158">
        <f t="shared" si="4"/>
        <v>-4.6666666666666696</v>
      </c>
      <c r="AZ49" s="159">
        <v>1</v>
      </c>
      <c r="BA49" s="61" t="e">
        <f t="array" ref="BA49:BB49">IF( ISNUMBER(AO49), MMULT(AW49:AZ49,$AY$8:$AZ$11),NA())</f>
        <v>#N/A</v>
      </c>
      <c r="BB49" s="61" t="e">
        <v>#N/A</v>
      </c>
    </row>
    <row r="50" spans="41:54" x14ac:dyDescent="0.2">
      <c r="AO50" s="61" t="b">
        <f t="shared" si="7"/>
        <v>0</v>
      </c>
      <c r="AP50" s="61">
        <f t="shared" si="5"/>
        <v>-4.6666666666666696</v>
      </c>
      <c r="AR50" s="148">
        <f t="shared" si="6"/>
        <v>-4.6666666666666696</v>
      </c>
      <c r="AS50" s="149">
        <v>1</v>
      </c>
      <c r="AT50" s="61" t="e">
        <f t="array" ref="AT50:AU50">IF(AND($AT$5,ISNUMBER(AO50)), MMULT(AR50:AS50,$AS$7:$AT$8),NA())</f>
        <v>#N/A</v>
      </c>
      <c r="AU50" s="61" t="e">
        <v>#N/A</v>
      </c>
      <c r="AW50" s="157">
        <f t="shared" si="4"/>
        <v>-101.62962962962983</v>
      </c>
      <c r="AX50" s="158">
        <f t="shared" si="4"/>
        <v>21.777777777777807</v>
      </c>
      <c r="AY50" s="158">
        <f t="shared" si="4"/>
        <v>-4.6666666666666696</v>
      </c>
      <c r="AZ50" s="159">
        <v>1</v>
      </c>
      <c r="BA50" s="61" t="e">
        <f t="array" ref="BA50:BB50">IF( ISNUMBER(AO50), MMULT(AW50:AZ50,$AY$8:$AZ$11),NA())</f>
        <v>#N/A</v>
      </c>
      <c r="BB50" s="61" t="e">
        <v>#N/A</v>
      </c>
    </row>
    <row r="51" spans="41:54" x14ac:dyDescent="0.2">
      <c r="AO51" s="61" t="b">
        <f t="shared" si="7"/>
        <v>0</v>
      </c>
      <c r="AP51" s="61">
        <f t="shared" si="5"/>
        <v>-4.6666666666666696</v>
      </c>
      <c r="AR51" s="148">
        <f t="shared" si="6"/>
        <v>-4.6666666666666696</v>
      </c>
      <c r="AS51" s="149">
        <v>1</v>
      </c>
      <c r="AT51" s="61" t="e">
        <f t="array" ref="AT51:AU51">IF(AND($AT$5,ISNUMBER(AO51)), MMULT(AR51:AS51,$AS$7:$AT$8),NA())</f>
        <v>#N/A</v>
      </c>
      <c r="AU51" s="61" t="e">
        <v>#N/A</v>
      </c>
      <c r="AW51" s="157">
        <f t="shared" si="4"/>
        <v>-101.62962962962983</v>
      </c>
      <c r="AX51" s="158">
        <f t="shared" si="4"/>
        <v>21.777777777777807</v>
      </c>
      <c r="AY51" s="158">
        <f t="shared" si="4"/>
        <v>-4.6666666666666696</v>
      </c>
      <c r="AZ51" s="159">
        <v>1</v>
      </c>
      <c r="BA51" s="61" t="e">
        <f t="array" ref="BA51:BB51">IF( ISNUMBER(AO51), MMULT(AW51:AZ51,$AY$8:$AZ$11),NA())</f>
        <v>#N/A</v>
      </c>
      <c r="BB51" s="61" t="e">
        <v>#N/A</v>
      </c>
    </row>
    <row r="52" spans="41:54" x14ac:dyDescent="0.2">
      <c r="AO52" s="61" t="b">
        <f t="shared" si="7"/>
        <v>0</v>
      </c>
      <c r="AP52" s="61">
        <f t="shared" si="5"/>
        <v>-4.6666666666666696</v>
      </c>
      <c r="AR52" s="148">
        <f t="shared" si="6"/>
        <v>-4.6666666666666696</v>
      </c>
      <c r="AS52" s="149">
        <v>1</v>
      </c>
      <c r="AT52" s="61" t="e">
        <f t="array" ref="AT52:AU52">IF(AND($AT$5,ISNUMBER(AO52)), MMULT(AR52:AS52,$AS$7:$AT$8),NA())</f>
        <v>#N/A</v>
      </c>
      <c r="AU52" s="61" t="e">
        <v>#N/A</v>
      </c>
      <c r="AW52" s="157">
        <f t="shared" si="4"/>
        <v>-101.62962962962983</v>
      </c>
      <c r="AX52" s="158">
        <f t="shared" si="4"/>
        <v>21.777777777777807</v>
      </c>
      <c r="AY52" s="158">
        <f t="shared" si="4"/>
        <v>-4.6666666666666696</v>
      </c>
      <c r="AZ52" s="159">
        <v>1</v>
      </c>
      <c r="BA52" s="61" t="e">
        <f t="array" ref="BA52:BB52">IF( ISNUMBER(AO52), MMULT(AW52:AZ52,$AY$8:$AZ$11),NA())</f>
        <v>#N/A</v>
      </c>
      <c r="BB52" s="61" t="e">
        <v>#N/A</v>
      </c>
    </row>
    <row r="53" spans="41:54" x14ac:dyDescent="0.2">
      <c r="AO53" s="61" t="b">
        <f t="shared" si="7"/>
        <v>0</v>
      </c>
      <c r="AP53" s="61">
        <f t="shared" si="5"/>
        <v>-4.6666666666666696</v>
      </c>
      <c r="AR53" s="148">
        <f t="shared" si="6"/>
        <v>-4.6666666666666696</v>
      </c>
      <c r="AS53" s="149">
        <v>1</v>
      </c>
      <c r="AT53" s="61" t="e">
        <f t="array" ref="AT53:AU53">IF(AND($AT$5,ISNUMBER(AO53)), MMULT(AR53:AS53,$AS$7:$AT$8),NA())</f>
        <v>#N/A</v>
      </c>
      <c r="AU53" s="61" t="e">
        <v>#N/A</v>
      </c>
      <c r="AW53" s="157">
        <f t="shared" si="4"/>
        <v>-101.62962962962983</v>
      </c>
      <c r="AX53" s="158">
        <f t="shared" si="4"/>
        <v>21.777777777777807</v>
      </c>
      <c r="AY53" s="158">
        <f t="shared" si="4"/>
        <v>-4.6666666666666696</v>
      </c>
      <c r="AZ53" s="159">
        <v>1</v>
      </c>
      <c r="BA53" s="61" t="e">
        <f t="array" ref="BA53:BB53">IF( ISNUMBER(AO53), MMULT(AW53:AZ53,$AY$8:$AZ$11),NA())</f>
        <v>#N/A</v>
      </c>
      <c r="BB53" s="61" t="e">
        <v>#N/A</v>
      </c>
    </row>
    <row r="54" spans="41:54" x14ac:dyDescent="0.2">
      <c r="AO54" s="61" t="b">
        <f t="shared" si="7"/>
        <v>0</v>
      </c>
      <c r="AP54" s="61">
        <f t="shared" si="5"/>
        <v>-4.6666666666666696</v>
      </c>
      <c r="AR54" s="148">
        <f t="shared" si="6"/>
        <v>-4.6666666666666696</v>
      </c>
      <c r="AS54" s="149">
        <v>1</v>
      </c>
      <c r="AT54" s="61" t="e">
        <f t="array" ref="AT54:AU54">IF(AND($AT$5,ISNUMBER(AO54)), MMULT(AR54:AS54,$AS$7:$AT$8),NA())</f>
        <v>#N/A</v>
      </c>
      <c r="AU54" s="61" t="e">
        <v>#N/A</v>
      </c>
      <c r="AW54" s="157">
        <f t="shared" ref="AW54:AY73" si="8">AX54*$AP54</f>
        <v>-101.62962962962983</v>
      </c>
      <c r="AX54" s="158">
        <f t="shared" si="8"/>
        <v>21.777777777777807</v>
      </c>
      <c r="AY54" s="158">
        <f t="shared" si="8"/>
        <v>-4.6666666666666696</v>
      </c>
      <c r="AZ54" s="159">
        <v>1</v>
      </c>
      <c r="BA54" s="61" t="e">
        <f t="array" ref="BA54:BB54">IF( ISNUMBER(AO54), MMULT(AW54:AZ54,$AY$8:$AZ$11),NA())</f>
        <v>#N/A</v>
      </c>
      <c r="BB54" s="61" t="e">
        <v>#N/A</v>
      </c>
    </row>
    <row r="55" spans="41:54" x14ac:dyDescent="0.2">
      <c r="AO55" s="61" t="b">
        <f t="shared" si="7"/>
        <v>0</v>
      </c>
      <c r="AP55" s="61">
        <f t="shared" si="5"/>
        <v>-4.6666666666666696</v>
      </c>
      <c r="AR55" s="148">
        <f t="shared" si="6"/>
        <v>-4.6666666666666696</v>
      </c>
      <c r="AS55" s="149">
        <v>1</v>
      </c>
      <c r="AT55" s="61" t="e">
        <f t="array" ref="AT55:AU55">IF(AND($AT$5,ISNUMBER(AO55)), MMULT(AR55:AS55,$AS$7:$AT$8),NA())</f>
        <v>#N/A</v>
      </c>
      <c r="AU55" s="61" t="e">
        <v>#N/A</v>
      </c>
      <c r="AW55" s="157">
        <f t="shared" si="8"/>
        <v>-101.62962962962983</v>
      </c>
      <c r="AX55" s="158">
        <f t="shared" si="8"/>
        <v>21.777777777777807</v>
      </c>
      <c r="AY55" s="158">
        <f t="shared" si="8"/>
        <v>-4.6666666666666696</v>
      </c>
      <c r="AZ55" s="159">
        <v>1</v>
      </c>
      <c r="BA55" s="61" t="e">
        <f t="array" ref="BA55:BB55">IF( ISNUMBER(AO55), MMULT(AW55:AZ55,$AY$8:$AZ$11),NA())</f>
        <v>#N/A</v>
      </c>
      <c r="BB55" s="61" t="e">
        <v>#N/A</v>
      </c>
    </row>
    <row r="56" spans="41:54" x14ac:dyDescent="0.2">
      <c r="AO56" s="61" t="b">
        <f t="shared" si="7"/>
        <v>0</v>
      </c>
      <c r="AP56" s="61">
        <f t="shared" si="5"/>
        <v>-4.6666666666666696</v>
      </c>
      <c r="AR56" s="148">
        <f t="shared" si="6"/>
        <v>-4.6666666666666696</v>
      </c>
      <c r="AS56" s="149">
        <v>1</v>
      </c>
      <c r="AT56" s="61" t="e">
        <f t="array" ref="AT56:AU56">IF(AND($AT$5,ISNUMBER(AO56)), MMULT(AR56:AS56,$AS$7:$AT$8),NA())</f>
        <v>#N/A</v>
      </c>
      <c r="AU56" s="61" t="e">
        <v>#N/A</v>
      </c>
      <c r="AW56" s="157">
        <f t="shared" si="8"/>
        <v>-101.62962962962983</v>
      </c>
      <c r="AX56" s="158">
        <f t="shared" si="8"/>
        <v>21.777777777777807</v>
      </c>
      <c r="AY56" s="158">
        <f t="shared" si="8"/>
        <v>-4.6666666666666696</v>
      </c>
      <c r="AZ56" s="159">
        <v>1</v>
      </c>
      <c r="BA56" s="61" t="e">
        <f t="array" ref="BA56:BB56">IF( ISNUMBER(AO56), MMULT(AW56:AZ56,$AY$8:$AZ$11),NA())</f>
        <v>#N/A</v>
      </c>
      <c r="BB56" s="61" t="e">
        <v>#N/A</v>
      </c>
    </row>
    <row r="57" spans="41:54" x14ac:dyDescent="0.2">
      <c r="AO57" s="61" t="b">
        <f t="shared" si="7"/>
        <v>0</v>
      </c>
      <c r="AP57" s="61">
        <f t="shared" si="5"/>
        <v>-4.6666666666666696</v>
      </c>
      <c r="AR57" s="148">
        <f t="shared" si="6"/>
        <v>-4.6666666666666696</v>
      </c>
      <c r="AS57" s="149">
        <v>1</v>
      </c>
      <c r="AT57" s="61" t="e">
        <f t="array" ref="AT57:AU57">IF(AND($AT$5,ISNUMBER(AO57)), MMULT(AR57:AS57,$AS$7:$AT$8),NA())</f>
        <v>#N/A</v>
      </c>
      <c r="AU57" s="61" t="e">
        <v>#N/A</v>
      </c>
      <c r="AW57" s="157">
        <f t="shared" si="8"/>
        <v>-101.62962962962983</v>
      </c>
      <c r="AX57" s="158">
        <f t="shared" si="8"/>
        <v>21.777777777777807</v>
      </c>
      <c r="AY57" s="158">
        <f t="shared" si="8"/>
        <v>-4.6666666666666696</v>
      </c>
      <c r="AZ57" s="159">
        <v>1</v>
      </c>
      <c r="BA57" s="61" t="e">
        <f t="array" ref="BA57:BB57">IF( ISNUMBER(AO57), MMULT(AW57:AZ57,$AY$8:$AZ$11),NA())</f>
        <v>#N/A</v>
      </c>
      <c r="BB57" s="61" t="e">
        <v>#N/A</v>
      </c>
    </row>
    <row r="58" spans="41:54" x14ac:dyDescent="0.2">
      <c r="AO58" s="61" t="b">
        <f t="shared" si="7"/>
        <v>0</v>
      </c>
      <c r="AP58" s="61">
        <f t="shared" si="5"/>
        <v>-4.6666666666666696</v>
      </c>
      <c r="AR58" s="148">
        <f t="shared" si="6"/>
        <v>-4.6666666666666696</v>
      </c>
      <c r="AS58" s="149">
        <v>1</v>
      </c>
      <c r="AT58" s="61" t="e">
        <f t="array" ref="AT58:AU58">IF(AND($AT$5,ISNUMBER(AO58)), MMULT(AR58:AS58,$AS$7:$AT$8),NA())</f>
        <v>#N/A</v>
      </c>
      <c r="AU58" s="61" t="e">
        <v>#N/A</v>
      </c>
      <c r="AW58" s="157">
        <f t="shared" si="8"/>
        <v>-101.62962962962983</v>
      </c>
      <c r="AX58" s="158">
        <f t="shared" si="8"/>
        <v>21.777777777777807</v>
      </c>
      <c r="AY58" s="158">
        <f t="shared" si="8"/>
        <v>-4.6666666666666696</v>
      </c>
      <c r="AZ58" s="159">
        <v>1</v>
      </c>
      <c r="BA58" s="61" t="e">
        <f t="array" ref="BA58:BB58">IF( ISNUMBER(AO58), MMULT(AW58:AZ58,$AY$8:$AZ$11),NA())</f>
        <v>#N/A</v>
      </c>
      <c r="BB58" s="61" t="e">
        <v>#N/A</v>
      </c>
    </row>
    <row r="59" spans="41:54" x14ac:dyDescent="0.2">
      <c r="AO59" s="61" t="b">
        <f t="shared" si="7"/>
        <v>0</v>
      </c>
      <c r="AP59" s="61">
        <f t="shared" si="5"/>
        <v>-4.6666666666666696</v>
      </c>
      <c r="AR59" s="148">
        <f t="shared" si="6"/>
        <v>-4.6666666666666696</v>
      </c>
      <c r="AS59" s="149">
        <v>1</v>
      </c>
      <c r="AT59" s="61" t="e">
        <f t="array" ref="AT59:AU59">IF(AND($AT$5,ISNUMBER(AO59)), MMULT(AR59:AS59,$AS$7:$AT$8),NA())</f>
        <v>#N/A</v>
      </c>
      <c r="AU59" s="61" t="e">
        <v>#N/A</v>
      </c>
      <c r="AW59" s="157">
        <f t="shared" si="8"/>
        <v>-101.62962962962983</v>
      </c>
      <c r="AX59" s="158">
        <f t="shared" si="8"/>
        <v>21.777777777777807</v>
      </c>
      <c r="AY59" s="158">
        <f t="shared" si="8"/>
        <v>-4.6666666666666696</v>
      </c>
      <c r="AZ59" s="159">
        <v>1</v>
      </c>
      <c r="BA59" s="61" t="e">
        <f t="array" ref="BA59:BB59">IF( ISNUMBER(AO59), MMULT(AW59:AZ59,$AY$8:$AZ$11),NA())</f>
        <v>#N/A</v>
      </c>
      <c r="BB59" s="61" t="e">
        <v>#N/A</v>
      </c>
    </row>
    <row r="60" spans="41:54" x14ac:dyDescent="0.2">
      <c r="AO60" s="61" t="b">
        <f t="shared" si="7"/>
        <v>0</v>
      </c>
      <c r="AP60" s="61">
        <f t="shared" si="5"/>
        <v>-4.6666666666666696</v>
      </c>
      <c r="AR60" s="148">
        <f t="shared" si="6"/>
        <v>-4.6666666666666696</v>
      </c>
      <c r="AS60" s="149">
        <v>1</v>
      </c>
      <c r="AT60" s="61" t="e">
        <f t="array" ref="AT60:AU60">IF(AND($AT$5,ISNUMBER(AO60)), MMULT(AR60:AS60,$AS$7:$AT$8),NA())</f>
        <v>#N/A</v>
      </c>
      <c r="AU60" s="61" t="e">
        <v>#N/A</v>
      </c>
      <c r="AW60" s="157">
        <f t="shared" si="8"/>
        <v>-101.62962962962983</v>
      </c>
      <c r="AX60" s="158">
        <f t="shared" si="8"/>
        <v>21.777777777777807</v>
      </c>
      <c r="AY60" s="158">
        <f t="shared" si="8"/>
        <v>-4.6666666666666696</v>
      </c>
      <c r="AZ60" s="159">
        <v>1</v>
      </c>
      <c r="BA60" s="61" t="e">
        <f t="array" ref="BA60:BB60">IF( ISNUMBER(AO60), MMULT(AW60:AZ60,$AY$8:$AZ$11),NA())</f>
        <v>#N/A</v>
      </c>
      <c r="BB60" s="61" t="e">
        <v>#N/A</v>
      </c>
    </row>
    <row r="61" spans="41:54" x14ac:dyDescent="0.2">
      <c r="AO61" s="61" t="b">
        <f t="shared" si="7"/>
        <v>0</v>
      </c>
      <c r="AP61" s="61">
        <f t="shared" si="5"/>
        <v>-4.6666666666666696</v>
      </c>
      <c r="AR61" s="148">
        <f t="shared" si="6"/>
        <v>-4.6666666666666696</v>
      </c>
      <c r="AS61" s="149">
        <v>1</v>
      </c>
      <c r="AT61" s="61" t="e">
        <f t="array" ref="AT61:AU61">IF(AND($AT$5,ISNUMBER(AO61)), MMULT(AR61:AS61,$AS$7:$AT$8),NA())</f>
        <v>#N/A</v>
      </c>
      <c r="AU61" s="61" t="e">
        <v>#N/A</v>
      </c>
      <c r="AW61" s="157">
        <f t="shared" si="8"/>
        <v>-101.62962962962983</v>
      </c>
      <c r="AX61" s="158">
        <f t="shared" si="8"/>
        <v>21.777777777777807</v>
      </c>
      <c r="AY61" s="158">
        <f t="shared" si="8"/>
        <v>-4.6666666666666696</v>
      </c>
      <c r="AZ61" s="159">
        <v>1</v>
      </c>
      <c r="BA61" s="61" t="e">
        <f t="array" ref="BA61:BB61">IF( ISNUMBER(AO61), MMULT(AW61:AZ61,$AY$8:$AZ$11),NA())</f>
        <v>#N/A</v>
      </c>
      <c r="BB61" s="61" t="e">
        <v>#N/A</v>
      </c>
    </row>
    <row r="62" spans="41:54" x14ac:dyDescent="0.2">
      <c r="AO62" s="61" t="b">
        <f t="shared" si="7"/>
        <v>0</v>
      </c>
      <c r="AP62" s="61">
        <f t="shared" si="5"/>
        <v>-4.6666666666666696</v>
      </c>
      <c r="AR62" s="148">
        <f t="shared" si="6"/>
        <v>-4.6666666666666696</v>
      </c>
      <c r="AS62" s="149">
        <v>1</v>
      </c>
      <c r="AT62" s="61" t="e">
        <f t="array" ref="AT62:AU62">IF(AND($AT$5,ISNUMBER(AO62)), MMULT(AR62:AS62,$AS$7:$AT$8),NA())</f>
        <v>#N/A</v>
      </c>
      <c r="AU62" s="61" t="e">
        <v>#N/A</v>
      </c>
      <c r="AW62" s="157">
        <f t="shared" si="8"/>
        <v>-101.62962962962983</v>
      </c>
      <c r="AX62" s="158">
        <f t="shared" si="8"/>
        <v>21.777777777777807</v>
      </c>
      <c r="AY62" s="158">
        <f t="shared" si="8"/>
        <v>-4.6666666666666696</v>
      </c>
      <c r="AZ62" s="159">
        <v>1</v>
      </c>
      <c r="BA62" s="61" t="e">
        <f t="array" ref="BA62:BB62">IF( ISNUMBER(AO62), MMULT(AW62:AZ62,$AY$8:$AZ$11),NA())</f>
        <v>#N/A</v>
      </c>
      <c r="BB62" s="61" t="e">
        <v>#N/A</v>
      </c>
    </row>
    <row r="63" spans="41:54" x14ac:dyDescent="0.2">
      <c r="AO63" s="61" t="b">
        <f t="shared" si="7"/>
        <v>0</v>
      </c>
      <c r="AP63" s="61">
        <f t="shared" si="5"/>
        <v>-4.6666666666666696</v>
      </c>
      <c r="AR63" s="148">
        <f t="shared" si="6"/>
        <v>-4.6666666666666696</v>
      </c>
      <c r="AS63" s="149">
        <v>1</v>
      </c>
      <c r="AT63" s="61" t="e">
        <f t="array" ref="AT63:AU63">IF(AND($AT$5,ISNUMBER(AO63)), MMULT(AR63:AS63,$AS$7:$AT$8),NA())</f>
        <v>#N/A</v>
      </c>
      <c r="AU63" s="61" t="e">
        <v>#N/A</v>
      </c>
      <c r="AW63" s="157">
        <f t="shared" si="8"/>
        <v>-101.62962962962983</v>
      </c>
      <c r="AX63" s="158">
        <f t="shared" si="8"/>
        <v>21.777777777777807</v>
      </c>
      <c r="AY63" s="158">
        <f t="shared" si="8"/>
        <v>-4.6666666666666696</v>
      </c>
      <c r="AZ63" s="159">
        <v>1</v>
      </c>
      <c r="BA63" s="61" t="e">
        <f t="array" ref="BA63:BB63">IF( ISNUMBER(AO63), MMULT(AW63:AZ63,$AY$8:$AZ$11),NA())</f>
        <v>#N/A</v>
      </c>
      <c r="BB63" s="61" t="e">
        <v>#N/A</v>
      </c>
    </row>
    <row r="64" spans="41:54" x14ac:dyDescent="0.2">
      <c r="AO64" s="61" t="b">
        <f t="shared" si="7"/>
        <v>0</v>
      </c>
      <c r="AP64" s="61">
        <f t="shared" si="5"/>
        <v>-4.6666666666666696</v>
      </c>
      <c r="AR64" s="148">
        <f t="shared" si="6"/>
        <v>-4.6666666666666696</v>
      </c>
      <c r="AS64" s="149">
        <v>1</v>
      </c>
      <c r="AT64" s="61" t="e">
        <f t="array" ref="AT64:AU64">IF(AND($AT$5,ISNUMBER(AO64)), MMULT(AR64:AS64,$AS$7:$AT$8),NA())</f>
        <v>#N/A</v>
      </c>
      <c r="AU64" s="61" t="e">
        <v>#N/A</v>
      </c>
      <c r="AW64" s="157">
        <f t="shared" si="8"/>
        <v>-101.62962962962983</v>
      </c>
      <c r="AX64" s="158">
        <f t="shared" si="8"/>
        <v>21.777777777777807</v>
      </c>
      <c r="AY64" s="158">
        <f t="shared" si="8"/>
        <v>-4.6666666666666696</v>
      </c>
      <c r="AZ64" s="159">
        <v>1</v>
      </c>
      <c r="BA64" s="61" t="e">
        <f t="array" ref="BA64:BB64">IF( ISNUMBER(AO64), MMULT(AW64:AZ64,$AY$8:$AZ$11),NA())</f>
        <v>#N/A</v>
      </c>
      <c r="BB64" s="61" t="e">
        <v>#N/A</v>
      </c>
    </row>
    <row r="65" spans="41:54" x14ac:dyDescent="0.2">
      <c r="AO65" s="61" t="b">
        <f t="shared" si="7"/>
        <v>0</v>
      </c>
      <c r="AP65" s="61">
        <f t="shared" si="5"/>
        <v>-4.6666666666666696</v>
      </c>
      <c r="AR65" s="148">
        <f t="shared" si="6"/>
        <v>-4.6666666666666696</v>
      </c>
      <c r="AS65" s="149">
        <v>1</v>
      </c>
      <c r="AT65" s="61" t="e">
        <f t="array" ref="AT65:AU65">IF(AND($AT$5,ISNUMBER(AO65)), MMULT(AR65:AS65,$AS$7:$AT$8),NA())</f>
        <v>#N/A</v>
      </c>
      <c r="AU65" s="61" t="e">
        <v>#N/A</v>
      </c>
      <c r="AW65" s="157">
        <f t="shared" si="8"/>
        <v>-101.62962962962983</v>
      </c>
      <c r="AX65" s="158">
        <f t="shared" si="8"/>
        <v>21.777777777777807</v>
      </c>
      <c r="AY65" s="158">
        <f t="shared" si="8"/>
        <v>-4.6666666666666696</v>
      </c>
      <c r="AZ65" s="159">
        <v>1</v>
      </c>
      <c r="BA65" s="61" t="e">
        <f t="array" ref="BA65:BB65">IF( ISNUMBER(AO65), MMULT(AW65:AZ65,$AY$8:$AZ$11),NA())</f>
        <v>#N/A</v>
      </c>
      <c r="BB65" s="61" t="e">
        <v>#N/A</v>
      </c>
    </row>
    <row r="66" spans="41:54" x14ac:dyDescent="0.2">
      <c r="AO66" s="61" t="b">
        <f t="shared" si="7"/>
        <v>0</v>
      </c>
      <c r="AP66" s="61">
        <f t="shared" si="5"/>
        <v>-4.6666666666666696</v>
      </c>
      <c r="AR66" s="148">
        <f t="shared" si="6"/>
        <v>-4.6666666666666696</v>
      </c>
      <c r="AS66" s="149">
        <v>1</v>
      </c>
      <c r="AT66" s="61" t="e">
        <f t="array" ref="AT66:AU66">IF(AND($AT$5,ISNUMBER(AO66)), MMULT(AR66:AS66,$AS$7:$AT$8),NA())</f>
        <v>#N/A</v>
      </c>
      <c r="AU66" s="61" t="e">
        <v>#N/A</v>
      </c>
      <c r="AW66" s="157">
        <f t="shared" si="8"/>
        <v>-101.62962962962983</v>
      </c>
      <c r="AX66" s="158">
        <f t="shared" si="8"/>
        <v>21.777777777777807</v>
      </c>
      <c r="AY66" s="158">
        <f t="shared" si="8"/>
        <v>-4.6666666666666696</v>
      </c>
      <c r="AZ66" s="159">
        <v>1</v>
      </c>
      <c r="BA66" s="61" t="e">
        <f t="array" ref="BA66:BB66">IF( ISNUMBER(AO66), MMULT(AW66:AZ66,$AY$8:$AZ$11),NA())</f>
        <v>#N/A</v>
      </c>
      <c r="BB66" s="61" t="e">
        <v>#N/A</v>
      </c>
    </row>
    <row r="67" spans="41:54" x14ac:dyDescent="0.2">
      <c r="AO67" s="61" t="b">
        <f t="shared" si="7"/>
        <v>0</v>
      </c>
      <c r="AP67" s="61">
        <f t="shared" si="5"/>
        <v>-4.6666666666666696</v>
      </c>
      <c r="AR67" s="148">
        <f t="shared" si="6"/>
        <v>-4.6666666666666696</v>
      </c>
      <c r="AS67" s="149">
        <v>1</v>
      </c>
      <c r="AT67" s="61" t="e">
        <f t="array" ref="AT67:AU67">IF(AND($AT$5,ISNUMBER(AO67)), MMULT(AR67:AS67,$AS$7:$AT$8),NA())</f>
        <v>#N/A</v>
      </c>
      <c r="AU67" s="61" t="e">
        <v>#N/A</v>
      </c>
      <c r="AW67" s="157">
        <f t="shared" si="8"/>
        <v>-101.62962962962983</v>
      </c>
      <c r="AX67" s="158">
        <f t="shared" si="8"/>
        <v>21.777777777777807</v>
      </c>
      <c r="AY67" s="158">
        <f t="shared" si="8"/>
        <v>-4.6666666666666696</v>
      </c>
      <c r="AZ67" s="159">
        <v>1</v>
      </c>
      <c r="BA67" s="61" t="e">
        <f t="array" ref="BA67:BB67">IF( ISNUMBER(AO67), MMULT(AW67:AZ67,$AY$8:$AZ$11),NA())</f>
        <v>#N/A</v>
      </c>
      <c r="BB67" s="61" t="e">
        <v>#N/A</v>
      </c>
    </row>
    <row r="68" spans="41:54" x14ac:dyDescent="0.2">
      <c r="AO68" s="61" t="b">
        <f t="shared" si="7"/>
        <v>0</v>
      </c>
      <c r="AP68" s="61">
        <f t="shared" si="5"/>
        <v>-4.6666666666666696</v>
      </c>
      <c r="AR68" s="148">
        <f t="shared" si="6"/>
        <v>-4.6666666666666696</v>
      </c>
      <c r="AS68" s="149">
        <v>1</v>
      </c>
      <c r="AT68" s="61" t="e">
        <f t="array" ref="AT68:AU68">IF(AND($AT$5,ISNUMBER(AO68)), MMULT(AR68:AS68,$AS$7:$AT$8),NA())</f>
        <v>#N/A</v>
      </c>
      <c r="AU68" s="61" t="e">
        <v>#N/A</v>
      </c>
      <c r="AW68" s="157">
        <f t="shared" si="8"/>
        <v>-101.62962962962983</v>
      </c>
      <c r="AX68" s="158">
        <f t="shared" si="8"/>
        <v>21.777777777777807</v>
      </c>
      <c r="AY68" s="158">
        <f t="shared" si="8"/>
        <v>-4.6666666666666696</v>
      </c>
      <c r="AZ68" s="159">
        <v>1</v>
      </c>
      <c r="BA68" s="61" t="e">
        <f t="array" ref="BA68:BB68">IF( ISNUMBER(AO68), MMULT(AW68:AZ68,$AY$8:$AZ$11),NA())</f>
        <v>#N/A</v>
      </c>
      <c r="BB68" s="61" t="e">
        <v>#N/A</v>
      </c>
    </row>
    <row r="69" spans="41:54" x14ac:dyDescent="0.2">
      <c r="AO69" s="61" t="b">
        <f t="shared" si="7"/>
        <v>0</v>
      </c>
      <c r="AP69" s="61">
        <f t="shared" si="5"/>
        <v>-4.6666666666666696</v>
      </c>
      <c r="AR69" s="148">
        <f t="shared" si="6"/>
        <v>-4.6666666666666696</v>
      </c>
      <c r="AS69" s="149">
        <v>1</v>
      </c>
      <c r="AT69" s="61" t="e">
        <f t="array" ref="AT69:AU69">IF(AND($AT$5,ISNUMBER(AO69)), MMULT(AR69:AS69,$AS$7:$AT$8),NA())</f>
        <v>#N/A</v>
      </c>
      <c r="AU69" s="61" t="e">
        <v>#N/A</v>
      </c>
      <c r="AW69" s="157">
        <f t="shared" si="8"/>
        <v>-101.62962962962983</v>
      </c>
      <c r="AX69" s="158">
        <f t="shared" si="8"/>
        <v>21.777777777777807</v>
      </c>
      <c r="AY69" s="158">
        <f t="shared" si="8"/>
        <v>-4.6666666666666696</v>
      </c>
      <c r="AZ69" s="159">
        <v>1</v>
      </c>
      <c r="BA69" s="61" t="e">
        <f t="array" ref="BA69:BB69">IF( ISNUMBER(AO69), MMULT(AW69:AZ69,$AY$8:$AZ$11),NA())</f>
        <v>#N/A</v>
      </c>
      <c r="BB69" s="61" t="e">
        <v>#N/A</v>
      </c>
    </row>
    <row r="70" spans="41:54" x14ac:dyDescent="0.2">
      <c r="AO70" s="61" t="b">
        <f t="shared" si="7"/>
        <v>0</v>
      </c>
      <c r="AP70" s="61">
        <f t="shared" si="5"/>
        <v>-4.6666666666666696</v>
      </c>
      <c r="AR70" s="148">
        <f t="shared" si="6"/>
        <v>-4.6666666666666696</v>
      </c>
      <c r="AS70" s="149">
        <v>1</v>
      </c>
      <c r="AT70" s="61" t="e">
        <f t="array" ref="AT70:AU70">IF(AND($AT$5,ISNUMBER(AO70)), MMULT(AR70:AS70,$AS$7:$AT$8),NA())</f>
        <v>#N/A</v>
      </c>
      <c r="AU70" s="61" t="e">
        <v>#N/A</v>
      </c>
      <c r="AW70" s="157">
        <f t="shared" si="8"/>
        <v>-101.62962962962983</v>
      </c>
      <c r="AX70" s="158">
        <f t="shared" si="8"/>
        <v>21.777777777777807</v>
      </c>
      <c r="AY70" s="158">
        <f t="shared" si="8"/>
        <v>-4.6666666666666696</v>
      </c>
      <c r="AZ70" s="159">
        <v>1</v>
      </c>
      <c r="BA70" s="61" t="e">
        <f t="array" ref="BA70:BB70">IF( ISNUMBER(AO70), MMULT(AW70:AZ70,$AY$8:$AZ$11),NA())</f>
        <v>#N/A</v>
      </c>
      <c r="BB70" s="61" t="e">
        <v>#N/A</v>
      </c>
    </row>
    <row r="71" spans="41:54" x14ac:dyDescent="0.2">
      <c r="AO71" s="61" t="b">
        <f t="shared" si="7"/>
        <v>0</v>
      </c>
      <c r="AP71" s="61">
        <f t="shared" si="5"/>
        <v>-4.6666666666666696</v>
      </c>
      <c r="AR71" s="148">
        <f t="shared" si="6"/>
        <v>-4.6666666666666696</v>
      </c>
      <c r="AS71" s="149">
        <v>1</v>
      </c>
      <c r="AT71" s="61" t="e">
        <f t="array" ref="AT71:AU71">IF(AND($AT$5,ISNUMBER(AO71)), MMULT(AR71:AS71,$AS$7:$AT$8),NA())</f>
        <v>#N/A</v>
      </c>
      <c r="AU71" s="61" t="e">
        <v>#N/A</v>
      </c>
      <c r="AW71" s="157">
        <f t="shared" si="8"/>
        <v>-101.62962962962983</v>
      </c>
      <c r="AX71" s="158">
        <f t="shared" si="8"/>
        <v>21.777777777777807</v>
      </c>
      <c r="AY71" s="158">
        <f t="shared" si="8"/>
        <v>-4.6666666666666696</v>
      </c>
      <c r="AZ71" s="159">
        <v>1</v>
      </c>
      <c r="BA71" s="61" t="e">
        <f t="array" ref="BA71:BB71">IF( ISNUMBER(AO71), MMULT(AW71:AZ71,$AY$8:$AZ$11),NA())</f>
        <v>#N/A</v>
      </c>
      <c r="BB71" s="61" t="e">
        <v>#N/A</v>
      </c>
    </row>
    <row r="72" spans="41:54" x14ac:dyDescent="0.2">
      <c r="AO72" s="61" t="b">
        <f t="shared" si="7"/>
        <v>0</v>
      </c>
      <c r="AP72" s="61">
        <f t="shared" si="5"/>
        <v>-4.6666666666666696</v>
      </c>
      <c r="AR72" s="148">
        <f t="shared" si="6"/>
        <v>-4.6666666666666696</v>
      </c>
      <c r="AS72" s="149">
        <v>1</v>
      </c>
      <c r="AT72" s="61" t="e">
        <f t="array" ref="AT72:AU72">IF(AND($AT$5,ISNUMBER(AO72)), MMULT(AR72:AS72,$AS$7:$AT$8),NA())</f>
        <v>#N/A</v>
      </c>
      <c r="AU72" s="61" t="e">
        <v>#N/A</v>
      </c>
      <c r="AW72" s="157">
        <f t="shared" si="8"/>
        <v>-101.62962962962983</v>
      </c>
      <c r="AX72" s="158">
        <f t="shared" si="8"/>
        <v>21.777777777777807</v>
      </c>
      <c r="AY72" s="158">
        <f t="shared" si="8"/>
        <v>-4.6666666666666696</v>
      </c>
      <c r="AZ72" s="159">
        <v>1</v>
      </c>
      <c r="BA72" s="61" t="e">
        <f t="array" ref="BA72:BB72">IF( ISNUMBER(AO72), MMULT(AW72:AZ72,$AY$8:$AZ$11),NA())</f>
        <v>#N/A</v>
      </c>
      <c r="BB72" s="61" t="e">
        <v>#N/A</v>
      </c>
    </row>
    <row r="73" spans="41:54" x14ac:dyDescent="0.2">
      <c r="AO73" s="61" t="b">
        <f t="shared" si="7"/>
        <v>0</v>
      </c>
      <c r="AP73" s="61">
        <f t="shared" si="5"/>
        <v>-4.6666666666666696</v>
      </c>
      <c r="AR73" s="148">
        <f t="shared" si="6"/>
        <v>-4.6666666666666696</v>
      </c>
      <c r="AS73" s="149">
        <v>1</v>
      </c>
      <c r="AT73" s="61" t="e">
        <f t="array" ref="AT73:AU73">IF(AND($AT$5,ISNUMBER(AO73)), MMULT(AR73:AS73,$AS$7:$AT$8),NA())</f>
        <v>#N/A</v>
      </c>
      <c r="AU73" s="61" t="e">
        <v>#N/A</v>
      </c>
      <c r="AW73" s="157">
        <f t="shared" si="8"/>
        <v>-101.62962962962983</v>
      </c>
      <c r="AX73" s="158">
        <f t="shared" si="8"/>
        <v>21.777777777777807</v>
      </c>
      <c r="AY73" s="158">
        <f t="shared" si="8"/>
        <v>-4.6666666666666696</v>
      </c>
      <c r="AZ73" s="159">
        <v>1</v>
      </c>
      <c r="BA73" s="61" t="e">
        <f t="array" ref="BA73:BB73">IF( ISNUMBER(AO73), MMULT(AW73:AZ73,$AY$8:$AZ$11),NA())</f>
        <v>#N/A</v>
      </c>
      <c r="BB73" s="61" t="e">
        <v>#N/A</v>
      </c>
    </row>
    <row r="74" spans="41:54" x14ac:dyDescent="0.2">
      <c r="AO74" s="61" t="b">
        <f t="shared" si="7"/>
        <v>0</v>
      </c>
      <c r="AP74" s="61">
        <f t="shared" si="5"/>
        <v>-4.6666666666666696</v>
      </c>
      <c r="AR74" s="148">
        <f t="shared" si="6"/>
        <v>-4.6666666666666696</v>
      </c>
      <c r="AS74" s="149">
        <v>1</v>
      </c>
      <c r="AT74" s="61" t="e">
        <f t="array" ref="AT74:AU74">IF(AND($AT$5,ISNUMBER(AO74)), MMULT(AR74:AS74,$AS$7:$AT$8),NA())</f>
        <v>#N/A</v>
      </c>
      <c r="AU74" s="61" t="e">
        <v>#N/A</v>
      </c>
      <c r="AW74" s="157">
        <f t="shared" ref="AW74:AY93" si="9">AX74*$AP74</f>
        <v>-101.62962962962983</v>
      </c>
      <c r="AX74" s="158">
        <f t="shared" si="9"/>
        <v>21.777777777777807</v>
      </c>
      <c r="AY74" s="158">
        <f t="shared" si="9"/>
        <v>-4.6666666666666696</v>
      </c>
      <c r="AZ74" s="159">
        <v>1</v>
      </c>
      <c r="BA74" s="61" t="e">
        <f t="array" ref="BA74:BB74">IF( ISNUMBER(AO74), MMULT(AW74:AZ74,$AY$8:$AZ$11),NA())</f>
        <v>#N/A</v>
      </c>
      <c r="BB74" s="61" t="e">
        <v>#N/A</v>
      </c>
    </row>
    <row r="75" spans="41:54" x14ac:dyDescent="0.2">
      <c r="AO75" s="61" t="b">
        <f t="shared" si="7"/>
        <v>0</v>
      </c>
      <c r="AP75" s="61">
        <f t="shared" si="5"/>
        <v>-4.6666666666666696</v>
      </c>
      <c r="AR75" s="148">
        <f t="shared" si="6"/>
        <v>-4.6666666666666696</v>
      </c>
      <c r="AS75" s="149">
        <v>1</v>
      </c>
      <c r="AT75" s="61" t="e">
        <f t="array" ref="AT75:AU75">IF(AND($AT$5,ISNUMBER(AO75)), MMULT(AR75:AS75,$AS$7:$AT$8),NA())</f>
        <v>#N/A</v>
      </c>
      <c r="AU75" s="61" t="e">
        <v>#N/A</v>
      </c>
      <c r="AW75" s="157">
        <f t="shared" si="9"/>
        <v>-101.62962962962983</v>
      </c>
      <c r="AX75" s="158">
        <f t="shared" si="9"/>
        <v>21.777777777777807</v>
      </c>
      <c r="AY75" s="158">
        <f t="shared" si="9"/>
        <v>-4.6666666666666696</v>
      </c>
      <c r="AZ75" s="159">
        <v>1</v>
      </c>
      <c r="BA75" s="61" t="e">
        <f t="array" ref="BA75:BB75">IF( ISNUMBER(AO75), MMULT(AW75:AZ75,$AY$8:$AZ$11),NA())</f>
        <v>#N/A</v>
      </c>
      <c r="BB75" s="61" t="e">
        <v>#N/A</v>
      </c>
    </row>
    <row r="76" spans="41:54" x14ac:dyDescent="0.2">
      <c r="AO76" s="61" t="b">
        <f t="shared" si="7"/>
        <v>0</v>
      </c>
      <c r="AP76" s="61">
        <f t="shared" si="5"/>
        <v>-4.6666666666666696</v>
      </c>
      <c r="AR76" s="148">
        <f t="shared" si="6"/>
        <v>-4.6666666666666696</v>
      </c>
      <c r="AS76" s="149">
        <v>1</v>
      </c>
      <c r="AT76" s="61" t="e">
        <f t="array" ref="AT76:AU76">IF(AND($AT$5,ISNUMBER(AO76)), MMULT(AR76:AS76,$AS$7:$AT$8),NA())</f>
        <v>#N/A</v>
      </c>
      <c r="AU76" s="61" t="e">
        <v>#N/A</v>
      </c>
      <c r="AW76" s="157">
        <f t="shared" si="9"/>
        <v>-101.62962962962983</v>
      </c>
      <c r="AX76" s="158">
        <f t="shared" si="9"/>
        <v>21.777777777777807</v>
      </c>
      <c r="AY76" s="158">
        <f t="shared" si="9"/>
        <v>-4.6666666666666696</v>
      </c>
      <c r="AZ76" s="159">
        <v>1</v>
      </c>
      <c r="BA76" s="61" t="e">
        <f t="array" ref="BA76:BB76">IF( ISNUMBER(AO76), MMULT(AW76:AZ76,$AY$8:$AZ$11),NA())</f>
        <v>#N/A</v>
      </c>
      <c r="BB76" s="61" t="e">
        <v>#N/A</v>
      </c>
    </row>
    <row r="77" spans="41:54" x14ac:dyDescent="0.2">
      <c r="AO77" s="61" t="b">
        <f t="shared" si="7"/>
        <v>0</v>
      </c>
      <c r="AP77" s="61">
        <f t="shared" si="5"/>
        <v>-4.6666666666666696</v>
      </c>
      <c r="AR77" s="148">
        <f t="shared" si="6"/>
        <v>-4.6666666666666696</v>
      </c>
      <c r="AS77" s="149">
        <v>1</v>
      </c>
      <c r="AT77" s="61" t="e">
        <f t="array" ref="AT77:AU77">IF(AND($AT$5,ISNUMBER(AO77)), MMULT(AR77:AS77,$AS$7:$AT$8),NA())</f>
        <v>#N/A</v>
      </c>
      <c r="AU77" s="61" t="e">
        <v>#N/A</v>
      </c>
      <c r="AW77" s="157">
        <f t="shared" si="9"/>
        <v>-101.62962962962983</v>
      </c>
      <c r="AX77" s="158">
        <f t="shared" si="9"/>
        <v>21.777777777777807</v>
      </c>
      <c r="AY77" s="158">
        <f t="shared" si="9"/>
        <v>-4.6666666666666696</v>
      </c>
      <c r="AZ77" s="159">
        <v>1</v>
      </c>
      <c r="BA77" s="61" t="e">
        <f t="array" ref="BA77:BB77">IF( ISNUMBER(AO77), MMULT(AW77:AZ77,$AY$8:$AZ$11),NA())</f>
        <v>#N/A</v>
      </c>
      <c r="BB77" s="61" t="e">
        <v>#N/A</v>
      </c>
    </row>
    <row r="78" spans="41:54" x14ac:dyDescent="0.2">
      <c r="AO78" s="61" t="b">
        <f t="shared" si="7"/>
        <v>0</v>
      </c>
      <c r="AP78" s="61">
        <f t="shared" ref="AP78:AP109" si="10">(AO78-AP$7)/(AP$8-AP$7)</f>
        <v>-4.6666666666666696</v>
      </c>
      <c r="AR78" s="148">
        <f t="shared" ref="AR78:AR109" si="11">AP78</f>
        <v>-4.6666666666666696</v>
      </c>
      <c r="AS78" s="149">
        <v>1</v>
      </c>
      <c r="AT78" s="61" t="e">
        <f t="array" ref="AT78:AU78">IF(AND($AT$5,ISNUMBER(AO78)), MMULT(AR78:AS78,$AS$7:$AT$8),NA())</f>
        <v>#N/A</v>
      </c>
      <c r="AU78" s="61" t="e">
        <v>#N/A</v>
      </c>
      <c r="AW78" s="157">
        <f t="shared" si="9"/>
        <v>-101.62962962962983</v>
      </c>
      <c r="AX78" s="158">
        <f t="shared" si="9"/>
        <v>21.777777777777807</v>
      </c>
      <c r="AY78" s="158">
        <f t="shared" si="9"/>
        <v>-4.6666666666666696</v>
      </c>
      <c r="AZ78" s="159">
        <v>1</v>
      </c>
      <c r="BA78" s="61" t="e">
        <f t="array" ref="BA78:BB78">IF( ISNUMBER(AO78), MMULT(AW78:AZ78,$AY$8:$AZ$11),NA())</f>
        <v>#N/A</v>
      </c>
      <c r="BB78" s="61" t="e">
        <v>#N/A</v>
      </c>
    </row>
    <row r="79" spans="41:54" x14ac:dyDescent="0.2">
      <c r="AO79" s="61" t="b">
        <f t="shared" ref="AO79:AO110" si="12">IF(AO78&lt;AP$8,AO78+AP$9)</f>
        <v>0</v>
      </c>
      <c r="AP79" s="61">
        <f t="shared" si="10"/>
        <v>-4.6666666666666696</v>
      </c>
      <c r="AR79" s="148">
        <f t="shared" si="11"/>
        <v>-4.6666666666666696</v>
      </c>
      <c r="AS79" s="149">
        <v>1</v>
      </c>
      <c r="AT79" s="61" t="e">
        <f t="array" ref="AT79:AU79">IF(AND($AT$5,ISNUMBER(AO79)), MMULT(AR79:AS79,$AS$7:$AT$8),NA())</f>
        <v>#N/A</v>
      </c>
      <c r="AU79" s="61" t="e">
        <v>#N/A</v>
      </c>
      <c r="AW79" s="157">
        <f t="shared" si="9"/>
        <v>-101.62962962962983</v>
      </c>
      <c r="AX79" s="158">
        <f t="shared" si="9"/>
        <v>21.777777777777807</v>
      </c>
      <c r="AY79" s="158">
        <f t="shared" si="9"/>
        <v>-4.6666666666666696</v>
      </c>
      <c r="AZ79" s="159">
        <v>1</v>
      </c>
      <c r="BA79" s="61" t="e">
        <f t="array" ref="BA79:BB79">IF( ISNUMBER(AO79), MMULT(AW79:AZ79,$AY$8:$AZ$11),NA())</f>
        <v>#N/A</v>
      </c>
      <c r="BB79" s="61" t="e">
        <v>#N/A</v>
      </c>
    </row>
    <row r="80" spans="41:54" x14ac:dyDescent="0.2">
      <c r="AO80" s="61" t="b">
        <f t="shared" si="12"/>
        <v>0</v>
      </c>
      <c r="AP80" s="61">
        <f t="shared" si="10"/>
        <v>-4.6666666666666696</v>
      </c>
      <c r="AR80" s="148">
        <f t="shared" si="11"/>
        <v>-4.6666666666666696</v>
      </c>
      <c r="AS80" s="149">
        <v>1</v>
      </c>
      <c r="AT80" s="61" t="e">
        <f t="array" ref="AT80:AU80">IF(AND($AT$5,ISNUMBER(AO80)), MMULT(AR80:AS80,$AS$7:$AT$8),NA())</f>
        <v>#N/A</v>
      </c>
      <c r="AU80" s="61" t="e">
        <v>#N/A</v>
      </c>
      <c r="AW80" s="157">
        <f t="shared" si="9"/>
        <v>-101.62962962962983</v>
      </c>
      <c r="AX80" s="158">
        <f t="shared" si="9"/>
        <v>21.777777777777807</v>
      </c>
      <c r="AY80" s="158">
        <f t="shared" si="9"/>
        <v>-4.6666666666666696</v>
      </c>
      <c r="AZ80" s="159">
        <v>1</v>
      </c>
      <c r="BA80" s="61" t="e">
        <f t="array" ref="BA80:BB80">IF( ISNUMBER(AO80), MMULT(AW80:AZ80,$AY$8:$AZ$11),NA())</f>
        <v>#N/A</v>
      </c>
      <c r="BB80" s="61" t="e">
        <v>#N/A</v>
      </c>
    </row>
    <row r="81" spans="41:54" x14ac:dyDescent="0.2">
      <c r="AO81" s="61" t="b">
        <f t="shared" si="12"/>
        <v>0</v>
      </c>
      <c r="AP81" s="61">
        <f t="shared" si="10"/>
        <v>-4.6666666666666696</v>
      </c>
      <c r="AR81" s="148">
        <f t="shared" si="11"/>
        <v>-4.6666666666666696</v>
      </c>
      <c r="AS81" s="149">
        <v>1</v>
      </c>
      <c r="AT81" s="61" t="e">
        <f t="array" ref="AT81:AU81">IF(AND($AT$5,ISNUMBER(AO81)), MMULT(AR81:AS81,$AS$7:$AT$8),NA())</f>
        <v>#N/A</v>
      </c>
      <c r="AU81" s="61" t="e">
        <v>#N/A</v>
      </c>
      <c r="AW81" s="157">
        <f t="shared" si="9"/>
        <v>-101.62962962962983</v>
      </c>
      <c r="AX81" s="158">
        <f t="shared" si="9"/>
        <v>21.777777777777807</v>
      </c>
      <c r="AY81" s="158">
        <f t="shared" si="9"/>
        <v>-4.6666666666666696</v>
      </c>
      <c r="AZ81" s="159">
        <v>1</v>
      </c>
      <c r="BA81" s="61" t="e">
        <f t="array" ref="BA81:BB81">IF( ISNUMBER(AO81), MMULT(AW81:AZ81,$AY$8:$AZ$11),NA())</f>
        <v>#N/A</v>
      </c>
      <c r="BB81" s="61" t="e">
        <v>#N/A</v>
      </c>
    </row>
    <row r="82" spans="41:54" x14ac:dyDescent="0.2">
      <c r="AO82" s="61" t="b">
        <f t="shared" si="12"/>
        <v>0</v>
      </c>
      <c r="AP82" s="61">
        <f t="shared" si="10"/>
        <v>-4.6666666666666696</v>
      </c>
      <c r="AR82" s="148">
        <f t="shared" si="11"/>
        <v>-4.6666666666666696</v>
      </c>
      <c r="AS82" s="149">
        <v>1</v>
      </c>
      <c r="AT82" s="61" t="e">
        <f t="array" ref="AT82:AU82">IF(AND($AT$5,ISNUMBER(AO82)), MMULT(AR82:AS82,$AS$7:$AT$8),NA())</f>
        <v>#N/A</v>
      </c>
      <c r="AU82" s="61" t="e">
        <v>#N/A</v>
      </c>
      <c r="AW82" s="157">
        <f t="shared" si="9"/>
        <v>-101.62962962962983</v>
      </c>
      <c r="AX82" s="158">
        <f t="shared" si="9"/>
        <v>21.777777777777807</v>
      </c>
      <c r="AY82" s="158">
        <f t="shared" si="9"/>
        <v>-4.6666666666666696</v>
      </c>
      <c r="AZ82" s="159">
        <v>1</v>
      </c>
      <c r="BA82" s="61" t="e">
        <f t="array" ref="BA82:BB82">IF( ISNUMBER(AO82), MMULT(AW82:AZ82,$AY$8:$AZ$11),NA())</f>
        <v>#N/A</v>
      </c>
      <c r="BB82" s="61" t="e">
        <v>#N/A</v>
      </c>
    </row>
    <row r="83" spans="41:54" x14ac:dyDescent="0.2">
      <c r="AO83" s="61" t="b">
        <f t="shared" si="12"/>
        <v>0</v>
      </c>
      <c r="AP83" s="61">
        <f t="shared" si="10"/>
        <v>-4.6666666666666696</v>
      </c>
      <c r="AR83" s="148">
        <f t="shared" si="11"/>
        <v>-4.6666666666666696</v>
      </c>
      <c r="AS83" s="149">
        <v>1</v>
      </c>
      <c r="AT83" s="61" t="e">
        <f t="array" ref="AT83:AU83">IF(AND($AT$5,ISNUMBER(AO83)), MMULT(AR83:AS83,$AS$7:$AT$8),NA())</f>
        <v>#N/A</v>
      </c>
      <c r="AU83" s="61" t="e">
        <v>#N/A</v>
      </c>
      <c r="AW83" s="157">
        <f t="shared" si="9"/>
        <v>-101.62962962962983</v>
      </c>
      <c r="AX83" s="158">
        <f t="shared" si="9"/>
        <v>21.777777777777807</v>
      </c>
      <c r="AY83" s="158">
        <f t="shared" si="9"/>
        <v>-4.6666666666666696</v>
      </c>
      <c r="AZ83" s="159">
        <v>1</v>
      </c>
      <c r="BA83" s="61" t="e">
        <f t="array" ref="BA83:BB83">IF( ISNUMBER(AO83), MMULT(AW83:AZ83,$AY$8:$AZ$11),NA())</f>
        <v>#N/A</v>
      </c>
      <c r="BB83" s="61" t="e">
        <v>#N/A</v>
      </c>
    </row>
    <row r="84" spans="41:54" x14ac:dyDescent="0.2">
      <c r="AO84" s="61" t="b">
        <f t="shared" si="12"/>
        <v>0</v>
      </c>
      <c r="AP84" s="61">
        <f t="shared" si="10"/>
        <v>-4.6666666666666696</v>
      </c>
      <c r="AR84" s="148">
        <f t="shared" si="11"/>
        <v>-4.6666666666666696</v>
      </c>
      <c r="AS84" s="149">
        <v>1</v>
      </c>
      <c r="AT84" s="61" t="e">
        <f t="array" ref="AT84:AU84">IF(AND($AT$5,ISNUMBER(AO84)), MMULT(AR84:AS84,$AS$7:$AT$8),NA())</f>
        <v>#N/A</v>
      </c>
      <c r="AU84" s="61" t="e">
        <v>#N/A</v>
      </c>
      <c r="AW84" s="157">
        <f t="shared" si="9"/>
        <v>-101.62962962962983</v>
      </c>
      <c r="AX84" s="158">
        <f t="shared" si="9"/>
        <v>21.777777777777807</v>
      </c>
      <c r="AY84" s="158">
        <f t="shared" si="9"/>
        <v>-4.6666666666666696</v>
      </c>
      <c r="AZ84" s="159">
        <v>1</v>
      </c>
      <c r="BA84" s="61" t="e">
        <f t="array" ref="BA84:BB84">IF( ISNUMBER(AO84), MMULT(AW84:AZ84,$AY$8:$AZ$11),NA())</f>
        <v>#N/A</v>
      </c>
      <c r="BB84" s="61" t="e">
        <v>#N/A</v>
      </c>
    </row>
    <row r="85" spans="41:54" x14ac:dyDescent="0.2">
      <c r="AO85" s="61" t="b">
        <f t="shared" si="12"/>
        <v>0</v>
      </c>
      <c r="AP85" s="61">
        <f t="shared" si="10"/>
        <v>-4.6666666666666696</v>
      </c>
      <c r="AR85" s="148">
        <f t="shared" si="11"/>
        <v>-4.6666666666666696</v>
      </c>
      <c r="AS85" s="149">
        <v>1</v>
      </c>
      <c r="AT85" s="61" t="e">
        <f t="array" ref="AT85:AU85">IF(AND($AT$5,ISNUMBER(AO85)), MMULT(AR85:AS85,$AS$7:$AT$8),NA())</f>
        <v>#N/A</v>
      </c>
      <c r="AU85" s="61" t="e">
        <v>#N/A</v>
      </c>
      <c r="AW85" s="157">
        <f t="shared" si="9"/>
        <v>-101.62962962962983</v>
      </c>
      <c r="AX85" s="158">
        <f t="shared" si="9"/>
        <v>21.777777777777807</v>
      </c>
      <c r="AY85" s="158">
        <f t="shared" si="9"/>
        <v>-4.6666666666666696</v>
      </c>
      <c r="AZ85" s="159">
        <v>1</v>
      </c>
      <c r="BA85" s="61" t="e">
        <f t="array" ref="BA85:BB85">IF( ISNUMBER(AO85), MMULT(AW85:AZ85,$AY$8:$AZ$11),NA())</f>
        <v>#N/A</v>
      </c>
      <c r="BB85" s="61" t="e">
        <v>#N/A</v>
      </c>
    </row>
    <row r="86" spans="41:54" x14ac:dyDescent="0.2">
      <c r="AO86" s="61" t="b">
        <f t="shared" si="12"/>
        <v>0</v>
      </c>
      <c r="AP86" s="61">
        <f t="shared" si="10"/>
        <v>-4.6666666666666696</v>
      </c>
      <c r="AR86" s="148">
        <f t="shared" si="11"/>
        <v>-4.6666666666666696</v>
      </c>
      <c r="AS86" s="149">
        <v>1</v>
      </c>
      <c r="AT86" s="61" t="e">
        <f t="array" ref="AT86:AU86">IF(AND($AT$5,ISNUMBER(AO86)), MMULT(AR86:AS86,$AS$7:$AT$8),NA())</f>
        <v>#N/A</v>
      </c>
      <c r="AU86" s="61" t="e">
        <v>#N/A</v>
      </c>
      <c r="AW86" s="157">
        <f t="shared" si="9"/>
        <v>-101.62962962962983</v>
      </c>
      <c r="AX86" s="158">
        <f t="shared" si="9"/>
        <v>21.777777777777807</v>
      </c>
      <c r="AY86" s="158">
        <f t="shared" si="9"/>
        <v>-4.6666666666666696</v>
      </c>
      <c r="AZ86" s="159">
        <v>1</v>
      </c>
      <c r="BA86" s="61" t="e">
        <f t="array" ref="BA86:BB86">IF( ISNUMBER(AO86), MMULT(AW86:AZ86,$AY$8:$AZ$11),NA())</f>
        <v>#N/A</v>
      </c>
      <c r="BB86" s="61" t="e">
        <v>#N/A</v>
      </c>
    </row>
    <row r="87" spans="41:54" x14ac:dyDescent="0.2">
      <c r="AO87" s="61" t="b">
        <f t="shared" si="12"/>
        <v>0</v>
      </c>
      <c r="AP87" s="61">
        <f t="shared" si="10"/>
        <v>-4.6666666666666696</v>
      </c>
      <c r="AR87" s="148">
        <f t="shared" si="11"/>
        <v>-4.6666666666666696</v>
      </c>
      <c r="AS87" s="149">
        <v>1</v>
      </c>
      <c r="AT87" s="61" t="e">
        <f t="array" ref="AT87:AU87">IF(AND($AT$5,ISNUMBER(AO87)), MMULT(AR87:AS87,$AS$7:$AT$8),NA())</f>
        <v>#N/A</v>
      </c>
      <c r="AU87" s="61" t="e">
        <v>#N/A</v>
      </c>
      <c r="AW87" s="157">
        <f t="shared" si="9"/>
        <v>-101.62962962962983</v>
      </c>
      <c r="AX87" s="158">
        <f t="shared" si="9"/>
        <v>21.777777777777807</v>
      </c>
      <c r="AY87" s="158">
        <f t="shared" si="9"/>
        <v>-4.6666666666666696</v>
      </c>
      <c r="AZ87" s="159">
        <v>1</v>
      </c>
      <c r="BA87" s="61" t="e">
        <f t="array" ref="BA87:BB87">IF( ISNUMBER(AO87), MMULT(AW87:AZ87,$AY$8:$AZ$11),NA())</f>
        <v>#N/A</v>
      </c>
      <c r="BB87" s="61" t="e">
        <v>#N/A</v>
      </c>
    </row>
    <row r="88" spans="41:54" x14ac:dyDescent="0.2">
      <c r="AO88" s="61" t="b">
        <f t="shared" si="12"/>
        <v>0</v>
      </c>
      <c r="AP88" s="61">
        <f t="shared" si="10"/>
        <v>-4.6666666666666696</v>
      </c>
      <c r="AR88" s="148">
        <f t="shared" si="11"/>
        <v>-4.6666666666666696</v>
      </c>
      <c r="AS88" s="149">
        <v>1</v>
      </c>
      <c r="AT88" s="61" t="e">
        <f t="array" ref="AT88:AU88">IF(AND($AT$5,ISNUMBER(AO88)), MMULT(AR88:AS88,$AS$7:$AT$8),NA())</f>
        <v>#N/A</v>
      </c>
      <c r="AU88" s="61" t="e">
        <v>#N/A</v>
      </c>
      <c r="AW88" s="157">
        <f t="shared" si="9"/>
        <v>-101.62962962962983</v>
      </c>
      <c r="AX88" s="158">
        <f t="shared" si="9"/>
        <v>21.777777777777807</v>
      </c>
      <c r="AY88" s="158">
        <f t="shared" si="9"/>
        <v>-4.6666666666666696</v>
      </c>
      <c r="AZ88" s="159">
        <v>1</v>
      </c>
      <c r="BA88" s="61" t="e">
        <f t="array" ref="BA88:BB88">IF( ISNUMBER(AO88), MMULT(AW88:AZ88,$AY$8:$AZ$11),NA())</f>
        <v>#N/A</v>
      </c>
      <c r="BB88" s="61" t="e">
        <v>#N/A</v>
      </c>
    </row>
    <row r="89" spans="41:54" x14ac:dyDescent="0.2">
      <c r="AO89" s="61" t="b">
        <f t="shared" si="12"/>
        <v>0</v>
      </c>
      <c r="AP89" s="61">
        <f t="shared" si="10"/>
        <v>-4.6666666666666696</v>
      </c>
      <c r="AR89" s="148">
        <f t="shared" si="11"/>
        <v>-4.6666666666666696</v>
      </c>
      <c r="AS89" s="149">
        <v>1</v>
      </c>
      <c r="AT89" s="61" t="e">
        <f t="array" ref="AT89:AU89">IF(AND($AT$5,ISNUMBER(AO89)), MMULT(AR89:AS89,$AS$7:$AT$8),NA())</f>
        <v>#N/A</v>
      </c>
      <c r="AU89" s="61" t="e">
        <v>#N/A</v>
      </c>
      <c r="AW89" s="157">
        <f t="shared" si="9"/>
        <v>-101.62962962962983</v>
      </c>
      <c r="AX89" s="158">
        <f t="shared" si="9"/>
        <v>21.777777777777807</v>
      </c>
      <c r="AY89" s="158">
        <f t="shared" si="9"/>
        <v>-4.6666666666666696</v>
      </c>
      <c r="AZ89" s="159">
        <v>1</v>
      </c>
      <c r="BA89" s="61" t="e">
        <f t="array" ref="BA89:BB89">IF( ISNUMBER(AO89), MMULT(AW89:AZ89,$AY$8:$AZ$11),NA())</f>
        <v>#N/A</v>
      </c>
      <c r="BB89" s="61" t="e">
        <v>#N/A</v>
      </c>
    </row>
    <row r="90" spans="41:54" x14ac:dyDescent="0.2">
      <c r="AO90" s="61" t="b">
        <f t="shared" si="12"/>
        <v>0</v>
      </c>
      <c r="AP90" s="61">
        <f t="shared" si="10"/>
        <v>-4.6666666666666696</v>
      </c>
      <c r="AR90" s="148">
        <f t="shared" si="11"/>
        <v>-4.6666666666666696</v>
      </c>
      <c r="AS90" s="149">
        <v>1</v>
      </c>
      <c r="AT90" s="61" t="e">
        <f t="array" ref="AT90:AU90">IF(AND($AT$5,ISNUMBER(AO90)), MMULT(AR90:AS90,$AS$7:$AT$8),NA())</f>
        <v>#N/A</v>
      </c>
      <c r="AU90" s="61" t="e">
        <v>#N/A</v>
      </c>
      <c r="AW90" s="157">
        <f t="shared" si="9"/>
        <v>-101.62962962962983</v>
      </c>
      <c r="AX90" s="158">
        <f t="shared" si="9"/>
        <v>21.777777777777807</v>
      </c>
      <c r="AY90" s="158">
        <f t="shared" si="9"/>
        <v>-4.6666666666666696</v>
      </c>
      <c r="AZ90" s="159">
        <v>1</v>
      </c>
      <c r="BA90" s="61" t="e">
        <f t="array" ref="BA90:BB90">IF( ISNUMBER(AO90), MMULT(AW90:AZ90,$AY$8:$AZ$11),NA())</f>
        <v>#N/A</v>
      </c>
      <c r="BB90" s="61" t="e">
        <v>#N/A</v>
      </c>
    </row>
    <row r="91" spans="41:54" x14ac:dyDescent="0.2">
      <c r="AO91" s="61" t="b">
        <f t="shared" si="12"/>
        <v>0</v>
      </c>
      <c r="AP91" s="61">
        <f t="shared" si="10"/>
        <v>-4.6666666666666696</v>
      </c>
      <c r="AR91" s="148">
        <f t="shared" si="11"/>
        <v>-4.6666666666666696</v>
      </c>
      <c r="AS91" s="149">
        <v>1</v>
      </c>
      <c r="AT91" s="61" t="e">
        <f t="array" ref="AT91:AU91">IF(AND($AT$5,ISNUMBER(AO91)), MMULT(AR91:AS91,$AS$7:$AT$8),NA())</f>
        <v>#N/A</v>
      </c>
      <c r="AU91" s="61" t="e">
        <v>#N/A</v>
      </c>
      <c r="AW91" s="157">
        <f t="shared" si="9"/>
        <v>-101.62962962962983</v>
      </c>
      <c r="AX91" s="158">
        <f t="shared" si="9"/>
        <v>21.777777777777807</v>
      </c>
      <c r="AY91" s="158">
        <f t="shared" si="9"/>
        <v>-4.6666666666666696</v>
      </c>
      <c r="AZ91" s="159">
        <v>1</v>
      </c>
      <c r="BA91" s="61" t="e">
        <f t="array" ref="BA91:BB91">IF( ISNUMBER(AO91), MMULT(AW91:AZ91,$AY$8:$AZ$11),NA())</f>
        <v>#N/A</v>
      </c>
      <c r="BB91" s="61" t="e">
        <v>#N/A</v>
      </c>
    </row>
    <row r="92" spans="41:54" x14ac:dyDescent="0.2">
      <c r="AO92" s="61" t="b">
        <f t="shared" si="12"/>
        <v>0</v>
      </c>
      <c r="AP92" s="61">
        <f t="shared" si="10"/>
        <v>-4.6666666666666696</v>
      </c>
      <c r="AR92" s="148">
        <f t="shared" si="11"/>
        <v>-4.6666666666666696</v>
      </c>
      <c r="AS92" s="149">
        <v>1</v>
      </c>
      <c r="AT92" s="61" t="e">
        <f t="array" ref="AT92:AU92">IF(AND($AT$5,ISNUMBER(AO92)), MMULT(AR92:AS92,$AS$7:$AT$8),NA())</f>
        <v>#N/A</v>
      </c>
      <c r="AU92" s="61" t="e">
        <v>#N/A</v>
      </c>
      <c r="AW92" s="157">
        <f t="shared" si="9"/>
        <v>-101.62962962962983</v>
      </c>
      <c r="AX92" s="158">
        <f t="shared" si="9"/>
        <v>21.777777777777807</v>
      </c>
      <c r="AY92" s="158">
        <f t="shared" si="9"/>
        <v>-4.6666666666666696</v>
      </c>
      <c r="AZ92" s="159">
        <v>1</v>
      </c>
      <c r="BA92" s="61" t="e">
        <f t="array" ref="BA92:BB92">IF( ISNUMBER(AO92), MMULT(AW92:AZ92,$AY$8:$AZ$11),NA())</f>
        <v>#N/A</v>
      </c>
      <c r="BB92" s="61" t="e">
        <v>#N/A</v>
      </c>
    </row>
    <row r="93" spans="41:54" x14ac:dyDescent="0.2">
      <c r="AO93" s="61" t="b">
        <f t="shared" si="12"/>
        <v>0</v>
      </c>
      <c r="AP93" s="61">
        <f t="shared" si="10"/>
        <v>-4.6666666666666696</v>
      </c>
      <c r="AR93" s="148">
        <f t="shared" si="11"/>
        <v>-4.6666666666666696</v>
      </c>
      <c r="AS93" s="149">
        <v>1</v>
      </c>
      <c r="AT93" s="61" t="e">
        <f t="array" ref="AT93:AU93">IF(AND($AT$5,ISNUMBER(AO93)), MMULT(AR93:AS93,$AS$7:$AT$8),NA())</f>
        <v>#N/A</v>
      </c>
      <c r="AU93" s="61" t="e">
        <v>#N/A</v>
      </c>
      <c r="AW93" s="157">
        <f t="shared" si="9"/>
        <v>-101.62962962962983</v>
      </c>
      <c r="AX93" s="158">
        <f t="shared" si="9"/>
        <v>21.777777777777807</v>
      </c>
      <c r="AY93" s="158">
        <f t="shared" si="9"/>
        <v>-4.6666666666666696</v>
      </c>
      <c r="AZ93" s="159">
        <v>1</v>
      </c>
      <c r="BA93" s="61" t="e">
        <f t="array" ref="BA93:BB93">IF( ISNUMBER(AO93), MMULT(AW93:AZ93,$AY$8:$AZ$11),NA())</f>
        <v>#N/A</v>
      </c>
      <c r="BB93" s="61" t="e">
        <v>#N/A</v>
      </c>
    </row>
    <row r="94" spans="41:54" x14ac:dyDescent="0.2">
      <c r="AO94" s="61" t="b">
        <f t="shared" si="12"/>
        <v>0</v>
      </c>
      <c r="AP94" s="61">
        <f t="shared" si="10"/>
        <v>-4.6666666666666696</v>
      </c>
      <c r="AR94" s="148">
        <f t="shared" si="11"/>
        <v>-4.6666666666666696</v>
      </c>
      <c r="AS94" s="149">
        <v>1</v>
      </c>
      <c r="AT94" s="61" t="e">
        <f t="array" ref="AT94:AU94">IF(AND($AT$5,ISNUMBER(AO94)), MMULT(AR94:AS94,$AS$7:$AT$8),NA())</f>
        <v>#N/A</v>
      </c>
      <c r="AU94" s="61" t="e">
        <v>#N/A</v>
      </c>
      <c r="AW94" s="157">
        <f t="shared" ref="AW94:AY113" si="13">AX94*$AP94</f>
        <v>-101.62962962962983</v>
      </c>
      <c r="AX94" s="158">
        <f t="shared" si="13"/>
        <v>21.777777777777807</v>
      </c>
      <c r="AY94" s="158">
        <f t="shared" si="13"/>
        <v>-4.6666666666666696</v>
      </c>
      <c r="AZ94" s="159">
        <v>1</v>
      </c>
      <c r="BA94" s="61" t="e">
        <f t="array" ref="BA94:BB94">IF( ISNUMBER(AO94), MMULT(AW94:AZ94,$AY$8:$AZ$11),NA())</f>
        <v>#N/A</v>
      </c>
      <c r="BB94" s="61" t="e">
        <v>#N/A</v>
      </c>
    </row>
    <row r="95" spans="41:54" x14ac:dyDescent="0.2">
      <c r="AO95" s="61" t="b">
        <f t="shared" si="12"/>
        <v>0</v>
      </c>
      <c r="AP95" s="61">
        <f t="shared" si="10"/>
        <v>-4.6666666666666696</v>
      </c>
      <c r="AR95" s="148">
        <f t="shared" si="11"/>
        <v>-4.6666666666666696</v>
      </c>
      <c r="AS95" s="149">
        <v>1</v>
      </c>
      <c r="AT95" s="61" t="e">
        <f t="array" ref="AT95:AU95">IF(AND($AT$5,ISNUMBER(AO95)), MMULT(AR95:AS95,$AS$7:$AT$8),NA())</f>
        <v>#N/A</v>
      </c>
      <c r="AU95" s="61" t="e">
        <v>#N/A</v>
      </c>
      <c r="AW95" s="157">
        <f t="shared" si="13"/>
        <v>-101.62962962962983</v>
      </c>
      <c r="AX95" s="158">
        <f t="shared" si="13"/>
        <v>21.777777777777807</v>
      </c>
      <c r="AY95" s="158">
        <f t="shared" si="13"/>
        <v>-4.6666666666666696</v>
      </c>
      <c r="AZ95" s="159">
        <v>1</v>
      </c>
      <c r="BA95" s="61" t="e">
        <f t="array" ref="BA95:BB95">IF( ISNUMBER(AO95), MMULT(AW95:AZ95,$AY$8:$AZ$11),NA())</f>
        <v>#N/A</v>
      </c>
      <c r="BB95" s="61" t="e">
        <v>#N/A</v>
      </c>
    </row>
    <row r="96" spans="41:54" x14ac:dyDescent="0.2">
      <c r="AO96" s="61" t="b">
        <f t="shared" si="12"/>
        <v>0</v>
      </c>
      <c r="AP96" s="61">
        <f t="shared" si="10"/>
        <v>-4.6666666666666696</v>
      </c>
      <c r="AR96" s="148">
        <f t="shared" si="11"/>
        <v>-4.6666666666666696</v>
      </c>
      <c r="AS96" s="149">
        <v>1</v>
      </c>
      <c r="AT96" s="61" t="e">
        <f t="array" ref="AT96:AU96">IF(AND($AT$5,ISNUMBER(AO96)), MMULT(AR96:AS96,$AS$7:$AT$8),NA())</f>
        <v>#N/A</v>
      </c>
      <c r="AU96" s="61" t="e">
        <v>#N/A</v>
      </c>
      <c r="AW96" s="157">
        <f t="shared" si="13"/>
        <v>-101.62962962962983</v>
      </c>
      <c r="AX96" s="158">
        <f t="shared" si="13"/>
        <v>21.777777777777807</v>
      </c>
      <c r="AY96" s="158">
        <f t="shared" si="13"/>
        <v>-4.6666666666666696</v>
      </c>
      <c r="AZ96" s="159">
        <v>1</v>
      </c>
      <c r="BA96" s="61" t="e">
        <f t="array" ref="BA96:BB96">IF( ISNUMBER(AO96), MMULT(AW96:AZ96,$AY$8:$AZ$11),NA())</f>
        <v>#N/A</v>
      </c>
      <c r="BB96" s="61" t="e">
        <v>#N/A</v>
      </c>
    </row>
    <row r="97" spans="41:54" x14ac:dyDescent="0.2">
      <c r="AO97" s="61" t="b">
        <f t="shared" si="12"/>
        <v>0</v>
      </c>
      <c r="AP97" s="61">
        <f t="shared" si="10"/>
        <v>-4.6666666666666696</v>
      </c>
      <c r="AR97" s="148">
        <f t="shared" si="11"/>
        <v>-4.6666666666666696</v>
      </c>
      <c r="AS97" s="149">
        <v>1</v>
      </c>
      <c r="AT97" s="61" t="e">
        <f t="array" ref="AT97:AU97">IF(AND($AT$5,ISNUMBER(AO97)), MMULT(AR97:AS97,$AS$7:$AT$8),NA())</f>
        <v>#N/A</v>
      </c>
      <c r="AU97" s="61" t="e">
        <v>#N/A</v>
      </c>
      <c r="AW97" s="157">
        <f t="shared" si="13"/>
        <v>-101.62962962962983</v>
      </c>
      <c r="AX97" s="158">
        <f t="shared" si="13"/>
        <v>21.777777777777807</v>
      </c>
      <c r="AY97" s="158">
        <f t="shared" si="13"/>
        <v>-4.6666666666666696</v>
      </c>
      <c r="AZ97" s="159">
        <v>1</v>
      </c>
      <c r="BA97" s="61" t="e">
        <f t="array" ref="BA97:BB97">IF( ISNUMBER(AO97), MMULT(AW97:AZ97,$AY$8:$AZ$11),NA())</f>
        <v>#N/A</v>
      </c>
      <c r="BB97" s="61" t="e">
        <v>#N/A</v>
      </c>
    </row>
    <row r="98" spans="41:54" x14ac:dyDescent="0.2">
      <c r="AO98" s="61" t="b">
        <f t="shared" si="12"/>
        <v>0</v>
      </c>
      <c r="AP98" s="61">
        <f t="shared" si="10"/>
        <v>-4.6666666666666696</v>
      </c>
      <c r="AR98" s="148">
        <f t="shared" si="11"/>
        <v>-4.6666666666666696</v>
      </c>
      <c r="AS98" s="149">
        <v>1</v>
      </c>
      <c r="AT98" s="61" t="e">
        <f t="array" ref="AT98:AU98">IF(AND($AT$5,ISNUMBER(AO98)), MMULT(AR98:AS98,$AS$7:$AT$8),NA())</f>
        <v>#N/A</v>
      </c>
      <c r="AU98" s="61" t="e">
        <v>#N/A</v>
      </c>
      <c r="AW98" s="157">
        <f t="shared" si="13"/>
        <v>-101.62962962962983</v>
      </c>
      <c r="AX98" s="158">
        <f t="shared" si="13"/>
        <v>21.777777777777807</v>
      </c>
      <c r="AY98" s="158">
        <f t="shared" si="13"/>
        <v>-4.6666666666666696</v>
      </c>
      <c r="AZ98" s="159">
        <v>1</v>
      </c>
      <c r="BA98" s="61" t="e">
        <f t="array" ref="BA98:BB98">IF( ISNUMBER(AO98), MMULT(AW98:AZ98,$AY$8:$AZ$11),NA())</f>
        <v>#N/A</v>
      </c>
      <c r="BB98" s="61" t="e">
        <v>#N/A</v>
      </c>
    </row>
    <row r="99" spans="41:54" x14ac:dyDescent="0.2">
      <c r="AO99" s="61" t="b">
        <f t="shared" si="12"/>
        <v>0</v>
      </c>
      <c r="AP99" s="61">
        <f t="shared" si="10"/>
        <v>-4.6666666666666696</v>
      </c>
      <c r="AR99" s="148">
        <f t="shared" si="11"/>
        <v>-4.6666666666666696</v>
      </c>
      <c r="AS99" s="149">
        <v>1</v>
      </c>
      <c r="AT99" s="61" t="e">
        <f t="array" ref="AT99:AU99">IF(AND($AT$5,ISNUMBER(AO99)), MMULT(AR99:AS99,$AS$7:$AT$8),NA())</f>
        <v>#N/A</v>
      </c>
      <c r="AU99" s="61" t="e">
        <v>#N/A</v>
      </c>
      <c r="AW99" s="157">
        <f t="shared" si="13"/>
        <v>-101.62962962962983</v>
      </c>
      <c r="AX99" s="158">
        <f t="shared" si="13"/>
        <v>21.777777777777807</v>
      </c>
      <c r="AY99" s="158">
        <f t="shared" si="13"/>
        <v>-4.6666666666666696</v>
      </c>
      <c r="AZ99" s="159">
        <v>1</v>
      </c>
      <c r="BA99" s="61" t="e">
        <f t="array" ref="BA99:BB99">IF( ISNUMBER(AO99), MMULT(AW99:AZ99,$AY$8:$AZ$11),NA())</f>
        <v>#N/A</v>
      </c>
      <c r="BB99" s="61" t="e">
        <v>#N/A</v>
      </c>
    </row>
    <row r="100" spans="41:54" x14ac:dyDescent="0.2">
      <c r="AO100" s="61" t="b">
        <f t="shared" si="12"/>
        <v>0</v>
      </c>
      <c r="AP100" s="61">
        <f t="shared" si="10"/>
        <v>-4.6666666666666696</v>
      </c>
      <c r="AR100" s="148">
        <f t="shared" si="11"/>
        <v>-4.6666666666666696</v>
      </c>
      <c r="AS100" s="149">
        <v>1</v>
      </c>
      <c r="AT100" s="61" t="e">
        <f t="array" ref="AT100:AU100">IF(AND($AT$5,ISNUMBER(AO100)), MMULT(AR100:AS100,$AS$7:$AT$8),NA())</f>
        <v>#N/A</v>
      </c>
      <c r="AU100" s="61" t="e">
        <v>#N/A</v>
      </c>
      <c r="AW100" s="157">
        <f t="shared" si="13"/>
        <v>-101.62962962962983</v>
      </c>
      <c r="AX100" s="158">
        <f t="shared" si="13"/>
        <v>21.777777777777807</v>
      </c>
      <c r="AY100" s="158">
        <f t="shared" si="13"/>
        <v>-4.6666666666666696</v>
      </c>
      <c r="AZ100" s="159">
        <v>1</v>
      </c>
      <c r="BA100" s="61" t="e">
        <f t="array" ref="BA100:BB100">IF( ISNUMBER(AO100), MMULT(AW100:AZ100,$AY$8:$AZ$11),NA())</f>
        <v>#N/A</v>
      </c>
      <c r="BB100" s="61" t="e">
        <v>#N/A</v>
      </c>
    </row>
    <row r="101" spans="41:54" x14ac:dyDescent="0.2">
      <c r="AO101" s="61" t="b">
        <f t="shared" si="12"/>
        <v>0</v>
      </c>
      <c r="AP101" s="61">
        <f t="shared" si="10"/>
        <v>-4.6666666666666696</v>
      </c>
      <c r="AR101" s="148">
        <f t="shared" si="11"/>
        <v>-4.6666666666666696</v>
      </c>
      <c r="AS101" s="149">
        <v>1</v>
      </c>
      <c r="AT101" s="61" t="e">
        <f t="array" ref="AT101:AU101">IF(AND($AT$5,ISNUMBER(AO101)), MMULT(AR101:AS101,$AS$7:$AT$8),NA())</f>
        <v>#N/A</v>
      </c>
      <c r="AU101" s="61" t="e">
        <v>#N/A</v>
      </c>
      <c r="AW101" s="157">
        <f t="shared" si="13"/>
        <v>-101.62962962962983</v>
      </c>
      <c r="AX101" s="158">
        <f t="shared" si="13"/>
        <v>21.777777777777807</v>
      </c>
      <c r="AY101" s="158">
        <f t="shared" si="13"/>
        <v>-4.6666666666666696</v>
      </c>
      <c r="AZ101" s="159">
        <v>1</v>
      </c>
      <c r="BA101" s="61" t="e">
        <f t="array" ref="BA101:BB101">IF( ISNUMBER(AO101), MMULT(AW101:AZ101,$AY$8:$AZ$11),NA())</f>
        <v>#N/A</v>
      </c>
      <c r="BB101" s="61" t="e">
        <v>#N/A</v>
      </c>
    </row>
    <row r="102" spans="41:54" x14ac:dyDescent="0.2">
      <c r="AO102" s="61" t="b">
        <f t="shared" si="12"/>
        <v>0</v>
      </c>
      <c r="AP102" s="61">
        <f t="shared" si="10"/>
        <v>-4.6666666666666696</v>
      </c>
      <c r="AR102" s="148">
        <f t="shared" si="11"/>
        <v>-4.6666666666666696</v>
      </c>
      <c r="AS102" s="149">
        <v>1</v>
      </c>
      <c r="AT102" s="61" t="e">
        <f t="array" ref="AT102:AU102">IF(AND($AT$5,ISNUMBER(AO102)), MMULT(AR102:AS102,$AS$7:$AT$8),NA())</f>
        <v>#N/A</v>
      </c>
      <c r="AU102" s="61" t="e">
        <v>#N/A</v>
      </c>
      <c r="AW102" s="157">
        <f t="shared" si="13"/>
        <v>-101.62962962962983</v>
      </c>
      <c r="AX102" s="158">
        <f t="shared" si="13"/>
        <v>21.777777777777807</v>
      </c>
      <c r="AY102" s="158">
        <f t="shared" si="13"/>
        <v>-4.6666666666666696</v>
      </c>
      <c r="AZ102" s="159">
        <v>1</v>
      </c>
      <c r="BA102" s="61" t="e">
        <f t="array" ref="BA102:BB102">IF( ISNUMBER(AO102), MMULT(AW102:AZ102,$AY$8:$AZ$11),NA())</f>
        <v>#N/A</v>
      </c>
      <c r="BB102" s="61" t="e">
        <v>#N/A</v>
      </c>
    </row>
    <row r="103" spans="41:54" x14ac:dyDescent="0.2">
      <c r="AO103" s="61" t="b">
        <f t="shared" si="12"/>
        <v>0</v>
      </c>
      <c r="AP103" s="61">
        <f t="shared" si="10"/>
        <v>-4.6666666666666696</v>
      </c>
      <c r="AR103" s="148">
        <f t="shared" si="11"/>
        <v>-4.6666666666666696</v>
      </c>
      <c r="AS103" s="149">
        <v>1</v>
      </c>
      <c r="AT103" s="61" t="e">
        <f t="array" ref="AT103:AU103">IF(AND($AT$5,ISNUMBER(AO103)), MMULT(AR103:AS103,$AS$7:$AT$8),NA())</f>
        <v>#N/A</v>
      </c>
      <c r="AU103" s="61" t="e">
        <v>#N/A</v>
      </c>
      <c r="AW103" s="157">
        <f t="shared" si="13"/>
        <v>-101.62962962962983</v>
      </c>
      <c r="AX103" s="158">
        <f t="shared" si="13"/>
        <v>21.777777777777807</v>
      </c>
      <c r="AY103" s="158">
        <f t="shared" si="13"/>
        <v>-4.6666666666666696</v>
      </c>
      <c r="AZ103" s="159">
        <v>1</v>
      </c>
      <c r="BA103" s="61" t="e">
        <f t="array" ref="BA103:BB103">IF( ISNUMBER(AO103), MMULT(AW103:AZ103,$AY$8:$AZ$11),NA())</f>
        <v>#N/A</v>
      </c>
      <c r="BB103" s="61" t="e">
        <v>#N/A</v>
      </c>
    </row>
    <row r="104" spans="41:54" x14ac:dyDescent="0.2">
      <c r="AO104" s="61" t="b">
        <f t="shared" si="12"/>
        <v>0</v>
      </c>
      <c r="AP104" s="61">
        <f t="shared" si="10"/>
        <v>-4.6666666666666696</v>
      </c>
      <c r="AR104" s="148">
        <f t="shared" si="11"/>
        <v>-4.6666666666666696</v>
      </c>
      <c r="AS104" s="149">
        <v>1</v>
      </c>
      <c r="AT104" s="61" t="e">
        <f t="array" ref="AT104:AU104">IF(AND($AT$5,ISNUMBER(AO104)), MMULT(AR104:AS104,$AS$7:$AT$8),NA())</f>
        <v>#N/A</v>
      </c>
      <c r="AU104" s="61" t="e">
        <v>#N/A</v>
      </c>
      <c r="AW104" s="157">
        <f t="shared" si="13"/>
        <v>-101.62962962962983</v>
      </c>
      <c r="AX104" s="158">
        <f t="shared" si="13"/>
        <v>21.777777777777807</v>
      </c>
      <c r="AY104" s="158">
        <f t="shared" si="13"/>
        <v>-4.6666666666666696</v>
      </c>
      <c r="AZ104" s="159">
        <v>1</v>
      </c>
      <c r="BA104" s="61" t="e">
        <f t="array" ref="BA104:BB104">IF( ISNUMBER(AO104), MMULT(AW104:AZ104,$AY$8:$AZ$11),NA())</f>
        <v>#N/A</v>
      </c>
      <c r="BB104" s="61" t="e">
        <v>#N/A</v>
      </c>
    </row>
    <row r="105" spans="41:54" x14ac:dyDescent="0.2">
      <c r="AO105" s="61" t="b">
        <f t="shared" si="12"/>
        <v>0</v>
      </c>
      <c r="AP105" s="61">
        <f t="shared" si="10"/>
        <v>-4.6666666666666696</v>
      </c>
      <c r="AR105" s="148">
        <f t="shared" si="11"/>
        <v>-4.6666666666666696</v>
      </c>
      <c r="AS105" s="149">
        <v>1</v>
      </c>
      <c r="AT105" s="61" t="e">
        <f t="array" ref="AT105:AU105">IF(AND($AT$5,ISNUMBER(AO105)), MMULT(AR105:AS105,$AS$7:$AT$8),NA())</f>
        <v>#N/A</v>
      </c>
      <c r="AU105" s="61" t="e">
        <v>#N/A</v>
      </c>
      <c r="AW105" s="157">
        <f t="shared" si="13"/>
        <v>-101.62962962962983</v>
      </c>
      <c r="AX105" s="158">
        <f t="shared" si="13"/>
        <v>21.777777777777807</v>
      </c>
      <c r="AY105" s="158">
        <f t="shared" si="13"/>
        <v>-4.6666666666666696</v>
      </c>
      <c r="AZ105" s="159">
        <v>1</v>
      </c>
      <c r="BA105" s="61" t="e">
        <f t="array" ref="BA105:BB105">IF( ISNUMBER(AO105), MMULT(AW105:AZ105,$AY$8:$AZ$11),NA())</f>
        <v>#N/A</v>
      </c>
      <c r="BB105" s="61" t="e">
        <v>#N/A</v>
      </c>
    </row>
    <row r="106" spans="41:54" x14ac:dyDescent="0.2">
      <c r="AO106" s="61" t="b">
        <f t="shared" si="12"/>
        <v>0</v>
      </c>
      <c r="AP106" s="61">
        <f t="shared" si="10"/>
        <v>-4.6666666666666696</v>
      </c>
      <c r="AR106" s="148">
        <f t="shared" si="11"/>
        <v>-4.6666666666666696</v>
      </c>
      <c r="AS106" s="149">
        <v>1</v>
      </c>
      <c r="AT106" s="61" t="e">
        <f t="array" ref="AT106:AU106">IF(AND($AT$5,ISNUMBER(AO106)), MMULT(AR106:AS106,$AS$7:$AT$8),NA())</f>
        <v>#N/A</v>
      </c>
      <c r="AU106" s="61" t="e">
        <v>#N/A</v>
      </c>
      <c r="AW106" s="157">
        <f t="shared" si="13"/>
        <v>-101.62962962962983</v>
      </c>
      <c r="AX106" s="158">
        <f t="shared" si="13"/>
        <v>21.777777777777807</v>
      </c>
      <c r="AY106" s="158">
        <f t="shared" si="13"/>
        <v>-4.6666666666666696</v>
      </c>
      <c r="AZ106" s="159">
        <v>1</v>
      </c>
      <c r="BA106" s="61" t="e">
        <f t="array" ref="BA106:BB106">IF( ISNUMBER(AO106), MMULT(AW106:AZ106,$AY$8:$AZ$11),NA())</f>
        <v>#N/A</v>
      </c>
      <c r="BB106" s="61" t="e">
        <v>#N/A</v>
      </c>
    </row>
    <row r="107" spans="41:54" x14ac:dyDescent="0.2">
      <c r="AO107" s="61" t="b">
        <f t="shared" si="12"/>
        <v>0</v>
      </c>
      <c r="AP107" s="61">
        <f t="shared" si="10"/>
        <v>-4.6666666666666696</v>
      </c>
      <c r="AR107" s="148">
        <f t="shared" si="11"/>
        <v>-4.6666666666666696</v>
      </c>
      <c r="AS107" s="149">
        <v>1</v>
      </c>
      <c r="AT107" s="61" t="e">
        <f t="array" ref="AT107:AU107">IF(AND($AT$5,ISNUMBER(AO107)), MMULT(AR107:AS107,$AS$7:$AT$8),NA())</f>
        <v>#N/A</v>
      </c>
      <c r="AU107" s="61" t="e">
        <v>#N/A</v>
      </c>
      <c r="AW107" s="157">
        <f t="shared" si="13"/>
        <v>-101.62962962962983</v>
      </c>
      <c r="AX107" s="158">
        <f t="shared" si="13"/>
        <v>21.777777777777807</v>
      </c>
      <c r="AY107" s="158">
        <f t="shared" si="13"/>
        <v>-4.6666666666666696</v>
      </c>
      <c r="AZ107" s="159">
        <v>1</v>
      </c>
      <c r="BA107" s="61" t="e">
        <f t="array" ref="BA107:BB107">IF( ISNUMBER(AO107), MMULT(AW107:AZ107,$AY$8:$AZ$11),NA())</f>
        <v>#N/A</v>
      </c>
      <c r="BB107" s="61" t="e">
        <v>#N/A</v>
      </c>
    </row>
    <row r="108" spans="41:54" x14ac:dyDescent="0.2">
      <c r="AO108" s="61" t="b">
        <f t="shared" si="12"/>
        <v>0</v>
      </c>
      <c r="AP108" s="61">
        <f t="shared" si="10"/>
        <v>-4.6666666666666696</v>
      </c>
      <c r="AR108" s="148">
        <f t="shared" si="11"/>
        <v>-4.6666666666666696</v>
      </c>
      <c r="AS108" s="149">
        <v>1</v>
      </c>
      <c r="AT108" s="61" t="e">
        <f t="array" ref="AT108:AU108">IF(AND($AT$5,ISNUMBER(AO108)), MMULT(AR108:AS108,$AS$7:$AT$8),NA())</f>
        <v>#N/A</v>
      </c>
      <c r="AU108" s="61" t="e">
        <v>#N/A</v>
      </c>
      <c r="AW108" s="157">
        <f t="shared" si="13"/>
        <v>-101.62962962962983</v>
      </c>
      <c r="AX108" s="158">
        <f t="shared" si="13"/>
        <v>21.777777777777807</v>
      </c>
      <c r="AY108" s="158">
        <f t="shared" si="13"/>
        <v>-4.6666666666666696</v>
      </c>
      <c r="AZ108" s="159">
        <v>1</v>
      </c>
      <c r="BA108" s="61" t="e">
        <f t="array" ref="BA108:BB108">IF( ISNUMBER(AO108), MMULT(AW108:AZ108,$AY$8:$AZ$11),NA())</f>
        <v>#N/A</v>
      </c>
      <c r="BB108" s="61" t="e">
        <v>#N/A</v>
      </c>
    </row>
    <row r="109" spans="41:54" x14ac:dyDescent="0.2">
      <c r="AO109" s="61" t="b">
        <f t="shared" si="12"/>
        <v>0</v>
      </c>
      <c r="AP109" s="61">
        <f t="shared" si="10"/>
        <v>-4.6666666666666696</v>
      </c>
      <c r="AR109" s="148">
        <f t="shared" si="11"/>
        <v>-4.6666666666666696</v>
      </c>
      <c r="AS109" s="149">
        <v>1</v>
      </c>
      <c r="AT109" s="61" t="e">
        <f t="array" ref="AT109:AU109">IF(AND($AT$5,ISNUMBER(AO109)), MMULT(AR109:AS109,$AS$7:$AT$8),NA())</f>
        <v>#N/A</v>
      </c>
      <c r="AU109" s="61" t="e">
        <v>#N/A</v>
      </c>
      <c r="AW109" s="157">
        <f t="shared" si="13"/>
        <v>-101.62962962962983</v>
      </c>
      <c r="AX109" s="158">
        <f t="shared" si="13"/>
        <v>21.777777777777807</v>
      </c>
      <c r="AY109" s="158">
        <f t="shared" si="13"/>
        <v>-4.6666666666666696</v>
      </c>
      <c r="AZ109" s="159">
        <v>1</v>
      </c>
      <c r="BA109" s="61" t="e">
        <f t="array" ref="BA109:BB109">IF( ISNUMBER(AO109), MMULT(AW109:AZ109,$AY$8:$AZ$11),NA())</f>
        <v>#N/A</v>
      </c>
      <c r="BB109" s="61" t="e">
        <v>#N/A</v>
      </c>
    </row>
    <row r="110" spans="41:54" x14ac:dyDescent="0.2">
      <c r="AO110" s="61" t="b">
        <f t="shared" si="12"/>
        <v>0</v>
      </c>
      <c r="AP110" s="61">
        <f t="shared" ref="AP110:AP137" si="14">(AO110-AP$7)/(AP$8-AP$7)</f>
        <v>-4.6666666666666696</v>
      </c>
      <c r="AR110" s="148">
        <f t="shared" ref="AR110:AR137" si="15">AP110</f>
        <v>-4.6666666666666696</v>
      </c>
      <c r="AS110" s="149">
        <v>1</v>
      </c>
      <c r="AT110" s="61" t="e">
        <f t="array" ref="AT110:AU110">IF(AND($AT$5,ISNUMBER(AO110)), MMULT(AR110:AS110,$AS$7:$AT$8),NA())</f>
        <v>#N/A</v>
      </c>
      <c r="AU110" s="61" t="e">
        <v>#N/A</v>
      </c>
      <c r="AW110" s="157">
        <f t="shared" si="13"/>
        <v>-101.62962962962983</v>
      </c>
      <c r="AX110" s="158">
        <f t="shared" si="13"/>
        <v>21.777777777777807</v>
      </c>
      <c r="AY110" s="158">
        <f t="shared" si="13"/>
        <v>-4.6666666666666696</v>
      </c>
      <c r="AZ110" s="159">
        <v>1</v>
      </c>
      <c r="BA110" s="61" t="e">
        <f t="array" ref="BA110:BB110">IF( ISNUMBER(AO110), MMULT(AW110:AZ110,$AY$8:$AZ$11),NA())</f>
        <v>#N/A</v>
      </c>
      <c r="BB110" s="61" t="e">
        <v>#N/A</v>
      </c>
    </row>
    <row r="111" spans="41:54" x14ac:dyDescent="0.2">
      <c r="AO111" s="61" t="b">
        <f t="shared" ref="AO111:AO137" si="16">IF(AO110&lt;AP$8,AO110+AP$9)</f>
        <v>0</v>
      </c>
      <c r="AP111" s="61">
        <f t="shared" si="14"/>
        <v>-4.6666666666666696</v>
      </c>
      <c r="AR111" s="148">
        <f t="shared" si="15"/>
        <v>-4.6666666666666696</v>
      </c>
      <c r="AS111" s="149">
        <v>1</v>
      </c>
      <c r="AT111" s="61" t="e">
        <f t="array" ref="AT111:AU111">IF(AND($AT$5,ISNUMBER(AO111)), MMULT(AR111:AS111,$AS$7:$AT$8),NA())</f>
        <v>#N/A</v>
      </c>
      <c r="AU111" s="61" t="e">
        <v>#N/A</v>
      </c>
      <c r="AW111" s="157">
        <f t="shared" si="13"/>
        <v>-101.62962962962983</v>
      </c>
      <c r="AX111" s="158">
        <f t="shared" si="13"/>
        <v>21.777777777777807</v>
      </c>
      <c r="AY111" s="158">
        <f t="shared" si="13"/>
        <v>-4.6666666666666696</v>
      </c>
      <c r="AZ111" s="159">
        <v>1</v>
      </c>
      <c r="BA111" s="61" t="e">
        <f t="array" ref="BA111:BB111">IF( ISNUMBER(AO111), MMULT(AW111:AZ111,$AY$8:$AZ$11),NA())</f>
        <v>#N/A</v>
      </c>
      <c r="BB111" s="61" t="e">
        <v>#N/A</v>
      </c>
    </row>
    <row r="112" spans="41:54" x14ac:dyDescent="0.2">
      <c r="AO112" s="61" t="b">
        <f t="shared" si="16"/>
        <v>0</v>
      </c>
      <c r="AP112" s="61">
        <f t="shared" si="14"/>
        <v>-4.6666666666666696</v>
      </c>
      <c r="AR112" s="148">
        <f t="shared" si="15"/>
        <v>-4.6666666666666696</v>
      </c>
      <c r="AS112" s="149">
        <v>1</v>
      </c>
      <c r="AT112" s="61" t="e">
        <f t="array" ref="AT112:AU112">IF(AND($AT$5,ISNUMBER(AO112)), MMULT(AR112:AS112,$AS$7:$AT$8),NA())</f>
        <v>#N/A</v>
      </c>
      <c r="AU112" s="61" t="e">
        <v>#N/A</v>
      </c>
      <c r="AW112" s="157">
        <f t="shared" si="13"/>
        <v>-101.62962962962983</v>
      </c>
      <c r="AX112" s="158">
        <f t="shared" si="13"/>
        <v>21.777777777777807</v>
      </c>
      <c r="AY112" s="158">
        <f t="shared" si="13"/>
        <v>-4.6666666666666696</v>
      </c>
      <c r="AZ112" s="159">
        <v>1</v>
      </c>
      <c r="BA112" s="61" t="e">
        <f t="array" ref="BA112:BB112">IF( ISNUMBER(AO112), MMULT(AW112:AZ112,$AY$8:$AZ$11),NA())</f>
        <v>#N/A</v>
      </c>
      <c r="BB112" s="61" t="e">
        <v>#N/A</v>
      </c>
    </row>
    <row r="113" spans="36:54" x14ac:dyDescent="0.2">
      <c r="AO113" s="61" t="b">
        <f t="shared" si="16"/>
        <v>0</v>
      </c>
      <c r="AP113" s="61">
        <f t="shared" si="14"/>
        <v>-4.6666666666666696</v>
      </c>
      <c r="AR113" s="148">
        <f t="shared" si="15"/>
        <v>-4.6666666666666696</v>
      </c>
      <c r="AS113" s="149">
        <v>1</v>
      </c>
      <c r="AT113" s="61" t="e">
        <f t="array" ref="AT113:AU113">IF(AND($AT$5,ISNUMBER(AO113)), MMULT(AR113:AS113,$AS$7:$AT$8),NA())</f>
        <v>#N/A</v>
      </c>
      <c r="AU113" s="61" t="e">
        <v>#N/A</v>
      </c>
      <c r="AW113" s="157">
        <f t="shared" si="13"/>
        <v>-101.62962962962983</v>
      </c>
      <c r="AX113" s="158">
        <f t="shared" si="13"/>
        <v>21.777777777777807</v>
      </c>
      <c r="AY113" s="158">
        <f t="shared" si="13"/>
        <v>-4.6666666666666696</v>
      </c>
      <c r="AZ113" s="159">
        <v>1</v>
      </c>
      <c r="BA113" s="61" t="e">
        <f t="array" ref="BA113:BB113">IF( ISNUMBER(AO113), MMULT(AW113:AZ113,$AY$8:$AZ$11),NA())</f>
        <v>#N/A</v>
      </c>
      <c r="BB113" s="61" t="e">
        <v>#N/A</v>
      </c>
    </row>
    <row r="114" spans="36:54" x14ac:dyDescent="0.2">
      <c r="AJ114" s="36"/>
      <c r="AO114" s="61" t="b">
        <f t="shared" si="16"/>
        <v>0</v>
      </c>
      <c r="AP114" s="61">
        <f t="shared" si="14"/>
        <v>-4.6666666666666696</v>
      </c>
      <c r="AR114" s="148">
        <f t="shared" si="15"/>
        <v>-4.6666666666666696</v>
      </c>
      <c r="AS114" s="149">
        <v>1</v>
      </c>
      <c r="AT114" s="61" t="e">
        <f t="array" ref="AT114:AU114">IF(AND($AT$5,ISNUMBER(AO114)), MMULT(AR114:AS114,$AS$7:$AT$8),NA())</f>
        <v>#N/A</v>
      </c>
      <c r="AU114" s="61" t="e">
        <v>#N/A</v>
      </c>
      <c r="AW114" s="157">
        <f t="shared" ref="AW114:AY133" si="17">AX114*$AP114</f>
        <v>-101.62962962962983</v>
      </c>
      <c r="AX114" s="158">
        <f t="shared" si="17"/>
        <v>21.777777777777807</v>
      </c>
      <c r="AY114" s="158">
        <f t="shared" si="17"/>
        <v>-4.6666666666666696</v>
      </c>
      <c r="AZ114" s="159">
        <v>1</v>
      </c>
      <c r="BA114" s="61" t="e">
        <f t="array" ref="BA114:BB114">IF( ISNUMBER(AO114), MMULT(AW114:AZ114,$AY$8:$AZ$11),NA())</f>
        <v>#N/A</v>
      </c>
      <c r="BB114" s="61" t="e">
        <v>#N/A</v>
      </c>
    </row>
    <row r="115" spans="36:54" x14ac:dyDescent="0.2">
      <c r="AO115" s="61" t="b">
        <f t="shared" si="16"/>
        <v>0</v>
      </c>
      <c r="AP115" s="61">
        <f t="shared" si="14"/>
        <v>-4.6666666666666696</v>
      </c>
      <c r="AR115" s="148">
        <f t="shared" si="15"/>
        <v>-4.6666666666666696</v>
      </c>
      <c r="AS115" s="149">
        <v>1</v>
      </c>
      <c r="AT115" s="61" t="e">
        <f t="array" ref="AT115:AU115">IF(AND($AT$5,ISNUMBER(AO115)), MMULT(AR115:AS115,$AS$7:$AT$8),NA())</f>
        <v>#N/A</v>
      </c>
      <c r="AU115" s="61" t="e">
        <v>#N/A</v>
      </c>
      <c r="AW115" s="157">
        <f t="shared" si="17"/>
        <v>-101.62962962962983</v>
      </c>
      <c r="AX115" s="158">
        <f t="shared" si="17"/>
        <v>21.777777777777807</v>
      </c>
      <c r="AY115" s="158">
        <f t="shared" si="17"/>
        <v>-4.6666666666666696</v>
      </c>
      <c r="AZ115" s="159">
        <v>1</v>
      </c>
      <c r="BA115" s="61" t="e">
        <f t="array" ref="BA115:BB115">IF( ISNUMBER(AO115), MMULT(AW115:AZ115,$AY$8:$AZ$11),NA())</f>
        <v>#N/A</v>
      </c>
      <c r="BB115" s="61" t="e">
        <v>#N/A</v>
      </c>
    </row>
    <row r="116" spans="36:54" x14ac:dyDescent="0.2">
      <c r="AO116" s="61" t="b">
        <f t="shared" si="16"/>
        <v>0</v>
      </c>
      <c r="AP116" s="61">
        <f t="shared" si="14"/>
        <v>-4.6666666666666696</v>
      </c>
      <c r="AR116" s="148">
        <f t="shared" si="15"/>
        <v>-4.6666666666666696</v>
      </c>
      <c r="AS116" s="149">
        <v>1</v>
      </c>
      <c r="AT116" s="61" t="e">
        <f t="array" ref="AT116:AU116">IF(AND($AT$5,ISNUMBER(AO116)), MMULT(AR116:AS116,$AS$7:$AT$8),NA())</f>
        <v>#N/A</v>
      </c>
      <c r="AU116" s="61" t="e">
        <v>#N/A</v>
      </c>
      <c r="AW116" s="157">
        <f t="shared" si="17"/>
        <v>-101.62962962962983</v>
      </c>
      <c r="AX116" s="158">
        <f t="shared" si="17"/>
        <v>21.777777777777807</v>
      </c>
      <c r="AY116" s="158">
        <f t="shared" si="17"/>
        <v>-4.6666666666666696</v>
      </c>
      <c r="AZ116" s="159">
        <v>1</v>
      </c>
      <c r="BA116" s="61" t="e">
        <f t="array" ref="BA116:BB116">IF( ISNUMBER(AO116), MMULT(AW116:AZ116,$AY$8:$AZ$11),NA())</f>
        <v>#N/A</v>
      </c>
      <c r="BB116" s="61" t="e">
        <v>#N/A</v>
      </c>
    </row>
    <row r="117" spans="36:54" x14ac:dyDescent="0.2">
      <c r="AO117" s="61" t="b">
        <f t="shared" si="16"/>
        <v>0</v>
      </c>
      <c r="AP117" s="61">
        <f t="shared" si="14"/>
        <v>-4.6666666666666696</v>
      </c>
      <c r="AR117" s="148">
        <f t="shared" si="15"/>
        <v>-4.6666666666666696</v>
      </c>
      <c r="AS117" s="149">
        <v>1</v>
      </c>
      <c r="AT117" s="61" t="e">
        <f t="array" ref="AT117:AU117">IF(AND($AT$5,ISNUMBER(AO117)), MMULT(AR117:AS117,$AS$7:$AT$8),NA())</f>
        <v>#N/A</v>
      </c>
      <c r="AU117" s="61" t="e">
        <v>#N/A</v>
      </c>
      <c r="AW117" s="157">
        <f t="shared" si="17"/>
        <v>-101.62962962962983</v>
      </c>
      <c r="AX117" s="158">
        <f t="shared" si="17"/>
        <v>21.777777777777807</v>
      </c>
      <c r="AY117" s="158">
        <f t="shared" si="17"/>
        <v>-4.6666666666666696</v>
      </c>
      <c r="AZ117" s="159">
        <v>1</v>
      </c>
      <c r="BA117" s="61" t="e">
        <f t="array" ref="BA117:BB117">IF( ISNUMBER(AO117), MMULT(AW117:AZ117,$AY$8:$AZ$11),NA())</f>
        <v>#N/A</v>
      </c>
      <c r="BB117" s="61" t="e">
        <v>#N/A</v>
      </c>
    </row>
    <row r="118" spans="36:54" x14ac:dyDescent="0.2">
      <c r="AO118" s="61" t="b">
        <f t="shared" si="16"/>
        <v>0</v>
      </c>
      <c r="AP118" s="61">
        <f t="shared" si="14"/>
        <v>-4.6666666666666696</v>
      </c>
      <c r="AR118" s="148">
        <f t="shared" si="15"/>
        <v>-4.6666666666666696</v>
      </c>
      <c r="AS118" s="149">
        <v>1</v>
      </c>
      <c r="AT118" s="61" t="e">
        <f t="array" ref="AT118:AU118">IF(AND($AT$5,ISNUMBER(AO118)), MMULT(AR118:AS118,$AS$7:$AT$8),NA())</f>
        <v>#N/A</v>
      </c>
      <c r="AU118" s="61" t="e">
        <v>#N/A</v>
      </c>
      <c r="AW118" s="157">
        <f t="shared" si="17"/>
        <v>-101.62962962962983</v>
      </c>
      <c r="AX118" s="158">
        <f t="shared" si="17"/>
        <v>21.777777777777807</v>
      </c>
      <c r="AY118" s="158">
        <f t="shared" si="17"/>
        <v>-4.6666666666666696</v>
      </c>
      <c r="AZ118" s="159">
        <v>1</v>
      </c>
      <c r="BA118" s="61" t="e">
        <f t="array" ref="BA118:BB118">IF( ISNUMBER(AO118), MMULT(AW118:AZ118,$AY$8:$AZ$11),NA())</f>
        <v>#N/A</v>
      </c>
      <c r="BB118" s="61" t="e">
        <v>#N/A</v>
      </c>
    </row>
    <row r="119" spans="36:54" x14ac:dyDescent="0.2">
      <c r="AO119" s="61" t="b">
        <f t="shared" si="16"/>
        <v>0</v>
      </c>
      <c r="AP119" s="61">
        <f t="shared" si="14"/>
        <v>-4.6666666666666696</v>
      </c>
      <c r="AR119" s="148">
        <f t="shared" si="15"/>
        <v>-4.6666666666666696</v>
      </c>
      <c r="AS119" s="149">
        <v>1</v>
      </c>
      <c r="AT119" s="61" t="e">
        <f t="array" ref="AT119:AU119">IF(AND($AT$5,ISNUMBER(AO119)), MMULT(AR119:AS119,$AS$7:$AT$8),NA())</f>
        <v>#N/A</v>
      </c>
      <c r="AU119" s="61" t="e">
        <v>#N/A</v>
      </c>
      <c r="AW119" s="157">
        <f t="shared" si="17"/>
        <v>-101.62962962962983</v>
      </c>
      <c r="AX119" s="158">
        <f t="shared" si="17"/>
        <v>21.777777777777807</v>
      </c>
      <c r="AY119" s="158">
        <f t="shared" si="17"/>
        <v>-4.6666666666666696</v>
      </c>
      <c r="AZ119" s="159">
        <v>1</v>
      </c>
      <c r="BA119" s="61" t="e">
        <f t="array" ref="BA119:BB119">IF( ISNUMBER(AO119), MMULT(AW119:AZ119,$AY$8:$AZ$11),NA())</f>
        <v>#N/A</v>
      </c>
      <c r="BB119" s="61" t="e">
        <v>#N/A</v>
      </c>
    </row>
    <row r="120" spans="36:54" x14ac:dyDescent="0.2">
      <c r="AO120" s="61" t="b">
        <f t="shared" si="16"/>
        <v>0</v>
      </c>
      <c r="AP120" s="61">
        <f t="shared" si="14"/>
        <v>-4.6666666666666696</v>
      </c>
      <c r="AR120" s="148">
        <f t="shared" si="15"/>
        <v>-4.6666666666666696</v>
      </c>
      <c r="AS120" s="149">
        <v>1</v>
      </c>
      <c r="AT120" s="61" t="e">
        <f t="array" ref="AT120:AU120">IF(AND($AT$5,ISNUMBER(AO120)), MMULT(AR120:AS120,$AS$7:$AT$8),NA())</f>
        <v>#N/A</v>
      </c>
      <c r="AU120" s="61" t="e">
        <v>#N/A</v>
      </c>
      <c r="AW120" s="157">
        <f t="shared" si="17"/>
        <v>-101.62962962962983</v>
      </c>
      <c r="AX120" s="158">
        <f t="shared" si="17"/>
        <v>21.777777777777807</v>
      </c>
      <c r="AY120" s="158">
        <f t="shared" si="17"/>
        <v>-4.6666666666666696</v>
      </c>
      <c r="AZ120" s="159">
        <v>1</v>
      </c>
      <c r="BA120" s="61" t="e">
        <f t="array" ref="BA120:BB120">IF( ISNUMBER(AO120), MMULT(AW120:AZ120,$AY$8:$AZ$11),NA())</f>
        <v>#N/A</v>
      </c>
      <c r="BB120" s="61" t="e">
        <v>#N/A</v>
      </c>
    </row>
    <row r="121" spans="36:54" x14ac:dyDescent="0.2">
      <c r="AO121" s="61" t="b">
        <f t="shared" si="16"/>
        <v>0</v>
      </c>
      <c r="AP121" s="61">
        <f t="shared" si="14"/>
        <v>-4.6666666666666696</v>
      </c>
      <c r="AR121" s="148">
        <f t="shared" si="15"/>
        <v>-4.6666666666666696</v>
      </c>
      <c r="AS121" s="149">
        <v>1</v>
      </c>
      <c r="AT121" s="61" t="e">
        <f t="array" ref="AT121:AU121">IF(AND($AT$5,ISNUMBER(AO121)), MMULT(AR121:AS121,$AS$7:$AT$8),NA())</f>
        <v>#N/A</v>
      </c>
      <c r="AU121" s="61" t="e">
        <v>#N/A</v>
      </c>
      <c r="AW121" s="157">
        <f t="shared" si="17"/>
        <v>-101.62962962962983</v>
      </c>
      <c r="AX121" s="158">
        <f t="shared" si="17"/>
        <v>21.777777777777807</v>
      </c>
      <c r="AY121" s="158">
        <f t="shared" si="17"/>
        <v>-4.6666666666666696</v>
      </c>
      <c r="AZ121" s="159">
        <v>1</v>
      </c>
      <c r="BA121" s="61" t="e">
        <f t="array" ref="BA121:BB121">IF( ISNUMBER(AO121), MMULT(AW121:AZ121,$AY$8:$AZ$11),NA())</f>
        <v>#N/A</v>
      </c>
      <c r="BB121" s="61" t="e">
        <v>#N/A</v>
      </c>
    </row>
    <row r="122" spans="36:54" x14ac:dyDescent="0.2">
      <c r="AO122" s="61" t="b">
        <f t="shared" si="16"/>
        <v>0</v>
      </c>
      <c r="AP122" s="61">
        <f t="shared" si="14"/>
        <v>-4.6666666666666696</v>
      </c>
      <c r="AR122" s="148">
        <f t="shared" si="15"/>
        <v>-4.6666666666666696</v>
      </c>
      <c r="AS122" s="149">
        <v>1</v>
      </c>
      <c r="AT122" s="61" t="e">
        <f t="array" ref="AT122:AU122">IF(AND($AT$5,ISNUMBER(AO122)), MMULT(AR122:AS122,$AS$7:$AT$8),NA())</f>
        <v>#N/A</v>
      </c>
      <c r="AU122" s="61" t="e">
        <v>#N/A</v>
      </c>
      <c r="AW122" s="157">
        <f t="shared" si="17"/>
        <v>-101.62962962962983</v>
      </c>
      <c r="AX122" s="158">
        <f t="shared" si="17"/>
        <v>21.777777777777807</v>
      </c>
      <c r="AY122" s="158">
        <f t="shared" si="17"/>
        <v>-4.6666666666666696</v>
      </c>
      <c r="AZ122" s="159">
        <v>1</v>
      </c>
      <c r="BA122" s="61" t="e">
        <f t="array" ref="BA122:BB122">IF( ISNUMBER(AO122), MMULT(AW122:AZ122,$AY$8:$AZ$11),NA())</f>
        <v>#N/A</v>
      </c>
      <c r="BB122" s="61" t="e">
        <v>#N/A</v>
      </c>
    </row>
    <row r="123" spans="36:54" x14ac:dyDescent="0.2">
      <c r="AO123" s="61" t="b">
        <f t="shared" si="16"/>
        <v>0</v>
      </c>
      <c r="AP123" s="61">
        <f t="shared" si="14"/>
        <v>-4.6666666666666696</v>
      </c>
      <c r="AR123" s="148">
        <f t="shared" si="15"/>
        <v>-4.6666666666666696</v>
      </c>
      <c r="AS123" s="149">
        <v>1</v>
      </c>
      <c r="AT123" s="61" t="e">
        <f t="array" ref="AT123:AU123">IF(AND($AT$5,ISNUMBER(AO123)), MMULT(AR123:AS123,$AS$7:$AT$8),NA())</f>
        <v>#N/A</v>
      </c>
      <c r="AU123" s="61" t="e">
        <v>#N/A</v>
      </c>
      <c r="AW123" s="157">
        <f t="shared" si="17"/>
        <v>-101.62962962962983</v>
      </c>
      <c r="AX123" s="158">
        <f t="shared" si="17"/>
        <v>21.777777777777807</v>
      </c>
      <c r="AY123" s="158">
        <f t="shared" si="17"/>
        <v>-4.6666666666666696</v>
      </c>
      <c r="AZ123" s="159">
        <v>1</v>
      </c>
      <c r="BA123" s="61" t="e">
        <f t="array" ref="BA123:BB123">IF( ISNUMBER(AO123), MMULT(AW123:AZ123,$AY$8:$AZ$11),NA())</f>
        <v>#N/A</v>
      </c>
      <c r="BB123" s="61" t="e">
        <v>#N/A</v>
      </c>
    </row>
    <row r="124" spans="36:54" x14ac:dyDescent="0.2">
      <c r="AO124" s="61" t="b">
        <f t="shared" si="16"/>
        <v>0</v>
      </c>
      <c r="AP124" s="61">
        <f t="shared" si="14"/>
        <v>-4.6666666666666696</v>
      </c>
      <c r="AR124" s="148">
        <f t="shared" si="15"/>
        <v>-4.6666666666666696</v>
      </c>
      <c r="AS124" s="149">
        <v>1</v>
      </c>
      <c r="AT124" s="61" t="e">
        <f t="array" ref="AT124:AU124">IF(AND($AT$5,ISNUMBER(AO124)), MMULT(AR124:AS124,$AS$7:$AT$8),NA())</f>
        <v>#N/A</v>
      </c>
      <c r="AU124" s="61" t="e">
        <v>#N/A</v>
      </c>
      <c r="AW124" s="157">
        <f t="shared" si="17"/>
        <v>-101.62962962962983</v>
      </c>
      <c r="AX124" s="158">
        <f t="shared" si="17"/>
        <v>21.777777777777807</v>
      </c>
      <c r="AY124" s="158">
        <f t="shared" si="17"/>
        <v>-4.6666666666666696</v>
      </c>
      <c r="AZ124" s="159">
        <v>1</v>
      </c>
      <c r="BA124" s="61" t="e">
        <f t="array" ref="BA124:BB124">IF( ISNUMBER(AO124), MMULT(AW124:AZ124,$AY$8:$AZ$11),NA())</f>
        <v>#N/A</v>
      </c>
      <c r="BB124" s="61" t="e">
        <v>#N/A</v>
      </c>
    </row>
    <row r="125" spans="36:54" x14ac:dyDescent="0.2">
      <c r="AO125" s="61" t="b">
        <f t="shared" si="16"/>
        <v>0</v>
      </c>
      <c r="AP125" s="61">
        <f t="shared" si="14"/>
        <v>-4.6666666666666696</v>
      </c>
      <c r="AR125" s="148">
        <f t="shared" si="15"/>
        <v>-4.6666666666666696</v>
      </c>
      <c r="AS125" s="149">
        <v>1</v>
      </c>
      <c r="AT125" s="61" t="e">
        <f t="array" ref="AT125:AU125">IF(AND($AT$5,ISNUMBER(AO125)), MMULT(AR125:AS125,$AS$7:$AT$8),NA())</f>
        <v>#N/A</v>
      </c>
      <c r="AU125" s="61" t="e">
        <v>#N/A</v>
      </c>
      <c r="AW125" s="157">
        <f t="shared" si="17"/>
        <v>-101.62962962962983</v>
      </c>
      <c r="AX125" s="158">
        <f t="shared" si="17"/>
        <v>21.777777777777807</v>
      </c>
      <c r="AY125" s="158">
        <f t="shared" si="17"/>
        <v>-4.6666666666666696</v>
      </c>
      <c r="AZ125" s="159">
        <v>1</v>
      </c>
      <c r="BA125" s="61" t="e">
        <f t="array" ref="BA125:BB125">IF( ISNUMBER(AO125), MMULT(AW125:AZ125,$AY$8:$AZ$11),NA())</f>
        <v>#N/A</v>
      </c>
      <c r="BB125" s="61" t="e">
        <v>#N/A</v>
      </c>
    </row>
    <row r="126" spans="36:54" x14ac:dyDescent="0.2">
      <c r="AO126" s="61" t="b">
        <f t="shared" si="16"/>
        <v>0</v>
      </c>
      <c r="AP126" s="61">
        <f t="shared" si="14"/>
        <v>-4.6666666666666696</v>
      </c>
      <c r="AR126" s="148">
        <f t="shared" si="15"/>
        <v>-4.6666666666666696</v>
      </c>
      <c r="AS126" s="149">
        <v>1</v>
      </c>
      <c r="AT126" s="61" t="e">
        <f t="array" ref="AT126:AU126">IF(AND($AT$5,ISNUMBER(AO126)), MMULT(AR126:AS126,$AS$7:$AT$8),NA())</f>
        <v>#N/A</v>
      </c>
      <c r="AU126" s="61" t="e">
        <v>#N/A</v>
      </c>
      <c r="AW126" s="157">
        <f t="shared" si="17"/>
        <v>-101.62962962962983</v>
      </c>
      <c r="AX126" s="158">
        <f t="shared" si="17"/>
        <v>21.777777777777807</v>
      </c>
      <c r="AY126" s="158">
        <f t="shared" si="17"/>
        <v>-4.6666666666666696</v>
      </c>
      <c r="AZ126" s="159">
        <v>1</v>
      </c>
      <c r="BA126" s="61" t="e">
        <f t="array" ref="BA126:BB126">IF( ISNUMBER(AO126), MMULT(AW126:AZ126,$AY$8:$AZ$11),NA())</f>
        <v>#N/A</v>
      </c>
      <c r="BB126" s="61" t="e">
        <v>#N/A</v>
      </c>
    </row>
    <row r="127" spans="36:54" x14ac:dyDescent="0.2">
      <c r="AO127" s="61" t="b">
        <f t="shared" si="16"/>
        <v>0</v>
      </c>
      <c r="AP127" s="61">
        <f t="shared" si="14"/>
        <v>-4.6666666666666696</v>
      </c>
      <c r="AR127" s="148">
        <f t="shared" si="15"/>
        <v>-4.6666666666666696</v>
      </c>
      <c r="AS127" s="149">
        <v>1</v>
      </c>
      <c r="AT127" s="61" t="e">
        <f t="array" ref="AT127:AU127">IF(AND($AT$5,ISNUMBER(AO127)), MMULT(AR127:AS127,$AS$7:$AT$8),NA())</f>
        <v>#N/A</v>
      </c>
      <c r="AU127" s="61" t="e">
        <v>#N/A</v>
      </c>
      <c r="AW127" s="157">
        <f t="shared" si="17"/>
        <v>-101.62962962962983</v>
      </c>
      <c r="AX127" s="158">
        <f t="shared" si="17"/>
        <v>21.777777777777807</v>
      </c>
      <c r="AY127" s="158">
        <f t="shared" si="17"/>
        <v>-4.6666666666666696</v>
      </c>
      <c r="AZ127" s="159">
        <v>1</v>
      </c>
      <c r="BA127" s="61" t="e">
        <f t="array" ref="BA127:BB127">IF( ISNUMBER(AO127), MMULT(AW127:AZ127,$AY$8:$AZ$11),NA())</f>
        <v>#N/A</v>
      </c>
      <c r="BB127" s="61" t="e">
        <v>#N/A</v>
      </c>
    </row>
    <row r="128" spans="36:54" x14ac:dyDescent="0.2">
      <c r="AO128" s="61" t="b">
        <f t="shared" si="16"/>
        <v>0</v>
      </c>
      <c r="AP128" s="61">
        <f t="shared" si="14"/>
        <v>-4.6666666666666696</v>
      </c>
      <c r="AR128" s="148">
        <f t="shared" si="15"/>
        <v>-4.6666666666666696</v>
      </c>
      <c r="AS128" s="149">
        <v>1</v>
      </c>
      <c r="AT128" s="61" t="e">
        <f t="array" ref="AT128:AU128">IF(AND($AT$5,ISNUMBER(AO128)), MMULT(AR128:AS128,$AS$7:$AT$8),NA())</f>
        <v>#N/A</v>
      </c>
      <c r="AU128" s="61" t="e">
        <v>#N/A</v>
      </c>
      <c r="AW128" s="157">
        <f t="shared" si="17"/>
        <v>-101.62962962962983</v>
      </c>
      <c r="AX128" s="158">
        <f t="shared" si="17"/>
        <v>21.777777777777807</v>
      </c>
      <c r="AY128" s="158">
        <f t="shared" si="17"/>
        <v>-4.6666666666666696</v>
      </c>
      <c r="AZ128" s="159">
        <v>1</v>
      </c>
      <c r="BA128" s="61" t="e">
        <f t="array" ref="BA128:BB128">IF( ISNUMBER(AO128), MMULT(AW128:AZ128,$AY$8:$AZ$11),NA())</f>
        <v>#N/A</v>
      </c>
      <c r="BB128" s="61" t="e">
        <v>#N/A</v>
      </c>
    </row>
    <row r="129" spans="41:54" x14ac:dyDescent="0.2">
      <c r="AO129" s="61" t="b">
        <f t="shared" si="16"/>
        <v>0</v>
      </c>
      <c r="AP129" s="61">
        <f t="shared" si="14"/>
        <v>-4.6666666666666696</v>
      </c>
      <c r="AR129" s="148">
        <f t="shared" si="15"/>
        <v>-4.6666666666666696</v>
      </c>
      <c r="AS129" s="149">
        <v>1</v>
      </c>
      <c r="AT129" s="61" t="e">
        <f t="array" ref="AT129:AU129">IF(AND($AT$5,ISNUMBER(AO129)), MMULT(AR129:AS129,$AS$7:$AT$8),NA())</f>
        <v>#N/A</v>
      </c>
      <c r="AU129" s="61" t="e">
        <v>#N/A</v>
      </c>
      <c r="AW129" s="157">
        <f t="shared" si="17"/>
        <v>-101.62962962962983</v>
      </c>
      <c r="AX129" s="158">
        <f t="shared" si="17"/>
        <v>21.777777777777807</v>
      </c>
      <c r="AY129" s="158">
        <f t="shared" si="17"/>
        <v>-4.6666666666666696</v>
      </c>
      <c r="AZ129" s="159">
        <v>1</v>
      </c>
      <c r="BA129" s="61" t="e">
        <f t="array" ref="BA129:BB129">IF( ISNUMBER(AO129), MMULT(AW129:AZ129,$AY$8:$AZ$11),NA())</f>
        <v>#N/A</v>
      </c>
      <c r="BB129" s="61" t="e">
        <v>#N/A</v>
      </c>
    </row>
    <row r="130" spans="41:54" x14ac:dyDescent="0.2">
      <c r="AO130" s="61" t="b">
        <f t="shared" si="16"/>
        <v>0</v>
      </c>
      <c r="AP130" s="61">
        <f t="shared" si="14"/>
        <v>-4.6666666666666696</v>
      </c>
      <c r="AR130" s="148">
        <f t="shared" si="15"/>
        <v>-4.6666666666666696</v>
      </c>
      <c r="AS130" s="149">
        <v>1</v>
      </c>
      <c r="AT130" s="61" t="e">
        <f t="array" ref="AT130:AU130">IF(AND($AT$5,ISNUMBER(AO130)), MMULT(AR130:AS130,$AS$7:$AT$8),NA())</f>
        <v>#N/A</v>
      </c>
      <c r="AU130" s="61" t="e">
        <v>#N/A</v>
      </c>
      <c r="AW130" s="157">
        <f t="shared" si="17"/>
        <v>-101.62962962962983</v>
      </c>
      <c r="AX130" s="158">
        <f t="shared" si="17"/>
        <v>21.777777777777807</v>
      </c>
      <c r="AY130" s="158">
        <f t="shared" si="17"/>
        <v>-4.6666666666666696</v>
      </c>
      <c r="AZ130" s="159">
        <v>1</v>
      </c>
      <c r="BA130" s="61" t="e">
        <f t="array" ref="BA130:BB130">IF( ISNUMBER(AO130), MMULT(AW130:AZ130,$AY$8:$AZ$11),NA())</f>
        <v>#N/A</v>
      </c>
      <c r="BB130" s="61" t="e">
        <v>#N/A</v>
      </c>
    </row>
    <row r="131" spans="41:54" x14ac:dyDescent="0.2">
      <c r="AO131" s="61" t="b">
        <f t="shared" si="16"/>
        <v>0</v>
      </c>
      <c r="AP131" s="61">
        <f t="shared" si="14"/>
        <v>-4.6666666666666696</v>
      </c>
      <c r="AR131" s="148">
        <f t="shared" si="15"/>
        <v>-4.6666666666666696</v>
      </c>
      <c r="AS131" s="149">
        <v>1</v>
      </c>
      <c r="AT131" s="61" t="e">
        <f t="array" ref="AT131:AU131">IF(AND($AT$5,ISNUMBER(AO131)), MMULT(AR131:AS131,$AS$7:$AT$8),NA())</f>
        <v>#N/A</v>
      </c>
      <c r="AU131" s="61" t="e">
        <v>#N/A</v>
      </c>
      <c r="AW131" s="157">
        <f t="shared" si="17"/>
        <v>-101.62962962962983</v>
      </c>
      <c r="AX131" s="158">
        <f t="shared" si="17"/>
        <v>21.777777777777807</v>
      </c>
      <c r="AY131" s="158">
        <f t="shared" si="17"/>
        <v>-4.6666666666666696</v>
      </c>
      <c r="AZ131" s="159">
        <v>1</v>
      </c>
      <c r="BA131" s="61" t="e">
        <f t="array" ref="BA131:BB131">IF( ISNUMBER(AO131), MMULT(AW131:AZ131,$AY$8:$AZ$11),NA())</f>
        <v>#N/A</v>
      </c>
      <c r="BB131" s="61" t="e">
        <v>#N/A</v>
      </c>
    </row>
    <row r="132" spans="41:54" x14ac:dyDescent="0.2">
      <c r="AO132" s="61" t="b">
        <f t="shared" si="16"/>
        <v>0</v>
      </c>
      <c r="AP132" s="61">
        <f t="shared" si="14"/>
        <v>-4.6666666666666696</v>
      </c>
      <c r="AR132" s="148">
        <f t="shared" si="15"/>
        <v>-4.6666666666666696</v>
      </c>
      <c r="AS132" s="149">
        <v>1</v>
      </c>
      <c r="AT132" s="61" t="e">
        <f t="array" ref="AT132:AU132">IF(AND($AT$5,ISNUMBER(AO132)), MMULT(AR132:AS132,$AS$7:$AT$8),NA())</f>
        <v>#N/A</v>
      </c>
      <c r="AU132" s="61" t="e">
        <v>#N/A</v>
      </c>
      <c r="AW132" s="157">
        <f t="shared" si="17"/>
        <v>-101.62962962962983</v>
      </c>
      <c r="AX132" s="158">
        <f t="shared" si="17"/>
        <v>21.777777777777807</v>
      </c>
      <c r="AY132" s="158">
        <f t="shared" si="17"/>
        <v>-4.6666666666666696</v>
      </c>
      <c r="AZ132" s="159">
        <v>1</v>
      </c>
      <c r="BA132" s="61" t="e">
        <f t="array" ref="BA132:BB132">IF( ISNUMBER(AO132), MMULT(AW132:AZ132,$AY$8:$AZ$11),NA())</f>
        <v>#N/A</v>
      </c>
      <c r="BB132" s="61" t="e">
        <v>#N/A</v>
      </c>
    </row>
    <row r="133" spans="41:54" x14ac:dyDescent="0.2">
      <c r="AO133" s="61" t="b">
        <f t="shared" si="16"/>
        <v>0</v>
      </c>
      <c r="AP133" s="61">
        <f t="shared" si="14"/>
        <v>-4.6666666666666696</v>
      </c>
      <c r="AR133" s="148">
        <f t="shared" si="15"/>
        <v>-4.6666666666666696</v>
      </c>
      <c r="AS133" s="149">
        <v>1</v>
      </c>
      <c r="AT133" s="61" t="e">
        <f t="array" ref="AT133:AU133">IF(AND($AT$5,ISNUMBER(AO133)), MMULT(AR133:AS133,$AS$7:$AT$8),NA())</f>
        <v>#N/A</v>
      </c>
      <c r="AU133" s="61" t="e">
        <v>#N/A</v>
      </c>
      <c r="AW133" s="157">
        <f t="shared" si="17"/>
        <v>-101.62962962962983</v>
      </c>
      <c r="AX133" s="158">
        <f t="shared" si="17"/>
        <v>21.777777777777807</v>
      </c>
      <c r="AY133" s="158">
        <f t="shared" si="17"/>
        <v>-4.6666666666666696</v>
      </c>
      <c r="AZ133" s="159">
        <v>1</v>
      </c>
      <c r="BA133" s="61" t="e">
        <f t="array" ref="BA133:BB133">IF( ISNUMBER(AO133), MMULT(AW133:AZ133,$AY$8:$AZ$11),NA())</f>
        <v>#N/A</v>
      </c>
      <c r="BB133" s="61" t="e">
        <v>#N/A</v>
      </c>
    </row>
    <row r="134" spans="41:54" x14ac:dyDescent="0.2">
      <c r="AO134" s="61" t="b">
        <f t="shared" si="16"/>
        <v>0</v>
      </c>
      <c r="AP134" s="61">
        <f t="shared" si="14"/>
        <v>-4.6666666666666696</v>
      </c>
      <c r="AR134" s="148">
        <f t="shared" si="15"/>
        <v>-4.6666666666666696</v>
      </c>
      <c r="AS134" s="149">
        <v>1</v>
      </c>
      <c r="AT134" s="61" t="e">
        <f t="array" ref="AT134:AU134">IF(AND($AT$5,ISNUMBER(AO134)), MMULT(AR134:AS134,$AS$7:$AT$8),NA())</f>
        <v>#N/A</v>
      </c>
      <c r="AU134" s="61" t="e">
        <v>#N/A</v>
      </c>
      <c r="AW134" s="157">
        <f t="shared" ref="AW134:AY137" si="18">AX134*$AP134</f>
        <v>-101.62962962962983</v>
      </c>
      <c r="AX134" s="158">
        <f t="shared" si="18"/>
        <v>21.777777777777807</v>
      </c>
      <c r="AY134" s="158">
        <f t="shared" si="18"/>
        <v>-4.6666666666666696</v>
      </c>
      <c r="AZ134" s="159">
        <v>1</v>
      </c>
      <c r="BA134" s="61" t="e">
        <f t="array" ref="BA134:BB134">IF( ISNUMBER(AO134), MMULT(AW134:AZ134,$AY$8:$AZ$11),NA())</f>
        <v>#N/A</v>
      </c>
      <c r="BB134" s="61" t="e">
        <v>#N/A</v>
      </c>
    </row>
    <row r="135" spans="41:54" x14ac:dyDescent="0.2">
      <c r="AO135" s="61" t="b">
        <f t="shared" si="16"/>
        <v>0</v>
      </c>
      <c r="AP135" s="61">
        <f t="shared" si="14"/>
        <v>-4.6666666666666696</v>
      </c>
      <c r="AR135" s="148">
        <f t="shared" si="15"/>
        <v>-4.6666666666666696</v>
      </c>
      <c r="AS135" s="149">
        <v>1</v>
      </c>
      <c r="AT135" s="61" t="e">
        <f t="array" ref="AT135:AU135">IF(AND($AT$5,ISNUMBER(AO135)), MMULT(AR135:AS135,$AS$7:$AT$8),NA())</f>
        <v>#N/A</v>
      </c>
      <c r="AU135" s="61" t="e">
        <v>#N/A</v>
      </c>
      <c r="AW135" s="157">
        <f t="shared" si="18"/>
        <v>-101.62962962962983</v>
      </c>
      <c r="AX135" s="158">
        <f t="shared" si="18"/>
        <v>21.777777777777807</v>
      </c>
      <c r="AY135" s="158">
        <f t="shared" si="18"/>
        <v>-4.6666666666666696</v>
      </c>
      <c r="AZ135" s="159">
        <v>1</v>
      </c>
      <c r="BA135" s="61" t="e">
        <f t="array" ref="BA135:BB135">IF( ISNUMBER(AO135), MMULT(AW135:AZ135,$AY$8:$AZ$11),NA())</f>
        <v>#N/A</v>
      </c>
      <c r="BB135" s="61" t="e">
        <v>#N/A</v>
      </c>
    </row>
    <row r="136" spans="41:54" x14ac:dyDescent="0.2">
      <c r="AO136" s="61" t="b">
        <f t="shared" si="16"/>
        <v>0</v>
      </c>
      <c r="AP136" s="61">
        <f t="shared" si="14"/>
        <v>-4.6666666666666696</v>
      </c>
      <c r="AR136" s="148">
        <f t="shared" si="15"/>
        <v>-4.6666666666666696</v>
      </c>
      <c r="AS136" s="149">
        <v>1</v>
      </c>
      <c r="AT136" s="61" t="e">
        <f t="array" ref="AT136:AU136">IF(AND($AT$5,ISNUMBER(AO136)), MMULT(AR136:AS136,$AS$7:$AT$8),NA())</f>
        <v>#N/A</v>
      </c>
      <c r="AU136" s="61" t="e">
        <v>#N/A</v>
      </c>
      <c r="AW136" s="157">
        <f t="shared" si="18"/>
        <v>-101.62962962962983</v>
      </c>
      <c r="AX136" s="158">
        <f t="shared" si="18"/>
        <v>21.777777777777807</v>
      </c>
      <c r="AY136" s="158">
        <f t="shared" si="18"/>
        <v>-4.6666666666666696</v>
      </c>
      <c r="AZ136" s="159">
        <v>1</v>
      </c>
      <c r="BA136" s="61" t="e">
        <f t="array" ref="BA136:BB136">IF( ISNUMBER(AO136), MMULT(AW136:AZ136,$AY$8:$AZ$11),NA())</f>
        <v>#N/A</v>
      </c>
      <c r="BB136" s="61" t="e">
        <v>#N/A</v>
      </c>
    </row>
    <row r="137" spans="41:54" x14ac:dyDescent="0.2">
      <c r="AO137" s="61" t="b">
        <f t="shared" si="16"/>
        <v>0</v>
      </c>
      <c r="AP137" s="61">
        <f t="shared" si="14"/>
        <v>-4.6666666666666696</v>
      </c>
      <c r="AR137" s="154">
        <f t="shared" si="15"/>
        <v>-4.6666666666666696</v>
      </c>
      <c r="AS137" s="156">
        <v>1</v>
      </c>
      <c r="AT137" s="61" t="e">
        <f t="array" ref="AT137:AU137">IF(AND($AT$5,ISNUMBER(AO137)), MMULT(AR137:AS137,$AS$7:$AT$8),NA())</f>
        <v>#N/A</v>
      </c>
      <c r="AU137" s="61" t="e">
        <v>#N/A</v>
      </c>
      <c r="AW137" s="157">
        <f t="shared" si="18"/>
        <v>-101.62962962962983</v>
      </c>
      <c r="AX137" s="158">
        <f t="shared" si="18"/>
        <v>21.777777777777807</v>
      </c>
      <c r="AY137" s="158">
        <f t="shared" si="18"/>
        <v>-4.6666666666666696</v>
      </c>
      <c r="AZ137" s="159">
        <v>1</v>
      </c>
      <c r="BA137" s="61" t="e">
        <f t="array" ref="BA137:BB137">IF( ISNUMBER(AO137), MMULT(AW137:AZ137,$AY$8:$AZ$11),NA())</f>
        <v>#N/A</v>
      </c>
      <c r="BB137" s="61" t="e">
        <v>#N/A</v>
      </c>
    </row>
  </sheetData>
  <sheetProtection sheet="1" objects="1" scenarios="1"/>
  <conditionalFormatting sqref="B5:D10">
    <cfRule type="expression" dxfId="16" priority="1">
      <formula>OR($B6=$H$6,$B4=$H$7)</formula>
    </cfRule>
    <cfRule type="expression" dxfId="15" priority="2">
      <formula>$B5=$H$7</formula>
    </cfRule>
    <cfRule type="expression" dxfId="14" priority="3">
      <formula>$B5=$H$6</formula>
    </cfRule>
  </conditionalFormatting>
  <conditionalFormatting sqref="B11:D11">
    <cfRule type="expression" dxfId="13" priority="4">
      <formula>OR($B13=$H$6,$B10=$H$7)</formula>
    </cfRule>
    <cfRule type="expression" dxfId="12" priority="5">
      <formula>$B11=$H$7</formula>
    </cfRule>
    <cfRule type="expression" dxfId="11" priority="6">
      <formula>$B11=$H$6</formula>
    </cfRule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Group Box 1">
              <controlPr defaultSize="0" autoFill="0" autoPict="0" altText="Interval Selection">
                <anchor moveWithCells="1">
                  <from>
                    <xdr:col>19</xdr:col>
                    <xdr:colOff>101600</xdr:colOff>
                    <xdr:row>17</xdr:row>
                    <xdr:rowOff>63500</xdr:rowOff>
                  </from>
                  <to>
                    <xdr:col>21</xdr:col>
                    <xdr:colOff>152400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Option Button 2">
              <controlPr locked="0" defaultSize="0" autoFill="0" autoLine="0" autoPict="0">
                <anchor moveWithCells="1">
                  <from>
                    <xdr:col>19</xdr:col>
                    <xdr:colOff>254000</xdr:colOff>
                    <xdr:row>17</xdr:row>
                    <xdr:rowOff>139700</xdr:rowOff>
                  </from>
                  <to>
                    <xdr:col>21</xdr:col>
                    <xdr:colOff>38100</xdr:colOff>
                    <xdr:row>18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Option Button 3">
              <controlPr locked="0" defaultSize="0" autoFill="0" autoLine="0" autoPict="0">
                <anchor moveWithCells="1">
                  <from>
                    <xdr:col>19</xdr:col>
                    <xdr:colOff>254000</xdr:colOff>
                    <xdr:row>18</xdr:row>
                    <xdr:rowOff>165100</xdr:rowOff>
                  </from>
                  <to>
                    <xdr:col>21</xdr:col>
                    <xdr:colOff>38100</xdr:colOff>
                    <xdr:row>19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Option Button 4">
              <controlPr locked="0" defaultSize="0" autoFill="0" autoLine="0" autoPict="0">
                <anchor moveWithCells="1">
                  <from>
                    <xdr:col>19</xdr:col>
                    <xdr:colOff>254000</xdr:colOff>
                    <xdr:row>20</xdr:row>
                    <xdr:rowOff>0</xdr:rowOff>
                  </from>
                  <to>
                    <xdr:col>21</xdr:col>
                    <xdr:colOff>38100</xdr:colOff>
                    <xdr:row>21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8" name="Option Button 5">
              <controlPr locked="0" defaultSize="0" autoFill="0" autoLine="0" autoPict="0">
                <anchor moveWithCells="1">
                  <from>
                    <xdr:col>19</xdr:col>
                    <xdr:colOff>254000</xdr:colOff>
                    <xdr:row>21</xdr:row>
                    <xdr:rowOff>38100</xdr:rowOff>
                  </from>
                  <to>
                    <xdr:col>21</xdr:col>
                    <xdr:colOff>38100</xdr:colOff>
                    <xdr:row>22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9" name="Option Button 6">
              <controlPr locked="0" defaultSize="0" autoFill="0" autoLine="0" autoPict="0">
                <anchor moveWithCells="1">
                  <from>
                    <xdr:col>19</xdr:col>
                    <xdr:colOff>254000</xdr:colOff>
                    <xdr:row>22</xdr:row>
                    <xdr:rowOff>63500</xdr:rowOff>
                  </from>
                  <to>
                    <xdr:col>21</xdr:col>
                    <xdr:colOff>38100</xdr:colOff>
                    <xdr:row>23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0" name="Option Button 7">
              <controlPr locked="0" defaultSize="0" autoFill="0" autoLine="0" autoPict="0">
                <anchor moveWithCells="1">
                  <from>
                    <xdr:col>19</xdr:col>
                    <xdr:colOff>254000</xdr:colOff>
                    <xdr:row>23</xdr:row>
                    <xdr:rowOff>101600</xdr:rowOff>
                  </from>
                  <to>
                    <xdr:col>21</xdr:col>
                    <xdr:colOff>38100</xdr:colOff>
                    <xdr:row>24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1" name="Check Box 8">
              <controlPr locked="0" defaultSize="0" autoFill="0" autoLine="0" autoPict="0">
                <anchor moveWithCells="1">
                  <from>
                    <xdr:col>19</xdr:col>
                    <xdr:colOff>152400</xdr:colOff>
                    <xdr:row>24</xdr:row>
                    <xdr:rowOff>139700</xdr:rowOff>
                  </from>
                  <to>
                    <xdr:col>21</xdr:col>
                    <xdr:colOff>25400</xdr:colOff>
                    <xdr:row>26</xdr:row>
                    <xdr:rowOff>25400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AY203"/>
  <sheetViews>
    <sheetView zoomScale="85" zoomScaleNormal="85" workbookViewId="0">
      <selection activeCell="E40" sqref="E40"/>
    </sheetView>
  </sheetViews>
  <sheetFormatPr baseColWidth="10" defaultColWidth="8.83203125" defaultRowHeight="15" x14ac:dyDescent="0.2"/>
  <cols>
    <col min="1" max="6" width="4.6640625" customWidth="1"/>
    <col min="7" max="8" width="5.6640625" customWidth="1"/>
    <col min="9" max="16" width="4.6640625" customWidth="1"/>
    <col min="17" max="18" width="5.6640625" customWidth="1"/>
    <col min="19" max="20" width="4.6640625" customWidth="1"/>
    <col min="21" max="22" width="5.6640625" customWidth="1"/>
    <col min="23" max="39" width="4.6640625" customWidth="1"/>
    <col min="40" max="50" width="4.6640625" style="160" customWidth="1"/>
    <col min="51" max="51" width="9.1640625" style="160"/>
  </cols>
  <sheetData>
    <row r="2" spans="2:50" ht="19" x14ac:dyDescent="0.25">
      <c r="C2" s="29" t="s">
        <v>45</v>
      </c>
      <c r="J2" s="31"/>
      <c r="K2" s="1"/>
      <c r="L2" s="58" t="s">
        <v>44</v>
      </c>
      <c r="M2" s="34">
        <v>3.2</v>
      </c>
      <c r="N2" s="1"/>
      <c r="O2" s="1"/>
      <c r="P2" s="42" t="s">
        <v>24</v>
      </c>
      <c r="Q2" s="33">
        <f>MATCH(M2,TimeRange)</f>
        <v>2</v>
      </c>
      <c r="R2" s="1"/>
      <c r="S2" s="33"/>
      <c r="T2" s="33"/>
      <c r="U2" s="42" t="s">
        <v>41</v>
      </c>
      <c r="V2" s="33">
        <f>MATCH(L4,F14:F32)</f>
        <v>4</v>
      </c>
      <c r="W2" s="2"/>
    </row>
    <row r="3" spans="2:50" x14ac:dyDescent="0.2">
      <c r="J3" s="3"/>
      <c r="K3" s="4"/>
      <c r="L3" s="4"/>
      <c r="M3" s="4"/>
      <c r="N3" s="4"/>
      <c r="O3" s="4"/>
      <c r="P3" s="32" t="s">
        <v>23</v>
      </c>
      <c r="Q3" s="4"/>
      <c r="R3" s="4"/>
      <c r="S3" s="4"/>
      <c r="T3" s="4"/>
      <c r="U3" s="32" t="s">
        <v>22</v>
      </c>
      <c r="V3" s="4"/>
      <c r="W3" s="5"/>
      <c r="AP3" s="61"/>
      <c r="AQ3" s="62" t="s">
        <v>26</v>
      </c>
      <c r="AR3" s="161">
        <v>1</v>
      </c>
      <c r="AU3" s="67" t="s">
        <v>19</v>
      </c>
      <c r="AV3" s="162">
        <f>INDEX(DataBezier,AR6,2)</f>
        <v>5</v>
      </c>
      <c r="AW3" s="162">
        <f>INDEX(DataBezier,AR6,3)</f>
        <v>2</v>
      </c>
    </row>
    <row r="4" spans="2:50" x14ac:dyDescent="0.2">
      <c r="C4" s="125" t="s">
        <v>7</v>
      </c>
      <c r="D4" s="125"/>
      <c r="E4" s="125" t="s">
        <v>6</v>
      </c>
      <c r="J4" s="3"/>
      <c r="K4" s="32" t="s">
        <v>20</v>
      </c>
      <c r="L4" s="140">
        <f>IF( AND(tmin&lt;=M2, M2&lt;=tmax),VLOOKUP(M2,DataBezier,1),NA())</f>
        <v>2.5</v>
      </c>
      <c r="M4" s="39"/>
      <c r="N4" s="39"/>
      <c r="O4" s="86">
        <v>-1</v>
      </c>
      <c r="P4" s="103">
        <v>3</v>
      </c>
      <c r="Q4" s="103">
        <v>-3</v>
      </c>
      <c r="R4" s="87">
        <v>1</v>
      </c>
      <c r="S4" s="4"/>
      <c r="T4" s="32" t="s">
        <v>19</v>
      </c>
      <c r="U4" s="90">
        <f>INDEX(DataBezier,V2,2)</f>
        <v>-5</v>
      </c>
      <c r="V4" s="91">
        <f>INDEX(DataBezier,V2,3)</f>
        <v>11</v>
      </c>
      <c r="W4" s="5"/>
      <c r="AP4" s="61"/>
      <c r="AQ4" s="163" t="s">
        <v>24</v>
      </c>
      <c r="AR4" s="68">
        <f>MATCH(AR5,TimeRange)</f>
        <v>1</v>
      </c>
      <c r="AU4" s="67" t="s">
        <v>43</v>
      </c>
      <c r="AV4" s="162">
        <f>INDEX(DataBezier,AR6+1,2)</f>
        <v>3.2</v>
      </c>
      <c r="AW4" s="162">
        <f>INDEX(DataBezier,AR6+1,3)</f>
        <v>1</v>
      </c>
    </row>
    <row r="5" spans="2:50" x14ac:dyDescent="0.2">
      <c r="C5" s="95">
        <f t="array" ref="C5:E11">Data!B5:D11</f>
        <v>0.5</v>
      </c>
      <c r="D5" s="95">
        <v>5</v>
      </c>
      <c r="E5" s="96">
        <v>2</v>
      </c>
      <c r="J5" s="3"/>
      <c r="K5" s="32" t="s">
        <v>17</v>
      </c>
      <c r="L5" s="141">
        <f>INDEX(Data,Q2+1,1)</f>
        <v>4.2</v>
      </c>
      <c r="M5" s="4"/>
      <c r="N5" s="4"/>
      <c r="O5" s="104">
        <v>3</v>
      </c>
      <c r="P5" s="105">
        <v>-6</v>
      </c>
      <c r="Q5" s="105">
        <v>3</v>
      </c>
      <c r="R5" s="106">
        <v>0</v>
      </c>
      <c r="S5" s="4"/>
      <c r="T5" s="32" t="s">
        <v>43</v>
      </c>
      <c r="U5" s="126">
        <f>INDEX(DataBezier,V2+1,2)</f>
        <v>-5.0999999999999996</v>
      </c>
      <c r="V5" s="127">
        <f>INDEX(DataBezier,V2+1,3)</f>
        <v>12.9</v>
      </c>
      <c r="W5" s="5"/>
      <c r="AP5" s="61"/>
      <c r="AQ5" s="163" t="s">
        <v>7</v>
      </c>
      <c r="AR5" s="68">
        <f>INDEX(Data,AR3,1)+AR11</f>
        <v>0.55000000000000004</v>
      </c>
      <c r="AU5" s="67" t="s">
        <v>42</v>
      </c>
      <c r="AV5" s="162">
        <f>INDEX(DataBezier,AR6+2,2)</f>
        <v>-4.9000000000000004</v>
      </c>
      <c r="AW5" s="162">
        <f>INDEX(DataBezier,AR6+2,3)</f>
        <v>9.1</v>
      </c>
    </row>
    <row r="6" spans="2:50" x14ac:dyDescent="0.2">
      <c r="C6" s="97">
        <v>2.5</v>
      </c>
      <c r="D6" s="97">
        <v>-5</v>
      </c>
      <c r="E6" s="98">
        <v>11</v>
      </c>
      <c r="J6" s="3"/>
      <c r="K6" s="4"/>
      <c r="L6" s="4"/>
      <c r="M6" s="4"/>
      <c r="N6" s="4"/>
      <c r="O6" s="104">
        <v>-3</v>
      </c>
      <c r="P6" s="105">
        <v>3</v>
      </c>
      <c r="Q6" s="105">
        <v>0</v>
      </c>
      <c r="R6" s="106">
        <v>0</v>
      </c>
      <c r="S6" s="4"/>
      <c r="T6" s="32" t="s">
        <v>42</v>
      </c>
      <c r="U6" s="126">
        <f>INDEX(DataBezier,V2+2,2)</f>
        <v>-2.7</v>
      </c>
      <c r="V6" s="127">
        <f>INDEX(DataBezier,V2+2,3)</f>
        <v>15.4</v>
      </c>
      <c r="W6" s="5"/>
      <c r="AQ6" s="164" t="s">
        <v>41</v>
      </c>
      <c r="AR6" s="165">
        <f>MATCH(AR5,BezierTimeRange)</f>
        <v>1</v>
      </c>
      <c r="AU6" s="67" t="s">
        <v>16</v>
      </c>
      <c r="AV6" s="162">
        <f>INDEX(DataBezier,AR6+3,2)</f>
        <v>-5</v>
      </c>
      <c r="AW6" s="162">
        <f>INDEX(DataBezier,AR6+3,3)</f>
        <v>11</v>
      </c>
    </row>
    <row r="7" spans="2:50" x14ac:dyDescent="0.2">
      <c r="C7" s="97">
        <v>4.2</v>
      </c>
      <c r="D7" s="97">
        <v>-2</v>
      </c>
      <c r="E7" s="98">
        <v>16</v>
      </c>
      <c r="J7" s="3"/>
      <c r="K7" s="32" t="s">
        <v>14</v>
      </c>
      <c r="L7" s="7">
        <f>(M2-L4)/(L5-L4)</f>
        <v>0.41176470588235298</v>
      </c>
      <c r="M7" s="4"/>
      <c r="N7" s="4"/>
      <c r="O7" s="88">
        <v>1</v>
      </c>
      <c r="P7" s="107">
        <v>0</v>
      </c>
      <c r="Q7" s="107">
        <v>0</v>
      </c>
      <c r="R7" s="89">
        <v>0</v>
      </c>
      <c r="S7" s="4"/>
      <c r="T7" s="32" t="s">
        <v>16</v>
      </c>
      <c r="U7" s="128">
        <f>INDEX(DataBezier,V2+3,2)</f>
        <v>-2</v>
      </c>
      <c r="V7" s="129">
        <f>INDEX(DataBezier,V2+3,3)</f>
        <v>16</v>
      </c>
      <c r="W7" s="5"/>
    </row>
    <row r="8" spans="2:50" x14ac:dyDescent="0.2">
      <c r="C8" s="97">
        <v>5.0999999999999996</v>
      </c>
      <c r="D8" s="97">
        <v>5</v>
      </c>
      <c r="E8" s="98">
        <v>17</v>
      </c>
      <c r="J8" s="3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5"/>
    </row>
    <row r="9" spans="2:50" x14ac:dyDescent="0.2">
      <c r="C9" s="97">
        <v>8.3000000000000007</v>
      </c>
      <c r="D9" s="97">
        <v>13</v>
      </c>
      <c r="E9" s="98">
        <v>8</v>
      </c>
      <c r="J9" s="3"/>
      <c r="K9" s="4"/>
      <c r="L9" s="4"/>
      <c r="M9" s="4"/>
      <c r="N9" s="32" t="s">
        <v>11</v>
      </c>
      <c r="O9" s="4"/>
      <c r="P9" s="4"/>
      <c r="Q9" s="4"/>
      <c r="R9" s="6" t="s">
        <v>13</v>
      </c>
      <c r="S9" s="4"/>
      <c r="T9" s="4"/>
      <c r="U9" s="40" t="s">
        <v>28</v>
      </c>
      <c r="V9" s="4"/>
      <c r="W9" s="5"/>
      <c r="AQ9" s="67" t="s">
        <v>20</v>
      </c>
      <c r="AR9" s="66">
        <f>IF( AND(tmin&lt;=AR5, AR5&lt;=tmax),VLOOKUP(AR5,Data,1),NA())</f>
        <v>0.5</v>
      </c>
      <c r="AT9" s="166" t="s">
        <v>13</v>
      </c>
      <c r="AU9" s="160">
        <f t="array" ref="AU9:AV12">MMULT(O4:R7,AV3:AW6)</f>
        <v>14.300000000000004</v>
      </c>
      <c r="AV9" s="160">
        <v>-15.299999999999997</v>
      </c>
    </row>
    <row r="10" spans="2:50" x14ac:dyDescent="0.2">
      <c r="C10" s="97">
        <v>10.4</v>
      </c>
      <c r="D10" s="97">
        <v>16</v>
      </c>
      <c r="E10" s="98">
        <v>0</v>
      </c>
      <c r="J10" s="3"/>
      <c r="K10" s="4"/>
      <c r="L10" s="4"/>
      <c r="M10" s="116">
        <f>N10*$L7</f>
        <v>6.981477712192144E-2</v>
      </c>
      <c r="N10" s="117">
        <f>O10*$L7</f>
        <v>0.16955017301038064</v>
      </c>
      <c r="O10" s="117">
        <f>P10*$L7</f>
        <v>0.41176470588235298</v>
      </c>
      <c r="P10" s="118">
        <v>1</v>
      </c>
      <c r="Q10" s="38"/>
      <c r="R10" s="119">
        <f t="array" ref="R10:S13" xml:space="preserve"> MMULT(O4:R7,U4:V7)</f>
        <v>-4.1999999999999975</v>
      </c>
      <c r="S10" s="120">
        <v>-2.5</v>
      </c>
      <c r="T10" s="38"/>
      <c r="U10" s="143">
        <f t="array" ref="U10:V10">MMULT(M10:P10,R10:S13)</f>
        <v>-4.1451251780989207</v>
      </c>
      <c r="V10" s="144">
        <v>13.477712192143294</v>
      </c>
      <c r="W10" s="5"/>
      <c r="AQ10" s="67" t="s">
        <v>17</v>
      </c>
      <c r="AR10" s="69">
        <f>INDEX(Data,AR4+1,1)</f>
        <v>2.5</v>
      </c>
      <c r="AU10" s="160">
        <v>-18.900000000000006</v>
      </c>
      <c r="AV10" s="160">
        <v>27.299999999999997</v>
      </c>
    </row>
    <row r="11" spans="2:50" x14ac:dyDescent="0.2">
      <c r="C11" s="99">
        <v>13</v>
      </c>
      <c r="D11" s="99">
        <v>14</v>
      </c>
      <c r="E11" s="100">
        <v>-6</v>
      </c>
      <c r="J11" s="3"/>
      <c r="K11" s="4"/>
      <c r="L11" s="4"/>
      <c r="M11" s="38"/>
      <c r="N11" s="38"/>
      <c r="O11" s="38"/>
      <c r="P11" s="38"/>
      <c r="Q11" s="38"/>
      <c r="R11" s="121">
        <v>7.4999999999999964</v>
      </c>
      <c r="S11" s="122">
        <v>1.7999999999999972</v>
      </c>
      <c r="T11" s="38"/>
      <c r="U11" s="38"/>
      <c r="V11" s="38"/>
      <c r="W11" s="5"/>
      <c r="AQ11" s="160" t="s">
        <v>40</v>
      </c>
      <c r="AR11" s="160">
        <v>0.05</v>
      </c>
      <c r="AU11" s="160">
        <v>-5.3999999999999986</v>
      </c>
      <c r="AV11" s="160">
        <v>-3</v>
      </c>
    </row>
    <row r="12" spans="2:50" x14ac:dyDescent="0.2">
      <c r="J12" s="3"/>
      <c r="K12" s="4"/>
      <c r="L12" s="4"/>
      <c r="M12" s="38"/>
      <c r="N12" s="38"/>
      <c r="O12" s="38"/>
      <c r="P12" s="38"/>
      <c r="Q12" s="38"/>
      <c r="R12" s="121">
        <v>-0.29999999999999893</v>
      </c>
      <c r="S12" s="122">
        <v>5.7000000000000028</v>
      </c>
      <c r="T12" s="38"/>
      <c r="U12" s="38"/>
      <c r="V12" s="38"/>
      <c r="W12" s="5"/>
      <c r="AU12" s="160">
        <v>5</v>
      </c>
      <c r="AV12" s="160">
        <v>2</v>
      </c>
    </row>
    <row r="13" spans="2:50" x14ac:dyDescent="0.2">
      <c r="B13" s="31"/>
      <c r="C13" s="57"/>
      <c r="D13" s="56" t="s">
        <v>39</v>
      </c>
      <c r="E13" s="55"/>
      <c r="F13" s="130" t="s">
        <v>7</v>
      </c>
      <c r="G13" s="125" t="s">
        <v>50</v>
      </c>
      <c r="H13" s="125"/>
      <c r="J13" s="3"/>
      <c r="K13" s="4"/>
      <c r="L13" s="4"/>
      <c r="M13" s="38"/>
      <c r="N13" s="38"/>
      <c r="O13" s="38"/>
      <c r="P13" s="38"/>
      <c r="Q13" s="38"/>
      <c r="R13" s="123">
        <v>-5</v>
      </c>
      <c r="S13" s="124">
        <v>11</v>
      </c>
      <c r="T13" s="38"/>
      <c r="U13" s="38"/>
      <c r="V13" s="38"/>
      <c r="W13" s="5"/>
    </row>
    <row r="14" spans="2:50" x14ac:dyDescent="0.2">
      <c r="B14" s="51">
        <v>32</v>
      </c>
      <c r="C14" s="50">
        <f>(B14-50)/10</f>
        <v>-1.8</v>
      </c>
      <c r="D14" s="49">
        <f>(E14-50)/10</f>
        <v>-1</v>
      </c>
      <c r="E14" s="48">
        <v>40</v>
      </c>
      <c r="F14" s="131">
        <f t="array" ref="F14:H14">C5:E5</f>
        <v>0.5</v>
      </c>
      <c r="G14" s="132">
        <v>5</v>
      </c>
      <c r="H14" s="131">
        <v>2</v>
      </c>
      <c r="J14" s="8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10"/>
      <c r="AQ14" s="62" t="s">
        <v>7</v>
      </c>
      <c r="AR14" s="62" t="s">
        <v>12</v>
      </c>
      <c r="AS14" s="61"/>
      <c r="AT14" s="70" t="s">
        <v>11</v>
      </c>
      <c r="AU14" s="61"/>
      <c r="AW14" s="61" t="s">
        <v>10</v>
      </c>
    </row>
    <row r="15" spans="2:50" x14ac:dyDescent="0.2">
      <c r="B15" s="3"/>
      <c r="C15" s="4"/>
      <c r="D15" s="4"/>
      <c r="E15" s="52"/>
      <c r="F15" s="133" t="s">
        <v>38</v>
      </c>
      <c r="G15" s="134">
        <f t="array" ref="G15:H15">G14:H14+C14:D14</f>
        <v>3.2</v>
      </c>
      <c r="H15" s="135">
        <v>1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AQ15" s="160">
        <f>AR9</f>
        <v>0.5</v>
      </c>
      <c r="AR15" s="160">
        <f t="shared" ref="AR15:AR46" si="0">(AQ15-AR$9)/(AR$10-AR$9)</f>
        <v>0</v>
      </c>
      <c r="AS15" s="167">
        <f t="shared" ref="AS15:AU34" si="1">AT15*$AR15</f>
        <v>0</v>
      </c>
      <c r="AT15" s="168">
        <f t="shared" si="1"/>
        <v>0</v>
      </c>
      <c r="AU15" s="168">
        <f t="shared" si="1"/>
        <v>0</v>
      </c>
      <c r="AV15" s="169">
        <v>1</v>
      </c>
      <c r="AW15" s="61">
        <f t="array" ref="AW15:AX15">IF( ISNUMBER(AQ15), MMULT(AS15:AV15,$AU$9:$AV$12),NA())</f>
        <v>5</v>
      </c>
      <c r="AX15" s="61">
        <v>2</v>
      </c>
    </row>
    <row r="16" spans="2:50" x14ac:dyDescent="0.2">
      <c r="B16" s="3"/>
      <c r="C16" s="4"/>
      <c r="D16" s="4"/>
      <c r="E16" s="52"/>
      <c r="F16" s="133" t="s">
        <v>37</v>
      </c>
      <c r="G16" s="134">
        <f t="array" ref="G16:H16">G17:H17-C17:D17</f>
        <v>-4.9000000000000004</v>
      </c>
      <c r="H16" s="135">
        <v>9.1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AQ16" s="61">
        <f t="shared" ref="AQ16:AQ47" si="2">IF(AQ15&lt;AR$10,AQ15+AR$11)</f>
        <v>0.55000000000000004</v>
      </c>
      <c r="AR16" s="160">
        <f t="shared" si="0"/>
        <v>2.5000000000000022E-2</v>
      </c>
      <c r="AS16" s="167">
        <f t="shared" si="1"/>
        <v>1.5625000000000041E-5</v>
      </c>
      <c r="AT16" s="168">
        <f t="shared" si="1"/>
        <v>6.250000000000011E-4</v>
      </c>
      <c r="AU16" s="168">
        <f t="shared" si="1"/>
        <v>2.5000000000000022E-2</v>
      </c>
      <c r="AV16" s="169">
        <v>1</v>
      </c>
      <c r="AW16" s="61">
        <f t="array" ref="AW16:AX16">IF( ISNUMBER(AQ16), MMULT(AS16:AV16,$AU$9:$AV$12),NA())</f>
        <v>4.8534109374999996</v>
      </c>
      <c r="AX16" s="61">
        <v>1.9418234374999999</v>
      </c>
    </row>
    <row r="17" spans="2:50" x14ac:dyDescent="0.2">
      <c r="B17" s="51">
        <v>49</v>
      </c>
      <c r="C17" s="50">
        <f>(B17-50)/10</f>
        <v>-0.1</v>
      </c>
      <c r="D17" s="49">
        <f>(E17-50)/10</f>
        <v>1.9</v>
      </c>
      <c r="E17" s="48">
        <v>69</v>
      </c>
      <c r="F17" s="131">
        <f t="array" ref="F17:H17">C6:E6</f>
        <v>2.5</v>
      </c>
      <c r="G17" s="132">
        <v>-5</v>
      </c>
      <c r="H17" s="131">
        <v>11</v>
      </c>
      <c r="AQ17" s="61">
        <f t="shared" si="2"/>
        <v>0.60000000000000009</v>
      </c>
      <c r="AR17" s="160">
        <f t="shared" si="0"/>
        <v>5.0000000000000044E-2</v>
      </c>
      <c r="AS17" s="167">
        <f t="shared" si="1"/>
        <v>1.2500000000000033E-4</v>
      </c>
      <c r="AT17" s="168">
        <f t="shared" si="1"/>
        <v>2.5000000000000044E-3</v>
      </c>
      <c r="AU17" s="168">
        <f t="shared" si="1"/>
        <v>5.0000000000000044E-2</v>
      </c>
      <c r="AV17" s="169">
        <v>1</v>
      </c>
      <c r="AW17" s="61">
        <f t="array" ref="AW17:AX17">IF( ISNUMBER(AQ17), MMULT(AS17:AV17,$AU$9:$AV$12),NA())</f>
        <v>4.6845374999999994</v>
      </c>
      <c r="AX17" s="61">
        <v>1.9163375</v>
      </c>
    </row>
    <row r="18" spans="2:50" x14ac:dyDescent="0.2">
      <c r="B18" s="3"/>
      <c r="C18" s="4"/>
      <c r="D18" s="4"/>
      <c r="E18" s="52"/>
      <c r="F18" s="133" t="s">
        <v>38</v>
      </c>
      <c r="G18" s="134">
        <f t="array" ref="G18:H18">G17:H17+C17:D17</f>
        <v>-5.0999999999999996</v>
      </c>
      <c r="H18" s="135">
        <v>12.9</v>
      </c>
      <c r="AQ18" s="61">
        <f t="shared" si="2"/>
        <v>0.65000000000000013</v>
      </c>
      <c r="AR18" s="160">
        <f t="shared" si="0"/>
        <v>7.5000000000000067E-2</v>
      </c>
      <c r="AS18" s="167">
        <f t="shared" si="1"/>
        <v>4.2187500000000113E-4</v>
      </c>
      <c r="AT18" s="168">
        <f t="shared" si="1"/>
        <v>5.6250000000000102E-3</v>
      </c>
      <c r="AU18" s="168">
        <f t="shared" si="1"/>
        <v>7.5000000000000067E-2</v>
      </c>
      <c r="AV18" s="169">
        <v>1</v>
      </c>
      <c r="AW18" s="61">
        <f t="array" ref="AW18:AX18">IF( ISNUMBER(AQ18), MMULT(AS18:AV18,$AU$9:$AV$12),NA())</f>
        <v>4.4947203124999993</v>
      </c>
      <c r="AX18" s="61">
        <v>1.9221078125</v>
      </c>
    </row>
    <row r="19" spans="2:50" x14ac:dyDescent="0.2">
      <c r="B19" s="3"/>
      <c r="C19" s="4"/>
      <c r="D19" s="4"/>
      <c r="E19" s="52"/>
      <c r="F19" s="133" t="s">
        <v>37</v>
      </c>
      <c r="G19" s="134">
        <f t="array" ref="G19:H19">G20:H20-C20:D20</f>
        <v>-2.7</v>
      </c>
      <c r="H19" s="135">
        <v>15.4</v>
      </c>
      <c r="AQ19" s="61">
        <f t="shared" si="2"/>
        <v>0.70000000000000018</v>
      </c>
      <c r="AR19" s="160">
        <f t="shared" si="0"/>
        <v>0.10000000000000009</v>
      </c>
      <c r="AS19" s="167">
        <f t="shared" si="1"/>
        <v>1.0000000000000026E-3</v>
      </c>
      <c r="AT19" s="168">
        <f t="shared" si="1"/>
        <v>1.0000000000000018E-2</v>
      </c>
      <c r="AU19" s="168">
        <f t="shared" si="1"/>
        <v>0.10000000000000009</v>
      </c>
      <c r="AV19" s="169">
        <v>1</v>
      </c>
      <c r="AW19" s="61">
        <f t="array" ref="AW19:AX19">IF( ISNUMBER(AQ19), MMULT(AS19:AV19,$AU$9:$AV$12),NA())</f>
        <v>4.2852999999999994</v>
      </c>
      <c r="AX19" s="61">
        <v>1.9577000000000002</v>
      </c>
    </row>
    <row r="20" spans="2:50" x14ac:dyDescent="0.2">
      <c r="B20" s="51">
        <v>57</v>
      </c>
      <c r="C20" s="50">
        <f>(B20-50)/10</f>
        <v>0.7</v>
      </c>
      <c r="D20" s="49">
        <f>(E20-50)/10</f>
        <v>0.6</v>
      </c>
      <c r="E20" s="48">
        <v>56</v>
      </c>
      <c r="F20" s="131">
        <f t="array" ref="F20:H20">C7:E7</f>
        <v>4.2</v>
      </c>
      <c r="G20" s="132">
        <v>-2</v>
      </c>
      <c r="H20" s="131">
        <v>16</v>
      </c>
      <c r="AQ20" s="61">
        <f t="shared" si="2"/>
        <v>0.75000000000000022</v>
      </c>
      <c r="AR20" s="160">
        <f t="shared" si="0"/>
        <v>0.12500000000000011</v>
      </c>
      <c r="AS20" s="167">
        <f t="shared" si="1"/>
        <v>1.9531250000000052E-3</v>
      </c>
      <c r="AT20" s="168">
        <f t="shared" si="1"/>
        <v>1.5625000000000028E-2</v>
      </c>
      <c r="AU20" s="168">
        <f t="shared" si="1"/>
        <v>0.12500000000000011</v>
      </c>
      <c r="AV20" s="169">
        <v>1</v>
      </c>
      <c r="AW20" s="61">
        <f t="array" ref="AW20:AX20">IF( ISNUMBER(AQ20), MMULT(AS20:AV20,$AU$9:$AV$12),NA())</f>
        <v>4.0576171874999991</v>
      </c>
      <c r="AX20" s="61">
        <v>2.0216796875000003</v>
      </c>
    </row>
    <row r="21" spans="2:50" x14ac:dyDescent="0.2">
      <c r="B21" s="3"/>
      <c r="C21" s="4"/>
      <c r="D21" s="4"/>
      <c r="E21" s="52"/>
      <c r="F21" s="133" t="s">
        <v>38</v>
      </c>
      <c r="G21" s="134">
        <f t="array" ref="G21:H21">G20:H20+C20:D20</f>
        <v>-1.3</v>
      </c>
      <c r="H21" s="135">
        <v>16.600000000000001</v>
      </c>
      <c r="AQ21" s="61">
        <f t="shared" si="2"/>
        <v>0.80000000000000027</v>
      </c>
      <c r="AR21" s="160">
        <f t="shared" si="0"/>
        <v>0.15000000000000013</v>
      </c>
      <c r="AS21" s="167">
        <f t="shared" si="1"/>
        <v>3.3750000000000091E-3</v>
      </c>
      <c r="AT21" s="168">
        <f t="shared" si="1"/>
        <v>2.2500000000000041E-2</v>
      </c>
      <c r="AU21" s="168">
        <f t="shared" si="1"/>
        <v>0.15000000000000013</v>
      </c>
      <c r="AV21" s="169">
        <v>1</v>
      </c>
      <c r="AW21" s="61">
        <f t="array" ref="AW21:AX21">IF( ISNUMBER(AQ21), MMULT(AS21:AV21,$AU$9:$AV$12),NA())</f>
        <v>3.8130124999999988</v>
      </c>
      <c r="AX21" s="61">
        <v>2.1126125000000004</v>
      </c>
    </row>
    <row r="22" spans="2:50" x14ac:dyDescent="0.2">
      <c r="B22" s="3"/>
      <c r="C22" s="4"/>
      <c r="D22" s="4"/>
      <c r="E22" s="52"/>
      <c r="F22" s="133" t="s">
        <v>37</v>
      </c>
      <c r="G22" s="134">
        <f t="array" ref="G22:H22">G23:H23-C23:D23</f>
        <v>4</v>
      </c>
      <c r="H22" s="135">
        <v>17.399999999999999</v>
      </c>
      <c r="AQ22" s="61">
        <f t="shared" si="2"/>
        <v>0.85000000000000031</v>
      </c>
      <c r="AR22" s="160">
        <f t="shared" si="0"/>
        <v>0.17500000000000016</v>
      </c>
      <c r="AS22" s="167">
        <f t="shared" si="1"/>
        <v>5.3593750000000143E-3</v>
      </c>
      <c r="AT22" s="168">
        <f t="shared" si="1"/>
        <v>3.0625000000000055E-2</v>
      </c>
      <c r="AU22" s="168">
        <f t="shared" si="1"/>
        <v>0.17500000000000016</v>
      </c>
      <c r="AV22" s="169">
        <v>1</v>
      </c>
      <c r="AW22" s="61">
        <f t="array" ref="AW22:AX22">IF( ISNUMBER(AQ22), MMULT(AS22:AV22,$AU$9:$AV$12),NA())</f>
        <v>3.5528265624999982</v>
      </c>
      <c r="AX22" s="61">
        <v>2.2290640625000009</v>
      </c>
    </row>
    <row r="23" spans="2:50" x14ac:dyDescent="0.2">
      <c r="B23" s="51">
        <v>60</v>
      </c>
      <c r="C23" s="50">
        <f>(B23-50)/10</f>
        <v>1</v>
      </c>
      <c r="D23" s="49">
        <f>(E23-50)/10</f>
        <v>-0.4</v>
      </c>
      <c r="E23" s="48">
        <v>46</v>
      </c>
      <c r="F23" s="131">
        <f t="array" ref="F23:H23">C8:E8</f>
        <v>5.0999999999999996</v>
      </c>
      <c r="G23" s="132">
        <v>5</v>
      </c>
      <c r="H23" s="131">
        <v>17</v>
      </c>
      <c r="AQ23" s="61">
        <f t="shared" si="2"/>
        <v>0.90000000000000036</v>
      </c>
      <c r="AR23" s="160">
        <f t="shared" si="0"/>
        <v>0.20000000000000018</v>
      </c>
      <c r="AS23" s="167">
        <f t="shared" si="1"/>
        <v>8.000000000000021E-3</v>
      </c>
      <c r="AT23" s="168">
        <f t="shared" si="1"/>
        <v>4.000000000000007E-2</v>
      </c>
      <c r="AU23" s="168">
        <f t="shared" si="1"/>
        <v>0.20000000000000018</v>
      </c>
      <c r="AV23" s="169">
        <v>1</v>
      </c>
      <c r="AW23" s="61">
        <f t="array" ref="AW23:AX23">IF( ISNUMBER(AQ23), MMULT(AS23:AV23,$AU$9:$AV$12),NA())</f>
        <v>3.2783999999999978</v>
      </c>
      <c r="AX23" s="61">
        <v>2.369600000000001</v>
      </c>
    </row>
    <row r="24" spans="2:50" x14ac:dyDescent="0.2">
      <c r="B24" s="3"/>
      <c r="C24" s="4"/>
      <c r="D24" s="4"/>
      <c r="E24" s="52"/>
      <c r="F24" s="133" t="s">
        <v>38</v>
      </c>
      <c r="G24" s="134">
        <f t="array" ref="G24:H24">G23:H23+C23:D23</f>
        <v>6</v>
      </c>
      <c r="H24" s="135">
        <v>16.600000000000001</v>
      </c>
      <c r="AQ24" s="61">
        <f t="shared" si="2"/>
        <v>0.9500000000000004</v>
      </c>
      <c r="AR24" s="160">
        <f t="shared" si="0"/>
        <v>0.2250000000000002</v>
      </c>
      <c r="AS24" s="167">
        <f t="shared" si="1"/>
        <v>1.1390625000000029E-2</v>
      </c>
      <c r="AT24" s="168">
        <f t="shared" si="1"/>
        <v>5.0625000000000087E-2</v>
      </c>
      <c r="AU24" s="168">
        <f t="shared" si="1"/>
        <v>0.2250000000000002</v>
      </c>
      <c r="AV24" s="169">
        <v>1</v>
      </c>
      <c r="AW24" s="61">
        <f t="array" ref="AW24:AX24">IF( ISNUMBER(AQ24), MMULT(AS24:AV24,$AU$9:$AV$12),NA())</f>
        <v>2.9910734374999977</v>
      </c>
      <c r="AX24" s="61">
        <v>2.5327859375000012</v>
      </c>
    </row>
    <row r="25" spans="2:50" x14ac:dyDescent="0.2">
      <c r="B25" s="3"/>
      <c r="C25" s="4"/>
      <c r="D25" s="4"/>
      <c r="E25" s="52"/>
      <c r="F25" s="133" t="s">
        <v>37</v>
      </c>
      <c r="G25" s="134">
        <f t="array" ref="G25:H25">G26:H26-C26:D26</f>
        <v>12</v>
      </c>
      <c r="H25" s="135">
        <v>10.199999999999999</v>
      </c>
      <c r="AQ25" s="61">
        <f t="shared" si="2"/>
        <v>1.0000000000000004</v>
      </c>
      <c r="AR25" s="160">
        <f t="shared" si="0"/>
        <v>0.25000000000000022</v>
      </c>
      <c r="AS25" s="167">
        <f t="shared" si="1"/>
        <v>1.5625000000000042E-2</v>
      </c>
      <c r="AT25" s="168">
        <f t="shared" si="1"/>
        <v>6.2500000000000111E-2</v>
      </c>
      <c r="AU25" s="168">
        <f t="shared" si="1"/>
        <v>0.25000000000000022</v>
      </c>
      <c r="AV25" s="169">
        <v>1</v>
      </c>
      <c r="AW25" s="61">
        <f t="array" ref="AW25:AX25">IF( ISNUMBER(AQ25), MMULT(AS25:AV25,$AU$9:$AV$12),NA())</f>
        <v>2.6921874999999975</v>
      </c>
      <c r="AX25" s="61">
        <v>2.7171875000000014</v>
      </c>
    </row>
    <row r="26" spans="2:50" x14ac:dyDescent="0.2">
      <c r="B26" s="51">
        <v>60</v>
      </c>
      <c r="C26" s="50">
        <f>(B26-50)/10</f>
        <v>1</v>
      </c>
      <c r="D26" s="49">
        <f>(E26-50)/10</f>
        <v>-2.2000000000000002</v>
      </c>
      <c r="E26" s="48">
        <v>28</v>
      </c>
      <c r="F26" s="131">
        <f t="array" ref="F26:H26">C9:E9</f>
        <v>8.3000000000000007</v>
      </c>
      <c r="G26" s="132">
        <v>13</v>
      </c>
      <c r="H26" s="131">
        <v>8</v>
      </c>
      <c r="AQ26" s="61">
        <f t="shared" si="2"/>
        <v>1.0500000000000005</v>
      </c>
      <c r="AR26" s="160">
        <f t="shared" si="0"/>
        <v>0.27500000000000024</v>
      </c>
      <c r="AS26" s="167">
        <f t="shared" si="1"/>
        <v>2.0796875000000055E-2</v>
      </c>
      <c r="AT26" s="168">
        <f t="shared" si="1"/>
        <v>7.5625000000000137E-2</v>
      </c>
      <c r="AU26" s="168">
        <f t="shared" si="1"/>
        <v>0.27500000000000024</v>
      </c>
      <c r="AV26" s="169">
        <v>1</v>
      </c>
      <c r="AW26" s="61">
        <f t="array" ref="AW26:AX26">IF( ISNUMBER(AQ26), MMULT(AS26:AV26,$AU$9:$AV$12),NA())</f>
        <v>2.383082812499997</v>
      </c>
      <c r="AX26" s="61">
        <v>2.9213703125000023</v>
      </c>
    </row>
    <row r="27" spans="2:50" x14ac:dyDescent="0.2">
      <c r="B27" s="3"/>
      <c r="C27" s="4"/>
      <c r="D27" s="4"/>
      <c r="E27" s="52"/>
      <c r="F27" s="133" t="s">
        <v>38</v>
      </c>
      <c r="G27" s="134">
        <f t="array" ref="G27:H27">G26:H26+C26:D26</f>
        <v>14</v>
      </c>
      <c r="H27" s="135">
        <v>5.8</v>
      </c>
      <c r="AQ27" s="61">
        <f t="shared" si="2"/>
        <v>1.1000000000000005</v>
      </c>
      <c r="AR27" s="160">
        <f t="shared" si="0"/>
        <v>0.30000000000000027</v>
      </c>
      <c r="AS27" s="167">
        <f t="shared" si="1"/>
        <v>2.7000000000000073E-2</v>
      </c>
      <c r="AT27" s="168">
        <f t="shared" si="1"/>
        <v>9.0000000000000163E-2</v>
      </c>
      <c r="AU27" s="168">
        <f t="shared" si="1"/>
        <v>0.30000000000000027</v>
      </c>
      <c r="AV27" s="169">
        <v>1</v>
      </c>
      <c r="AW27" s="61">
        <f t="array" ref="AW27:AX27">IF( ISNUMBER(AQ27), MMULT(AS27:AV27,$AU$9:$AV$12),NA())</f>
        <v>2.0650999999999966</v>
      </c>
      <c r="AX27" s="61">
        <v>3.1439000000000026</v>
      </c>
    </row>
    <row r="28" spans="2:50" x14ac:dyDescent="0.2">
      <c r="B28" s="3"/>
      <c r="C28" s="4"/>
      <c r="D28" s="4"/>
      <c r="E28" s="52"/>
      <c r="F28" s="133" t="s">
        <v>37</v>
      </c>
      <c r="G28" s="134">
        <f t="array" ref="G28:H28">G29:H29-C29:D29</f>
        <v>15.7</v>
      </c>
      <c r="H28" s="135">
        <v>2.2000000000000002</v>
      </c>
      <c r="AQ28" s="61">
        <f t="shared" si="2"/>
        <v>1.1500000000000006</v>
      </c>
      <c r="AR28" s="160">
        <f t="shared" si="0"/>
        <v>0.32500000000000029</v>
      </c>
      <c r="AS28" s="167">
        <f t="shared" si="1"/>
        <v>3.4328125000000091E-2</v>
      </c>
      <c r="AT28" s="168">
        <f t="shared" si="1"/>
        <v>0.10562500000000019</v>
      </c>
      <c r="AU28" s="168">
        <f t="shared" si="1"/>
        <v>0.32500000000000029</v>
      </c>
      <c r="AV28" s="169">
        <v>1</v>
      </c>
      <c r="AW28" s="61">
        <f t="array" ref="AW28:AX28">IF( ISNUMBER(AQ28), MMULT(AS28:AV28,$AU$9:$AV$12),NA())</f>
        <v>1.7395796874999965</v>
      </c>
      <c r="AX28" s="61">
        <v>3.3833421875000025</v>
      </c>
    </row>
    <row r="29" spans="2:50" x14ac:dyDescent="0.2">
      <c r="B29" s="51">
        <v>53</v>
      </c>
      <c r="C29" s="50">
        <f>(B29-50)/10</f>
        <v>0.3</v>
      </c>
      <c r="D29" s="49">
        <f>(E29-50)/10</f>
        <v>-2.2000000000000002</v>
      </c>
      <c r="E29" s="48">
        <v>28</v>
      </c>
      <c r="F29" s="131">
        <f t="array" ref="F29:H29">C10:E10</f>
        <v>10.4</v>
      </c>
      <c r="G29" s="132">
        <v>16</v>
      </c>
      <c r="H29" s="131">
        <v>0</v>
      </c>
      <c r="AQ29" s="61">
        <f t="shared" si="2"/>
        <v>1.2000000000000006</v>
      </c>
      <c r="AR29" s="160">
        <f t="shared" si="0"/>
        <v>0.35000000000000031</v>
      </c>
      <c r="AS29" s="167">
        <f t="shared" si="1"/>
        <v>4.2875000000000114E-2</v>
      </c>
      <c r="AT29" s="168">
        <f t="shared" si="1"/>
        <v>0.12250000000000022</v>
      </c>
      <c r="AU29" s="168">
        <f t="shared" si="1"/>
        <v>0.35000000000000031</v>
      </c>
      <c r="AV29" s="169">
        <v>1</v>
      </c>
      <c r="AW29" s="61">
        <f t="array" ref="AW29:AX29">IF( ISNUMBER(AQ29), MMULT(AS29:AV29,$AU$9:$AV$12),NA())</f>
        <v>1.4078624999999958</v>
      </c>
      <c r="AX29" s="61">
        <v>3.6382625000000033</v>
      </c>
    </row>
    <row r="30" spans="2:50" x14ac:dyDescent="0.2">
      <c r="B30" s="3"/>
      <c r="C30" s="4"/>
      <c r="D30" s="4"/>
      <c r="E30" s="52"/>
      <c r="F30" s="133" t="s">
        <v>38</v>
      </c>
      <c r="G30" s="134">
        <f t="array" ref="G30:H30">G29:H29+C29:D29</f>
        <v>16.3</v>
      </c>
      <c r="H30" s="135">
        <v>-2.2000000000000002</v>
      </c>
      <c r="AQ30" s="61">
        <f t="shared" si="2"/>
        <v>1.2500000000000007</v>
      </c>
      <c r="AR30" s="160">
        <f t="shared" si="0"/>
        <v>0.37500000000000033</v>
      </c>
      <c r="AS30" s="167">
        <f t="shared" si="1"/>
        <v>5.2734375000000139E-2</v>
      </c>
      <c r="AT30" s="168">
        <f t="shared" si="1"/>
        <v>0.14062500000000025</v>
      </c>
      <c r="AU30" s="168">
        <f t="shared" si="1"/>
        <v>0.37500000000000033</v>
      </c>
      <c r="AV30" s="169">
        <v>1</v>
      </c>
      <c r="AW30" s="61">
        <f t="array" ref="AW30:AX30">IF( ISNUMBER(AQ30), MMULT(AS30:AV30,$AU$9:$AV$12),NA())</f>
        <v>1.0712890624999956</v>
      </c>
      <c r="AX30" s="61">
        <v>3.9072265625000036</v>
      </c>
    </row>
    <row r="31" spans="2:50" x14ac:dyDescent="0.2">
      <c r="B31" s="3"/>
      <c r="C31" s="4"/>
      <c r="D31" s="4"/>
      <c r="E31" s="52"/>
      <c r="F31" s="133" t="s">
        <v>37</v>
      </c>
      <c r="G31" s="134">
        <f t="array" ref="G31:H31">G32:H32-C32:D32</f>
        <v>15.3</v>
      </c>
      <c r="H31" s="135">
        <v>-6.2</v>
      </c>
      <c r="AQ31" s="61">
        <f t="shared" si="2"/>
        <v>1.3000000000000007</v>
      </c>
      <c r="AR31" s="160">
        <f t="shared" si="0"/>
        <v>0.40000000000000036</v>
      </c>
      <c r="AS31" s="167">
        <f t="shared" si="1"/>
        <v>6.4000000000000168E-2</v>
      </c>
      <c r="AT31" s="168">
        <f t="shared" si="1"/>
        <v>0.16000000000000028</v>
      </c>
      <c r="AU31" s="168">
        <f t="shared" si="1"/>
        <v>0.40000000000000036</v>
      </c>
      <c r="AV31" s="169">
        <v>1</v>
      </c>
      <c r="AW31" s="61">
        <f t="array" ref="AW31:AX31">IF( ISNUMBER(AQ31), MMULT(AS31:AV31,$AU$9:$AV$12),NA())</f>
        <v>0.73119999999999497</v>
      </c>
      <c r="AX31" s="61">
        <v>4.1888000000000041</v>
      </c>
    </row>
    <row r="32" spans="2:50" x14ac:dyDescent="0.2">
      <c r="B32" s="51">
        <v>37</v>
      </c>
      <c r="C32" s="50">
        <f>(B32-50)/10</f>
        <v>-1.3</v>
      </c>
      <c r="D32" s="49">
        <f>(E32-50)/10</f>
        <v>0.2</v>
      </c>
      <c r="E32" s="48">
        <v>52</v>
      </c>
      <c r="F32" s="131">
        <f t="array" ref="F32:H32">C11:E11</f>
        <v>13</v>
      </c>
      <c r="G32" s="132">
        <v>14</v>
      </c>
      <c r="H32" s="131">
        <v>-6</v>
      </c>
      <c r="AQ32" s="61">
        <f t="shared" si="2"/>
        <v>1.3500000000000008</v>
      </c>
      <c r="AR32" s="160">
        <f t="shared" si="0"/>
        <v>0.42500000000000038</v>
      </c>
      <c r="AS32" s="167">
        <f t="shared" si="1"/>
        <v>7.6765625000000198E-2</v>
      </c>
      <c r="AT32" s="168">
        <f t="shared" si="1"/>
        <v>0.18062500000000031</v>
      </c>
      <c r="AU32" s="168">
        <f t="shared" si="1"/>
        <v>0.42500000000000038</v>
      </c>
      <c r="AV32" s="169">
        <v>1</v>
      </c>
      <c r="AW32" s="61">
        <f t="array" ref="AW32:AX32">IF( ISNUMBER(AQ32), MMULT(AS32:AV32,$AU$9:$AV$12),NA())</f>
        <v>0.388935937499995</v>
      </c>
      <c r="AX32" s="61">
        <v>4.4815484375000043</v>
      </c>
    </row>
    <row r="33" spans="2:50" x14ac:dyDescent="0.2">
      <c r="B33" s="8"/>
      <c r="C33" s="9"/>
      <c r="D33" s="9"/>
      <c r="E33" s="47"/>
      <c r="AQ33" s="61">
        <f t="shared" si="2"/>
        <v>1.4000000000000008</v>
      </c>
      <c r="AR33" s="160">
        <f t="shared" si="0"/>
        <v>0.4500000000000004</v>
      </c>
      <c r="AS33" s="167">
        <f t="shared" si="1"/>
        <v>9.1125000000000234E-2</v>
      </c>
      <c r="AT33" s="168">
        <f t="shared" si="1"/>
        <v>0.20250000000000035</v>
      </c>
      <c r="AU33" s="168">
        <f t="shared" si="1"/>
        <v>0.4500000000000004</v>
      </c>
      <c r="AV33" s="169">
        <v>1</v>
      </c>
      <c r="AW33" s="61">
        <f t="array" ref="AW33:AX33">IF( ISNUMBER(AQ33), MMULT(AS33:AV33,$AU$9:$AV$12),NA())</f>
        <v>4.583749999999398E-2</v>
      </c>
      <c r="AX33" s="61">
        <v>4.7840375000000037</v>
      </c>
    </row>
    <row r="34" spans="2:50" x14ac:dyDescent="0.2">
      <c r="E34" s="46"/>
      <c r="AQ34" s="61">
        <f t="shared" si="2"/>
        <v>1.4500000000000008</v>
      </c>
      <c r="AR34" s="160">
        <f t="shared" si="0"/>
        <v>0.47500000000000042</v>
      </c>
      <c r="AS34" s="167">
        <f t="shared" si="1"/>
        <v>0.10717187500000029</v>
      </c>
      <c r="AT34" s="168">
        <f t="shared" si="1"/>
        <v>0.22562500000000041</v>
      </c>
      <c r="AU34" s="168">
        <f t="shared" si="1"/>
        <v>0.47500000000000042</v>
      </c>
      <c r="AV34" s="169">
        <v>1</v>
      </c>
      <c r="AW34" s="61">
        <f t="array" ref="AW34:AX34">IF( ISNUMBER(AQ34), MMULT(AS34:AV34,$AU$9:$AV$12),NA())</f>
        <v>-0.29675468750000533</v>
      </c>
      <c r="AX34" s="61">
        <v>5.0948328125000053</v>
      </c>
    </row>
    <row r="35" spans="2:50" x14ac:dyDescent="0.2">
      <c r="E35" s="46"/>
      <c r="AQ35" s="61">
        <f t="shared" si="2"/>
        <v>1.5000000000000009</v>
      </c>
      <c r="AR35" s="160">
        <f t="shared" si="0"/>
        <v>0.50000000000000044</v>
      </c>
      <c r="AS35" s="167">
        <f t="shared" ref="AS35:AU54" si="3">AT35*$AR35</f>
        <v>0.12500000000000033</v>
      </c>
      <c r="AT35" s="168">
        <f t="shared" si="3"/>
        <v>0.25000000000000044</v>
      </c>
      <c r="AU35" s="168">
        <f t="shared" si="3"/>
        <v>0.50000000000000044</v>
      </c>
      <c r="AV35" s="169">
        <v>1</v>
      </c>
      <c r="AW35" s="61">
        <f t="array" ref="AW35:AX35">IF( ISNUMBER(AQ35), MMULT(AS35:AV35,$AU$9:$AV$12),NA())</f>
        <v>-0.63750000000000639</v>
      </c>
      <c r="AX35" s="61">
        <v>5.412500000000005</v>
      </c>
    </row>
    <row r="36" spans="2:50" x14ac:dyDescent="0.2">
      <c r="AQ36" s="61">
        <f t="shared" si="2"/>
        <v>1.5500000000000009</v>
      </c>
      <c r="AR36" s="160">
        <f t="shared" si="0"/>
        <v>0.52500000000000047</v>
      </c>
      <c r="AS36" s="167">
        <f t="shared" si="3"/>
        <v>0.1447031250000004</v>
      </c>
      <c r="AT36" s="168">
        <f t="shared" si="3"/>
        <v>0.27562500000000051</v>
      </c>
      <c r="AU36" s="168">
        <f t="shared" si="3"/>
        <v>0.52500000000000047</v>
      </c>
      <c r="AV36" s="169">
        <v>1</v>
      </c>
      <c r="AW36" s="61">
        <f t="array" ref="AW36:AX36">IF( ISNUMBER(AQ36), MMULT(AS36:AV36,$AU$9:$AV$12),NA())</f>
        <v>-0.97505781250000645</v>
      </c>
      <c r="AX36" s="61">
        <v>5.7356046875000057</v>
      </c>
    </row>
    <row r="37" spans="2:50" x14ac:dyDescent="0.2">
      <c r="AQ37" s="61">
        <f t="shared" si="2"/>
        <v>1.600000000000001</v>
      </c>
      <c r="AR37" s="160">
        <f t="shared" si="0"/>
        <v>0.55000000000000049</v>
      </c>
      <c r="AS37" s="167">
        <f t="shared" si="3"/>
        <v>0.16637500000000044</v>
      </c>
      <c r="AT37" s="168">
        <f t="shared" si="3"/>
        <v>0.30250000000000055</v>
      </c>
      <c r="AU37" s="168">
        <f t="shared" si="3"/>
        <v>0.55000000000000049</v>
      </c>
      <c r="AV37" s="169">
        <v>1</v>
      </c>
      <c r="AW37" s="61">
        <f t="array" ref="AW37:AX37">IF( ISNUMBER(AQ37), MMULT(AS37:AV37,$AU$9:$AV$12),NA())</f>
        <v>-1.3080875000000072</v>
      </c>
      <c r="AX37" s="61">
        <v>6.0627125000000071</v>
      </c>
    </row>
    <row r="38" spans="2:50" x14ac:dyDescent="0.2">
      <c r="AQ38" s="61">
        <f t="shared" si="2"/>
        <v>1.650000000000001</v>
      </c>
      <c r="AR38" s="160">
        <f t="shared" si="0"/>
        <v>0.57500000000000051</v>
      </c>
      <c r="AS38" s="167">
        <f t="shared" si="3"/>
        <v>0.19010937500000052</v>
      </c>
      <c r="AT38" s="168">
        <f t="shared" si="3"/>
        <v>0.33062500000000061</v>
      </c>
      <c r="AU38" s="168">
        <f t="shared" si="3"/>
        <v>0.57500000000000051</v>
      </c>
      <c r="AV38" s="169">
        <v>1</v>
      </c>
      <c r="AW38" s="61">
        <f t="array" ref="AW38:AX38">IF( ISNUMBER(AQ38), MMULT(AS38:AV38,$AU$9:$AV$12),NA())</f>
        <v>-1.6352484375000067</v>
      </c>
      <c r="AX38" s="61">
        <v>6.3923890625000066</v>
      </c>
    </row>
    <row r="39" spans="2:50" x14ac:dyDescent="0.2">
      <c r="AQ39" s="61">
        <f t="shared" si="2"/>
        <v>1.7000000000000011</v>
      </c>
      <c r="AR39" s="160">
        <f t="shared" si="0"/>
        <v>0.60000000000000053</v>
      </c>
      <c r="AS39" s="167">
        <f t="shared" si="3"/>
        <v>0.21600000000000058</v>
      </c>
      <c r="AT39" s="168">
        <f t="shared" si="3"/>
        <v>0.36000000000000065</v>
      </c>
      <c r="AU39" s="168">
        <f t="shared" si="3"/>
        <v>0.60000000000000053</v>
      </c>
      <c r="AV39" s="169">
        <v>1</v>
      </c>
      <c r="AW39" s="61">
        <f t="array" ref="AW39:AX39">IF( ISNUMBER(AQ39), MMULT(AS39:AV39,$AU$9:$AV$12),NA())</f>
        <v>-1.9552000000000067</v>
      </c>
      <c r="AX39" s="61">
        <v>6.7232000000000074</v>
      </c>
    </row>
    <row r="40" spans="2:50" x14ac:dyDescent="0.2">
      <c r="AQ40" s="61">
        <f t="shared" si="2"/>
        <v>1.7500000000000011</v>
      </c>
      <c r="AR40" s="160">
        <f t="shared" si="0"/>
        <v>0.62500000000000056</v>
      </c>
      <c r="AS40" s="167">
        <f t="shared" si="3"/>
        <v>0.24414062500000067</v>
      </c>
      <c r="AT40" s="168">
        <f t="shared" si="3"/>
        <v>0.39062500000000072</v>
      </c>
      <c r="AU40" s="168">
        <f t="shared" si="3"/>
        <v>0.62500000000000056</v>
      </c>
      <c r="AV40" s="169">
        <v>1</v>
      </c>
      <c r="AW40" s="61">
        <f t="array" ref="AW40:AX40">IF( ISNUMBER(AQ40), MMULT(AS40:AV40,$AU$9:$AV$12),NA())</f>
        <v>-2.2666015625000071</v>
      </c>
      <c r="AX40" s="61">
        <v>7.0537109375000071</v>
      </c>
    </row>
    <row r="41" spans="2:50" x14ac:dyDescent="0.2">
      <c r="AQ41" s="61">
        <f t="shared" si="2"/>
        <v>1.8000000000000012</v>
      </c>
      <c r="AR41" s="160">
        <f t="shared" si="0"/>
        <v>0.65000000000000058</v>
      </c>
      <c r="AS41" s="167">
        <f t="shared" si="3"/>
        <v>0.27462500000000073</v>
      </c>
      <c r="AT41" s="168">
        <f t="shared" si="3"/>
        <v>0.42250000000000076</v>
      </c>
      <c r="AU41" s="168">
        <f t="shared" si="3"/>
        <v>0.65000000000000058</v>
      </c>
      <c r="AV41" s="169">
        <v>1</v>
      </c>
      <c r="AW41" s="61">
        <f t="array" ref="AW41:AX41">IF( ISNUMBER(AQ41), MMULT(AS41:AV41,$AU$9:$AV$12),NA())</f>
        <v>-2.5681125000000069</v>
      </c>
      <c r="AX41" s="61">
        <v>7.382487500000007</v>
      </c>
    </row>
    <row r="42" spans="2:50" x14ac:dyDescent="0.2">
      <c r="AQ42" s="61">
        <f t="shared" si="2"/>
        <v>1.8500000000000012</v>
      </c>
      <c r="AR42" s="160">
        <f t="shared" si="0"/>
        <v>0.6750000000000006</v>
      </c>
      <c r="AS42" s="167">
        <f t="shared" si="3"/>
        <v>0.30754687500000083</v>
      </c>
      <c r="AT42" s="168">
        <f t="shared" si="3"/>
        <v>0.45562500000000083</v>
      </c>
      <c r="AU42" s="168">
        <f t="shared" si="3"/>
        <v>0.6750000000000006</v>
      </c>
      <c r="AV42" s="169">
        <v>1</v>
      </c>
      <c r="AW42" s="61">
        <f t="array" ref="AW42:AX42">IF( ISNUMBER(AQ42), MMULT(AS42:AV42,$AU$9:$AV$12),NA())</f>
        <v>-2.8583921875000069</v>
      </c>
      <c r="AX42" s="61">
        <v>7.7080953125000082</v>
      </c>
    </row>
    <row r="43" spans="2:50" x14ac:dyDescent="0.2">
      <c r="AQ43" s="61">
        <f t="shared" si="2"/>
        <v>1.9000000000000012</v>
      </c>
      <c r="AR43" s="160">
        <f t="shared" si="0"/>
        <v>0.70000000000000062</v>
      </c>
      <c r="AS43" s="167">
        <f t="shared" si="3"/>
        <v>0.34300000000000092</v>
      </c>
      <c r="AT43" s="168">
        <f t="shared" si="3"/>
        <v>0.49000000000000088</v>
      </c>
      <c r="AU43" s="168">
        <f t="shared" si="3"/>
        <v>0.70000000000000062</v>
      </c>
      <c r="AV43" s="169">
        <v>1</v>
      </c>
      <c r="AW43" s="61">
        <f t="array" ref="AW43:AX43">IF( ISNUMBER(AQ43), MMULT(AS43:AV43,$AU$9:$AV$12),NA())</f>
        <v>-3.1361000000000061</v>
      </c>
      <c r="AX43" s="61">
        <v>8.0291000000000068</v>
      </c>
    </row>
    <row r="44" spans="2:50" x14ac:dyDescent="0.2">
      <c r="AQ44" s="61">
        <f t="shared" si="2"/>
        <v>1.9500000000000013</v>
      </c>
      <c r="AR44" s="160">
        <f t="shared" si="0"/>
        <v>0.72500000000000064</v>
      </c>
      <c r="AS44" s="167">
        <f t="shared" si="3"/>
        <v>0.38107812500000099</v>
      </c>
      <c r="AT44" s="168">
        <f t="shared" si="3"/>
        <v>0.5256250000000009</v>
      </c>
      <c r="AU44" s="168">
        <f t="shared" si="3"/>
        <v>0.72500000000000064</v>
      </c>
      <c r="AV44" s="169">
        <v>1</v>
      </c>
      <c r="AW44" s="61">
        <f t="array" ref="AW44:AX44">IF( ISNUMBER(AQ44), MMULT(AS44:AV44,$AU$9:$AV$12),NA())</f>
        <v>-3.3998953125000071</v>
      </c>
      <c r="AX44" s="61">
        <v>8.3440671875000056</v>
      </c>
    </row>
    <row r="45" spans="2:50" x14ac:dyDescent="0.2">
      <c r="AQ45" s="61">
        <f t="shared" si="2"/>
        <v>2.0000000000000013</v>
      </c>
      <c r="AR45" s="160">
        <f t="shared" si="0"/>
        <v>0.75000000000000067</v>
      </c>
      <c r="AS45" s="167">
        <f t="shared" si="3"/>
        <v>0.42187500000000111</v>
      </c>
      <c r="AT45" s="168">
        <f t="shared" si="3"/>
        <v>0.562500000000001</v>
      </c>
      <c r="AU45" s="168">
        <f t="shared" si="3"/>
        <v>0.75000000000000067</v>
      </c>
      <c r="AV45" s="169">
        <v>1</v>
      </c>
      <c r="AW45" s="61">
        <f t="array" ref="AW45:AX45">IF( ISNUMBER(AQ45), MMULT(AS45:AV45,$AU$9:$AV$12),NA())</f>
        <v>-3.6484375000000071</v>
      </c>
      <c r="AX45" s="61">
        <v>8.6515625000000096</v>
      </c>
    </row>
    <row r="46" spans="2:50" x14ac:dyDescent="0.2">
      <c r="AQ46" s="61">
        <f t="shared" si="2"/>
        <v>2.0500000000000012</v>
      </c>
      <c r="AR46" s="160">
        <f t="shared" si="0"/>
        <v>0.77500000000000058</v>
      </c>
      <c r="AS46" s="167">
        <f t="shared" si="3"/>
        <v>0.465484375000001</v>
      </c>
      <c r="AT46" s="168">
        <f t="shared" si="3"/>
        <v>0.60062500000000085</v>
      </c>
      <c r="AU46" s="168">
        <f t="shared" si="3"/>
        <v>0.77500000000000058</v>
      </c>
      <c r="AV46" s="169">
        <v>1</v>
      </c>
      <c r="AW46" s="61">
        <f t="array" ref="AW46:AX46">IF( ISNUMBER(AQ46), MMULT(AS46:AV46,$AU$9:$AV$12),NA())</f>
        <v>-3.8803859375000052</v>
      </c>
      <c r="AX46" s="61">
        <v>8.9501515625000039</v>
      </c>
    </row>
    <row r="47" spans="2:50" x14ac:dyDescent="0.2">
      <c r="AQ47" s="61">
        <f t="shared" si="2"/>
        <v>2.100000000000001</v>
      </c>
      <c r="AR47" s="160">
        <f t="shared" ref="AR47:AR78" si="4">(AQ47-AR$9)/(AR$10-AR$9)</f>
        <v>0.80000000000000049</v>
      </c>
      <c r="AS47" s="167">
        <f t="shared" si="3"/>
        <v>0.5120000000000009</v>
      </c>
      <c r="AT47" s="168">
        <f t="shared" si="3"/>
        <v>0.64000000000000079</v>
      </c>
      <c r="AU47" s="168">
        <f t="shared" si="3"/>
        <v>0.80000000000000049</v>
      </c>
      <c r="AV47" s="169">
        <v>1</v>
      </c>
      <c r="AW47" s="61">
        <f t="array" ref="AW47:AX47">IF( ISNUMBER(AQ47), MMULT(AS47:AV47,$AU$9:$AV$12),NA())</f>
        <v>-4.0944000000000038</v>
      </c>
      <c r="AX47" s="61">
        <v>9.2384000000000057</v>
      </c>
    </row>
    <row r="48" spans="2:50" x14ac:dyDescent="0.2">
      <c r="AQ48" s="61">
        <f t="shared" ref="AQ48:AQ79" si="5">IF(AQ47&lt;AR$10,AQ47+AR$11)</f>
        <v>2.1500000000000008</v>
      </c>
      <c r="AR48" s="160">
        <f t="shared" si="4"/>
        <v>0.8250000000000004</v>
      </c>
      <c r="AS48" s="167">
        <f t="shared" si="3"/>
        <v>0.56151562500000085</v>
      </c>
      <c r="AT48" s="168">
        <f t="shared" si="3"/>
        <v>0.6806250000000007</v>
      </c>
      <c r="AU48" s="168">
        <f t="shared" si="3"/>
        <v>0.8250000000000004</v>
      </c>
      <c r="AV48" s="169">
        <v>1</v>
      </c>
      <c r="AW48" s="61">
        <f t="array" ref="AW48:AX48">IF( ISNUMBER(AQ48), MMULT(AS48:AV48,$AU$9:$AV$12),NA())</f>
        <v>-4.2891390625000057</v>
      </c>
      <c r="AX48" s="61">
        <v>9.5148734375000021</v>
      </c>
    </row>
    <row r="49" spans="43:50" x14ac:dyDescent="0.2">
      <c r="AQ49" s="61">
        <f t="shared" si="5"/>
        <v>2.2000000000000006</v>
      </c>
      <c r="AR49" s="160">
        <f t="shared" si="4"/>
        <v>0.85000000000000031</v>
      </c>
      <c r="AS49" s="167">
        <f t="shared" si="3"/>
        <v>0.61412500000000059</v>
      </c>
      <c r="AT49" s="168">
        <f t="shared" si="3"/>
        <v>0.72250000000000048</v>
      </c>
      <c r="AU49" s="168">
        <f t="shared" si="3"/>
        <v>0.85000000000000031</v>
      </c>
      <c r="AV49" s="169">
        <v>1</v>
      </c>
      <c r="AW49" s="61">
        <f t="array" ref="AW49:AX49">IF( ISNUMBER(AQ49), MMULT(AS49:AV49,$AU$9:$AV$12),NA())</f>
        <v>-4.4632625000000026</v>
      </c>
      <c r="AX49" s="61">
        <v>9.7781375000000033</v>
      </c>
    </row>
    <row r="50" spans="43:50" x14ac:dyDescent="0.2">
      <c r="AQ50" s="61">
        <f t="shared" si="5"/>
        <v>2.2500000000000004</v>
      </c>
      <c r="AR50" s="160">
        <f t="shared" si="4"/>
        <v>0.87500000000000022</v>
      </c>
      <c r="AS50" s="167">
        <f t="shared" si="3"/>
        <v>0.66992187500000056</v>
      </c>
      <c r="AT50" s="168">
        <f t="shared" si="3"/>
        <v>0.76562500000000044</v>
      </c>
      <c r="AU50" s="168">
        <f t="shared" si="3"/>
        <v>0.87500000000000022</v>
      </c>
      <c r="AV50" s="169">
        <v>1</v>
      </c>
      <c r="AW50" s="61">
        <f t="array" ref="AW50:AX50">IF( ISNUMBER(AQ50), MMULT(AS50:AV50,$AU$9:$AV$12),NA())</f>
        <v>-4.6154296875000025</v>
      </c>
      <c r="AX50" s="61">
        <v>10.026757812500005</v>
      </c>
    </row>
    <row r="51" spans="43:50" x14ac:dyDescent="0.2">
      <c r="AQ51" s="61">
        <f t="shared" si="5"/>
        <v>2.3000000000000003</v>
      </c>
      <c r="AR51" s="160">
        <f t="shared" si="4"/>
        <v>0.90000000000000013</v>
      </c>
      <c r="AS51" s="167">
        <f t="shared" si="3"/>
        <v>0.72900000000000031</v>
      </c>
      <c r="AT51" s="168">
        <f t="shared" si="3"/>
        <v>0.81000000000000028</v>
      </c>
      <c r="AU51" s="168">
        <f t="shared" si="3"/>
        <v>0.90000000000000013</v>
      </c>
      <c r="AV51" s="169">
        <v>1</v>
      </c>
      <c r="AW51" s="61">
        <f t="array" ref="AW51:AX51">IF( ISNUMBER(AQ51), MMULT(AS51:AV51,$AU$9:$AV$12),NA())</f>
        <v>-4.7443000000000026</v>
      </c>
      <c r="AX51" s="61">
        <v>10.259300000000003</v>
      </c>
    </row>
    <row r="52" spans="43:50" x14ac:dyDescent="0.2">
      <c r="AQ52" s="61">
        <f t="shared" si="5"/>
        <v>2.35</v>
      </c>
      <c r="AR52" s="160">
        <f t="shared" si="4"/>
        <v>0.92500000000000004</v>
      </c>
      <c r="AS52" s="167">
        <f t="shared" si="3"/>
        <v>0.79145312500000009</v>
      </c>
      <c r="AT52" s="168">
        <f t="shared" si="3"/>
        <v>0.85562500000000008</v>
      </c>
      <c r="AU52" s="168">
        <f t="shared" si="3"/>
        <v>0.92500000000000004</v>
      </c>
      <c r="AV52" s="169">
        <v>1</v>
      </c>
      <c r="AW52" s="61">
        <f t="array" ref="AW52:AX52">IF( ISNUMBER(AQ52), MMULT(AS52:AV52,$AU$9:$AV$12),NA())</f>
        <v>-4.8485328125000002</v>
      </c>
      <c r="AX52" s="61">
        <v>10.474329687500003</v>
      </c>
    </row>
    <row r="53" spans="43:50" x14ac:dyDescent="0.2">
      <c r="AQ53" s="61">
        <f t="shared" si="5"/>
        <v>2.4</v>
      </c>
      <c r="AR53" s="160">
        <f t="shared" si="4"/>
        <v>0.95</v>
      </c>
      <c r="AS53" s="167">
        <f t="shared" si="3"/>
        <v>0.85737499999999989</v>
      </c>
      <c r="AT53" s="168">
        <f t="shared" si="3"/>
        <v>0.90249999999999997</v>
      </c>
      <c r="AU53" s="168">
        <f t="shared" si="3"/>
        <v>0.95</v>
      </c>
      <c r="AV53" s="169">
        <v>1</v>
      </c>
      <c r="AW53" s="61">
        <f t="array" ref="AW53:AX53">IF( ISNUMBER(AQ53), MMULT(AS53:AV53,$AU$9:$AV$12),NA())</f>
        <v>-4.9267874999999997</v>
      </c>
      <c r="AX53" s="61">
        <v>10.670412499999999</v>
      </c>
    </row>
    <row r="54" spans="43:50" x14ac:dyDescent="0.2">
      <c r="AQ54" s="61">
        <f t="shared" si="5"/>
        <v>2.4499999999999997</v>
      </c>
      <c r="AR54" s="160">
        <f t="shared" si="4"/>
        <v>0.97499999999999987</v>
      </c>
      <c r="AS54" s="167">
        <f t="shared" si="3"/>
        <v>0.9268593749999996</v>
      </c>
      <c r="AT54" s="168">
        <f t="shared" si="3"/>
        <v>0.95062499999999972</v>
      </c>
      <c r="AU54" s="168">
        <f t="shared" si="3"/>
        <v>0.97499999999999987</v>
      </c>
      <c r="AV54" s="169">
        <v>1</v>
      </c>
      <c r="AW54" s="61">
        <f t="array" ref="AW54:AX54">IF( ISNUMBER(AQ54), MMULT(AS54:AV54,$AU$9:$AV$12),NA())</f>
        <v>-4.9777234374999999</v>
      </c>
      <c r="AX54" s="61">
        <v>10.8461140625</v>
      </c>
    </row>
    <row r="55" spans="43:50" x14ac:dyDescent="0.2">
      <c r="AQ55" s="61">
        <f t="shared" si="5"/>
        <v>2.4999999999999996</v>
      </c>
      <c r="AR55" s="160">
        <f t="shared" si="4"/>
        <v>0.99999999999999978</v>
      </c>
      <c r="AS55" s="167">
        <f t="shared" ref="AS55:AU74" si="6">AT55*$AR55</f>
        <v>0.99999999999999933</v>
      </c>
      <c r="AT55" s="168">
        <f t="shared" si="6"/>
        <v>0.99999999999999956</v>
      </c>
      <c r="AU55" s="168">
        <f t="shared" si="6"/>
        <v>0.99999999999999978</v>
      </c>
      <c r="AV55" s="169">
        <v>1</v>
      </c>
      <c r="AW55" s="61">
        <f t="array" ref="AW55:AX55">IF( ISNUMBER(AQ55), MMULT(AS55:AV55,$AU$9:$AV$12),NA())</f>
        <v>-5</v>
      </c>
      <c r="AX55" s="61">
        <v>11</v>
      </c>
    </row>
    <row r="56" spans="43:50" x14ac:dyDescent="0.2">
      <c r="AQ56" s="61" t="b">
        <f t="shared" si="5"/>
        <v>0</v>
      </c>
      <c r="AR56" s="160">
        <f t="shared" si="4"/>
        <v>-0.25</v>
      </c>
      <c r="AS56" s="167">
        <f t="shared" si="6"/>
        <v>-1.5625E-2</v>
      </c>
      <c r="AT56" s="168">
        <f t="shared" si="6"/>
        <v>6.25E-2</v>
      </c>
      <c r="AU56" s="168">
        <f t="shared" si="6"/>
        <v>-0.25</v>
      </c>
      <c r="AV56" s="169">
        <v>1</v>
      </c>
      <c r="AW56" s="61" t="e">
        <f t="array" ref="AW56:AX56">IF( ISNUMBER(AQ56), MMULT(AS56:AV56,$AU$9:$AV$12),NA())</f>
        <v>#N/A</v>
      </c>
      <c r="AX56" s="61" t="e">
        <v>#N/A</v>
      </c>
    </row>
    <row r="57" spans="43:50" x14ac:dyDescent="0.2">
      <c r="AQ57" s="61" t="b">
        <f t="shared" si="5"/>
        <v>0</v>
      </c>
      <c r="AR57" s="160">
        <f t="shared" si="4"/>
        <v>-0.25</v>
      </c>
      <c r="AS57" s="167">
        <f t="shared" si="6"/>
        <v>-1.5625E-2</v>
      </c>
      <c r="AT57" s="168">
        <f t="shared" si="6"/>
        <v>6.25E-2</v>
      </c>
      <c r="AU57" s="168">
        <f t="shared" si="6"/>
        <v>-0.25</v>
      </c>
      <c r="AV57" s="169">
        <v>1</v>
      </c>
      <c r="AW57" s="61" t="e">
        <f t="array" ref="AW57:AX57">IF( ISNUMBER(AQ57), MMULT(AS57:AV57,$AU$9:$AV$12),NA())</f>
        <v>#N/A</v>
      </c>
      <c r="AX57" s="61" t="e">
        <v>#N/A</v>
      </c>
    </row>
    <row r="58" spans="43:50" x14ac:dyDescent="0.2">
      <c r="AQ58" s="61" t="b">
        <f t="shared" si="5"/>
        <v>0</v>
      </c>
      <c r="AR58" s="160">
        <f t="shared" si="4"/>
        <v>-0.25</v>
      </c>
      <c r="AS58" s="167">
        <f t="shared" si="6"/>
        <v>-1.5625E-2</v>
      </c>
      <c r="AT58" s="168">
        <f t="shared" si="6"/>
        <v>6.25E-2</v>
      </c>
      <c r="AU58" s="168">
        <f t="shared" si="6"/>
        <v>-0.25</v>
      </c>
      <c r="AV58" s="169">
        <v>1</v>
      </c>
      <c r="AW58" s="61" t="e">
        <f t="array" ref="AW58:AX58">IF( ISNUMBER(AQ58), MMULT(AS58:AV58,$AU$9:$AV$12),NA())</f>
        <v>#N/A</v>
      </c>
      <c r="AX58" s="61" t="e">
        <v>#N/A</v>
      </c>
    </row>
    <row r="59" spans="43:50" x14ac:dyDescent="0.2">
      <c r="AQ59" s="61" t="b">
        <f t="shared" si="5"/>
        <v>0</v>
      </c>
      <c r="AR59" s="160">
        <f t="shared" si="4"/>
        <v>-0.25</v>
      </c>
      <c r="AS59" s="167">
        <f t="shared" si="6"/>
        <v>-1.5625E-2</v>
      </c>
      <c r="AT59" s="168">
        <f t="shared" si="6"/>
        <v>6.25E-2</v>
      </c>
      <c r="AU59" s="168">
        <f t="shared" si="6"/>
        <v>-0.25</v>
      </c>
      <c r="AV59" s="169">
        <v>1</v>
      </c>
      <c r="AW59" s="61" t="e">
        <f t="array" ref="AW59:AX59">IF( ISNUMBER(AQ59), MMULT(AS59:AV59,$AU$9:$AV$12),NA())</f>
        <v>#N/A</v>
      </c>
      <c r="AX59" s="61" t="e">
        <v>#N/A</v>
      </c>
    </row>
    <row r="60" spans="43:50" x14ac:dyDescent="0.2">
      <c r="AQ60" s="61" t="b">
        <f t="shared" si="5"/>
        <v>0</v>
      </c>
      <c r="AR60" s="160">
        <f t="shared" si="4"/>
        <v>-0.25</v>
      </c>
      <c r="AS60" s="167">
        <f t="shared" si="6"/>
        <v>-1.5625E-2</v>
      </c>
      <c r="AT60" s="168">
        <f t="shared" si="6"/>
        <v>6.25E-2</v>
      </c>
      <c r="AU60" s="168">
        <f t="shared" si="6"/>
        <v>-0.25</v>
      </c>
      <c r="AV60" s="169">
        <v>1</v>
      </c>
      <c r="AW60" s="61" t="e">
        <f t="array" ref="AW60:AX60">IF( ISNUMBER(AQ60), MMULT(AS60:AV60,$AU$9:$AV$12),NA())</f>
        <v>#N/A</v>
      </c>
      <c r="AX60" s="61" t="e">
        <v>#N/A</v>
      </c>
    </row>
    <row r="61" spans="43:50" x14ac:dyDescent="0.2">
      <c r="AQ61" s="61" t="b">
        <f t="shared" si="5"/>
        <v>0</v>
      </c>
      <c r="AR61" s="160">
        <f t="shared" si="4"/>
        <v>-0.25</v>
      </c>
      <c r="AS61" s="167">
        <f t="shared" si="6"/>
        <v>-1.5625E-2</v>
      </c>
      <c r="AT61" s="168">
        <f t="shared" si="6"/>
        <v>6.25E-2</v>
      </c>
      <c r="AU61" s="168">
        <f t="shared" si="6"/>
        <v>-0.25</v>
      </c>
      <c r="AV61" s="169">
        <v>1</v>
      </c>
      <c r="AW61" s="61" t="e">
        <f t="array" ref="AW61:AX61">IF( ISNUMBER(AQ61), MMULT(AS61:AV61,$AU$9:$AV$12),NA())</f>
        <v>#N/A</v>
      </c>
      <c r="AX61" s="61" t="e">
        <v>#N/A</v>
      </c>
    </row>
    <row r="62" spans="43:50" x14ac:dyDescent="0.2">
      <c r="AQ62" s="61" t="b">
        <f t="shared" si="5"/>
        <v>0</v>
      </c>
      <c r="AR62" s="160">
        <f t="shared" si="4"/>
        <v>-0.25</v>
      </c>
      <c r="AS62" s="167">
        <f t="shared" si="6"/>
        <v>-1.5625E-2</v>
      </c>
      <c r="AT62" s="168">
        <f t="shared" si="6"/>
        <v>6.25E-2</v>
      </c>
      <c r="AU62" s="168">
        <f t="shared" si="6"/>
        <v>-0.25</v>
      </c>
      <c r="AV62" s="169">
        <v>1</v>
      </c>
      <c r="AW62" s="61" t="e">
        <f t="array" ref="AW62:AX62">IF( ISNUMBER(AQ62), MMULT(AS62:AV62,$AU$9:$AV$12),NA())</f>
        <v>#N/A</v>
      </c>
      <c r="AX62" s="61" t="e">
        <v>#N/A</v>
      </c>
    </row>
    <row r="63" spans="43:50" x14ac:dyDescent="0.2">
      <c r="AQ63" s="61" t="b">
        <f t="shared" si="5"/>
        <v>0</v>
      </c>
      <c r="AR63" s="160">
        <f t="shared" si="4"/>
        <v>-0.25</v>
      </c>
      <c r="AS63" s="167">
        <f t="shared" si="6"/>
        <v>-1.5625E-2</v>
      </c>
      <c r="AT63" s="168">
        <f t="shared" si="6"/>
        <v>6.25E-2</v>
      </c>
      <c r="AU63" s="168">
        <f t="shared" si="6"/>
        <v>-0.25</v>
      </c>
      <c r="AV63" s="169">
        <v>1</v>
      </c>
      <c r="AW63" s="61" t="e">
        <f t="array" ref="AW63:AX63">IF( ISNUMBER(AQ63), MMULT(AS63:AV63,$AU$9:$AV$12),NA())</f>
        <v>#N/A</v>
      </c>
      <c r="AX63" s="61" t="e">
        <v>#N/A</v>
      </c>
    </row>
    <row r="64" spans="43:50" x14ac:dyDescent="0.2">
      <c r="AQ64" s="61" t="b">
        <f t="shared" si="5"/>
        <v>0</v>
      </c>
      <c r="AR64" s="160">
        <f t="shared" si="4"/>
        <v>-0.25</v>
      </c>
      <c r="AS64" s="167">
        <f t="shared" si="6"/>
        <v>-1.5625E-2</v>
      </c>
      <c r="AT64" s="168">
        <f t="shared" si="6"/>
        <v>6.25E-2</v>
      </c>
      <c r="AU64" s="168">
        <f t="shared" si="6"/>
        <v>-0.25</v>
      </c>
      <c r="AV64" s="169">
        <v>1</v>
      </c>
      <c r="AW64" s="61" t="e">
        <f t="array" ref="AW64:AX64">IF( ISNUMBER(AQ64), MMULT(AS64:AV64,$AU$9:$AV$12),NA())</f>
        <v>#N/A</v>
      </c>
      <c r="AX64" s="61" t="e">
        <v>#N/A</v>
      </c>
    </row>
    <row r="65" spans="43:50" x14ac:dyDescent="0.2">
      <c r="AQ65" s="61" t="b">
        <f t="shared" si="5"/>
        <v>0</v>
      </c>
      <c r="AR65" s="160">
        <f t="shared" si="4"/>
        <v>-0.25</v>
      </c>
      <c r="AS65" s="167">
        <f t="shared" si="6"/>
        <v>-1.5625E-2</v>
      </c>
      <c r="AT65" s="168">
        <f t="shared" si="6"/>
        <v>6.25E-2</v>
      </c>
      <c r="AU65" s="168">
        <f t="shared" si="6"/>
        <v>-0.25</v>
      </c>
      <c r="AV65" s="169">
        <v>1</v>
      </c>
      <c r="AW65" s="61" t="e">
        <f t="array" ref="AW65:AX65">IF( ISNUMBER(AQ65), MMULT(AS65:AV65,$AU$9:$AV$12),NA())</f>
        <v>#N/A</v>
      </c>
      <c r="AX65" s="61" t="e">
        <v>#N/A</v>
      </c>
    </row>
    <row r="66" spans="43:50" x14ac:dyDescent="0.2">
      <c r="AQ66" s="61" t="b">
        <f t="shared" si="5"/>
        <v>0</v>
      </c>
      <c r="AR66" s="160">
        <f t="shared" si="4"/>
        <v>-0.25</v>
      </c>
      <c r="AS66" s="167">
        <f t="shared" si="6"/>
        <v>-1.5625E-2</v>
      </c>
      <c r="AT66" s="168">
        <f t="shared" si="6"/>
        <v>6.25E-2</v>
      </c>
      <c r="AU66" s="168">
        <f t="shared" si="6"/>
        <v>-0.25</v>
      </c>
      <c r="AV66" s="169">
        <v>1</v>
      </c>
      <c r="AW66" s="61" t="e">
        <f t="array" ref="AW66:AX66">IF( ISNUMBER(AQ66), MMULT(AS66:AV66,$AU$9:$AV$12),NA())</f>
        <v>#N/A</v>
      </c>
      <c r="AX66" s="61" t="e">
        <v>#N/A</v>
      </c>
    </row>
    <row r="67" spans="43:50" x14ac:dyDescent="0.2">
      <c r="AQ67" s="61" t="b">
        <f t="shared" si="5"/>
        <v>0</v>
      </c>
      <c r="AR67" s="160">
        <f t="shared" si="4"/>
        <v>-0.25</v>
      </c>
      <c r="AS67" s="167">
        <f t="shared" si="6"/>
        <v>-1.5625E-2</v>
      </c>
      <c r="AT67" s="168">
        <f t="shared" si="6"/>
        <v>6.25E-2</v>
      </c>
      <c r="AU67" s="168">
        <f t="shared" si="6"/>
        <v>-0.25</v>
      </c>
      <c r="AV67" s="169">
        <v>1</v>
      </c>
      <c r="AW67" s="61" t="e">
        <f t="array" ref="AW67:AX67">IF( ISNUMBER(AQ67), MMULT(AS67:AV67,$AU$9:$AV$12),NA())</f>
        <v>#N/A</v>
      </c>
      <c r="AX67" s="61" t="e">
        <v>#N/A</v>
      </c>
    </row>
    <row r="68" spans="43:50" x14ac:dyDescent="0.2">
      <c r="AQ68" s="61" t="b">
        <f t="shared" si="5"/>
        <v>0</v>
      </c>
      <c r="AR68" s="160">
        <f t="shared" si="4"/>
        <v>-0.25</v>
      </c>
      <c r="AS68" s="167">
        <f t="shared" si="6"/>
        <v>-1.5625E-2</v>
      </c>
      <c r="AT68" s="168">
        <f t="shared" si="6"/>
        <v>6.25E-2</v>
      </c>
      <c r="AU68" s="168">
        <f t="shared" si="6"/>
        <v>-0.25</v>
      </c>
      <c r="AV68" s="169">
        <v>1</v>
      </c>
      <c r="AW68" s="61" t="e">
        <f t="array" ref="AW68:AX68">IF( ISNUMBER(AQ68), MMULT(AS68:AV68,$AU$9:$AV$12),NA())</f>
        <v>#N/A</v>
      </c>
      <c r="AX68" s="61" t="e">
        <v>#N/A</v>
      </c>
    </row>
    <row r="69" spans="43:50" x14ac:dyDescent="0.2">
      <c r="AQ69" s="61" t="b">
        <f t="shared" si="5"/>
        <v>0</v>
      </c>
      <c r="AR69" s="160">
        <f t="shared" si="4"/>
        <v>-0.25</v>
      </c>
      <c r="AS69" s="167">
        <f t="shared" si="6"/>
        <v>-1.5625E-2</v>
      </c>
      <c r="AT69" s="168">
        <f t="shared" si="6"/>
        <v>6.25E-2</v>
      </c>
      <c r="AU69" s="168">
        <f t="shared" si="6"/>
        <v>-0.25</v>
      </c>
      <c r="AV69" s="169">
        <v>1</v>
      </c>
      <c r="AW69" s="61" t="e">
        <f t="array" ref="AW69:AX69">IF( ISNUMBER(AQ69), MMULT(AS69:AV69,$AU$9:$AV$12),NA())</f>
        <v>#N/A</v>
      </c>
      <c r="AX69" s="61" t="e">
        <v>#N/A</v>
      </c>
    </row>
    <row r="70" spans="43:50" x14ac:dyDescent="0.2">
      <c r="AQ70" s="61" t="b">
        <f t="shared" si="5"/>
        <v>0</v>
      </c>
      <c r="AR70" s="160">
        <f t="shared" si="4"/>
        <v>-0.25</v>
      </c>
      <c r="AS70" s="167">
        <f t="shared" si="6"/>
        <v>-1.5625E-2</v>
      </c>
      <c r="AT70" s="168">
        <f t="shared" si="6"/>
        <v>6.25E-2</v>
      </c>
      <c r="AU70" s="168">
        <f t="shared" si="6"/>
        <v>-0.25</v>
      </c>
      <c r="AV70" s="169">
        <v>1</v>
      </c>
      <c r="AW70" s="61" t="e">
        <f t="array" ref="AW70:AX70">IF( ISNUMBER(AQ70), MMULT(AS70:AV70,$AU$9:$AV$12),NA())</f>
        <v>#N/A</v>
      </c>
      <c r="AX70" s="61" t="e">
        <v>#N/A</v>
      </c>
    </row>
    <row r="71" spans="43:50" x14ac:dyDescent="0.2">
      <c r="AQ71" s="61" t="b">
        <f t="shared" si="5"/>
        <v>0</v>
      </c>
      <c r="AR71" s="160">
        <f t="shared" si="4"/>
        <v>-0.25</v>
      </c>
      <c r="AS71" s="167">
        <f t="shared" si="6"/>
        <v>-1.5625E-2</v>
      </c>
      <c r="AT71" s="168">
        <f t="shared" si="6"/>
        <v>6.25E-2</v>
      </c>
      <c r="AU71" s="168">
        <f t="shared" si="6"/>
        <v>-0.25</v>
      </c>
      <c r="AV71" s="169">
        <v>1</v>
      </c>
      <c r="AW71" s="61" t="e">
        <f t="array" ref="AW71:AX71">IF( ISNUMBER(AQ71), MMULT(AS71:AV71,$AU$9:$AV$12),NA())</f>
        <v>#N/A</v>
      </c>
      <c r="AX71" s="61" t="e">
        <v>#N/A</v>
      </c>
    </row>
    <row r="72" spans="43:50" x14ac:dyDescent="0.2">
      <c r="AQ72" s="61" t="b">
        <f t="shared" si="5"/>
        <v>0</v>
      </c>
      <c r="AR72" s="160">
        <f t="shared" si="4"/>
        <v>-0.25</v>
      </c>
      <c r="AS72" s="167">
        <f t="shared" si="6"/>
        <v>-1.5625E-2</v>
      </c>
      <c r="AT72" s="168">
        <f t="shared" si="6"/>
        <v>6.25E-2</v>
      </c>
      <c r="AU72" s="168">
        <f t="shared" si="6"/>
        <v>-0.25</v>
      </c>
      <c r="AV72" s="169">
        <v>1</v>
      </c>
      <c r="AW72" s="61" t="e">
        <f t="array" ref="AW72:AX72">IF( ISNUMBER(AQ72), MMULT(AS72:AV72,$AU$9:$AV$12),NA())</f>
        <v>#N/A</v>
      </c>
      <c r="AX72" s="61" t="e">
        <v>#N/A</v>
      </c>
    </row>
    <row r="73" spans="43:50" x14ac:dyDescent="0.2">
      <c r="AQ73" s="61" t="b">
        <f t="shared" si="5"/>
        <v>0</v>
      </c>
      <c r="AR73" s="160">
        <f t="shared" si="4"/>
        <v>-0.25</v>
      </c>
      <c r="AS73" s="167">
        <f t="shared" si="6"/>
        <v>-1.5625E-2</v>
      </c>
      <c r="AT73" s="168">
        <f t="shared" si="6"/>
        <v>6.25E-2</v>
      </c>
      <c r="AU73" s="168">
        <f t="shared" si="6"/>
        <v>-0.25</v>
      </c>
      <c r="AV73" s="169">
        <v>1</v>
      </c>
      <c r="AW73" s="61" t="e">
        <f t="array" ref="AW73:AX73">IF( ISNUMBER(AQ73), MMULT(AS73:AV73,$AU$9:$AV$12),NA())</f>
        <v>#N/A</v>
      </c>
      <c r="AX73" s="61" t="e">
        <v>#N/A</v>
      </c>
    </row>
    <row r="74" spans="43:50" x14ac:dyDescent="0.2">
      <c r="AQ74" s="61" t="b">
        <f t="shared" si="5"/>
        <v>0</v>
      </c>
      <c r="AR74" s="160">
        <f t="shared" si="4"/>
        <v>-0.25</v>
      </c>
      <c r="AS74" s="167">
        <f t="shared" si="6"/>
        <v>-1.5625E-2</v>
      </c>
      <c r="AT74" s="168">
        <f t="shared" si="6"/>
        <v>6.25E-2</v>
      </c>
      <c r="AU74" s="168">
        <f t="shared" si="6"/>
        <v>-0.25</v>
      </c>
      <c r="AV74" s="169">
        <v>1</v>
      </c>
      <c r="AW74" s="61" t="e">
        <f t="array" ref="AW74:AX74">IF( ISNUMBER(AQ74), MMULT(AS74:AV74,$AU$9:$AV$12),NA())</f>
        <v>#N/A</v>
      </c>
      <c r="AX74" s="61" t="e">
        <v>#N/A</v>
      </c>
    </row>
    <row r="75" spans="43:50" x14ac:dyDescent="0.2">
      <c r="AQ75" s="61" t="b">
        <f t="shared" si="5"/>
        <v>0</v>
      </c>
      <c r="AR75" s="160">
        <f t="shared" si="4"/>
        <v>-0.25</v>
      </c>
      <c r="AS75" s="167">
        <f t="shared" ref="AS75:AU94" si="7">AT75*$AR75</f>
        <v>-1.5625E-2</v>
      </c>
      <c r="AT75" s="168">
        <f t="shared" si="7"/>
        <v>6.25E-2</v>
      </c>
      <c r="AU75" s="168">
        <f t="shared" si="7"/>
        <v>-0.25</v>
      </c>
      <c r="AV75" s="169">
        <v>1</v>
      </c>
      <c r="AW75" s="61" t="e">
        <f t="array" ref="AW75:AX75">IF( ISNUMBER(AQ75), MMULT(AS75:AV75,$AU$9:$AV$12),NA())</f>
        <v>#N/A</v>
      </c>
      <c r="AX75" s="61" t="e">
        <v>#N/A</v>
      </c>
    </row>
    <row r="76" spans="43:50" x14ac:dyDescent="0.2">
      <c r="AQ76" s="61" t="b">
        <f t="shared" si="5"/>
        <v>0</v>
      </c>
      <c r="AR76" s="160">
        <f t="shared" si="4"/>
        <v>-0.25</v>
      </c>
      <c r="AS76" s="167">
        <f t="shared" si="7"/>
        <v>-1.5625E-2</v>
      </c>
      <c r="AT76" s="168">
        <f t="shared" si="7"/>
        <v>6.25E-2</v>
      </c>
      <c r="AU76" s="168">
        <f t="shared" si="7"/>
        <v>-0.25</v>
      </c>
      <c r="AV76" s="169">
        <v>1</v>
      </c>
      <c r="AW76" s="61" t="e">
        <f t="array" ref="AW76:AX76">IF( ISNUMBER(AQ76), MMULT(AS76:AV76,$AU$9:$AV$12),NA())</f>
        <v>#N/A</v>
      </c>
      <c r="AX76" s="61" t="e">
        <v>#N/A</v>
      </c>
    </row>
    <row r="77" spans="43:50" x14ac:dyDescent="0.2">
      <c r="AQ77" s="61" t="b">
        <f t="shared" si="5"/>
        <v>0</v>
      </c>
      <c r="AR77" s="160">
        <f t="shared" si="4"/>
        <v>-0.25</v>
      </c>
      <c r="AS77" s="167">
        <f t="shared" si="7"/>
        <v>-1.5625E-2</v>
      </c>
      <c r="AT77" s="168">
        <f t="shared" si="7"/>
        <v>6.25E-2</v>
      </c>
      <c r="AU77" s="168">
        <f t="shared" si="7"/>
        <v>-0.25</v>
      </c>
      <c r="AV77" s="169">
        <v>1</v>
      </c>
      <c r="AW77" s="61" t="e">
        <f t="array" ref="AW77:AX77">IF( ISNUMBER(AQ77), MMULT(AS77:AV77,$AU$9:$AV$12),NA())</f>
        <v>#N/A</v>
      </c>
      <c r="AX77" s="61" t="e">
        <v>#N/A</v>
      </c>
    </row>
    <row r="78" spans="43:50" x14ac:dyDescent="0.2">
      <c r="AQ78" s="61" t="b">
        <f t="shared" si="5"/>
        <v>0</v>
      </c>
      <c r="AR78" s="160">
        <f t="shared" si="4"/>
        <v>-0.25</v>
      </c>
      <c r="AS78" s="167">
        <f t="shared" si="7"/>
        <v>-1.5625E-2</v>
      </c>
      <c r="AT78" s="168">
        <f t="shared" si="7"/>
        <v>6.25E-2</v>
      </c>
      <c r="AU78" s="168">
        <f t="shared" si="7"/>
        <v>-0.25</v>
      </c>
      <c r="AV78" s="169">
        <v>1</v>
      </c>
      <c r="AW78" s="61" t="e">
        <f t="array" ref="AW78:AX78">IF( ISNUMBER(AQ78), MMULT(AS78:AV78,$AU$9:$AV$12),NA())</f>
        <v>#N/A</v>
      </c>
      <c r="AX78" s="61" t="e">
        <v>#N/A</v>
      </c>
    </row>
    <row r="79" spans="43:50" x14ac:dyDescent="0.2">
      <c r="AQ79" s="61" t="b">
        <f t="shared" si="5"/>
        <v>0</v>
      </c>
      <c r="AR79" s="160">
        <f t="shared" ref="AR79:AR110" si="8">(AQ79-AR$9)/(AR$10-AR$9)</f>
        <v>-0.25</v>
      </c>
      <c r="AS79" s="167">
        <f t="shared" si="7"/>
        <v>-1.5625E-2</v>
      </c>
      <c r="AT79" s="168">
        <f t="shared" si="7"/>
        <v>6.25E-2</v>
      </c>
      <c r="AU79" s="168">
        <f t="shared" si="7"/>
        <v>-0.25</v>
      </c>
      <c r="AV79" s="169">
        <v>1</v>
      </c>
      <c r="AW79" s="61" t="e">
        <f t="array" ref="AW79:AX79">IF( ISNUMBER(AQ79), MMULT(AS79:AV79,$AU$9:$AV$12),NA())</f>
        <v>#N/A</v>
      </c>
      <c r="AX79" s="61" t="e">
        <v>#N/A</v>
      </c>
    </row>
    <row r="80" spans="43:50" x14ac:dyDescent="0.2">
      <c r="AQ80" s="61" t="b">
        <f t="shared" ref="AQ80:AQ111" si="9">IF(AQ79&lt;AR$10,AQ79+AR$11)</f>
        <v>0</v>
      </c>
      <c r="AR80" s="160">
        <f t="shared" si="8"/>
        <v>-0.25</v>
      </c>
      <c r="AS80" s="167">
        <f t="shared" si="7"/>
        <v>-1.5625E-2</v>
      </c>
      <c r="AT80" s="168">
        <f t="shared" si="7"/>
        <v>6.25E-2</v>
      </c>
      <c r="AU80" s="168">
        <f t="shared" si="7"/>
        <v>-0.25</v>
      </c>
      <c r="AV80" s="169">
        <v>1</v>
      </c>
      <c r="AW80" s="61" t="e">
        <f t="array" ref="AW80:AX80">IF( ISNUMBER(AQ80), MMULT(AS80:AV80,$AU$9:$AV$12),NA())</f>
        <v>#N/A</v>
      </c>
      <c r="AX80" s="61" t="e">
        <v>#N/A</v>
      </c>
    </row>
    <row r="81" spans="43:50" x14ac:dyDescent="0.2">
      <c r="AQ81" s="61" t="b">
        <f t="shared" si="9"/>
        <v>0</v>
      </c>
      <c r="AR81" s="160">
        <f t="shared" si="8"/>
        <v>-0.25</v>
      </c>
      <c r="AS81" s="167">
        <f t="shared" si="7"/>
        <v>-1.5625E-2</v>
      </c>
      <c r="AT81" s="168">
        <f t="shared" si="7"/>
        <v>6.25E-2</v>
      </c>
      <c r="AU81" s="168">
        <f t="shared" si="7"/>
        <v>-0.25</v>
      </c>
      <c r="AV81" s="169">
        <v>1</v>
      </c>
      <c r="AW81" s="61" t="e">
        <f t="array" ref="AW81:AX81">IF( ISNUMBER(AQ81), MMULT(AS81:AV81,$AU$9:$AV$12),NA())</f>
        <v>#N/A</v>
      </c>
      <c r="AX81" s="61" t="e">
        <v>#N/A</v>
      </c>
    </row>
    <row r="82" spans="43:50" x14ac:dyDescent="0.2">
      <c r="AQ82" s="61" t="b">
        <f t="shared" si="9"/>
        <v>0</v>
      </c>
      <c r="AR82" s="160">
        <f t="shared" si="8"/>
        <v>-0.25</v>
      </c>
      <c r="AS82" s="167">
        <f t="shared" si="7"/>
        <v>-1.5625E-2</v>
      </c>
      <c r="AT82" s="168">
        <f t="shared" si="7"/>
        <v>6.25E-2</v>
      </c>
      <c r="AU82" s="168">
        <f t="shared" si="7"/>
        <v>-0.25</v>
      </c>
      <c r="AV82" s="169">
        <v>1</v>
      </c>
      <c r="AW82" s="61" t="e">
        <f t="array" ref="AW82:AX82">IF( ISNUMBER(AQ82), MMULT(AS82:AV82,$AU$9:$AV$12),NA())</f>
        <v>#N/A</v>
      </c>
      <c r="AX82" s="61" t="e">
        <v>#N/A</v>
      </c>
    </row>
    <row r="83" spans="43:50" x14ac:dyDescent="0.2">
      <c r="AQ83" s="61" t="b">
        <f t="shared" si="9"/>
        <v>0</v>
      </c>
      <c r="AR83" s="160">
        <f t="shared" si="8"/>
        <v>-0.25</v>
      </c>
      <c r="AS83" s="167">
        <f t="shared" si="7"/>
        <v>-1.5625E-2</v>
      </c>
      <c r="AT83" s="168">
        <f t="shared" si="7"/>
        <v>6.25E-2</v>
      </c>
      <c r="AU83" s="168">
        <f t="shared" si="7"/>
        <v>-0.25</v>
      </c>
      <c r="AV83" s="169">
        <v>1</v>
      </c>
      <c r="AW83" s="61" t="e">
        <f t="array" ref="AW83:AX83">IF( ISNUMBER(AQ83), MMULT(AS83:AV83,$AU$9:$AV$12),NA())</f>
        <v>#N/A</v>
      </c>
      <c r="AX83" s="61" t="e">
        <v>#N/A</v>
      </c>
    </row>
    <row r="84" spans="43:50" x14ac:dyDescent="0.2">
      <c r="AQ84" s="61" t="b">
        <f t="shared" si="9"/>
        <v>0</v>
      </c>
      <c r="AR84" s="160">
        <f t="shared" si="8"/>
        <v>-0.25</v>
      </c>
      <c r="AS84" s="167">
        <f t="shared" si="7"/>
        <v>-1.5625E-2</v>
      </c>
      <c r="AT84" s="168">
        <f t="shared" si="7"/>
        <v>6.25E-2</v>
      </c>
      <c r="AU84" s="168">
        <f t="shared" si="7"/>
        <v>-0.25</v>
      </c>
      <c r="AV84" s="169">
        <v>1</v>
      </c>
      <c r="AW84" s="61" t="e">
        <f t="array" ref="AW84:AX84">IF( ISNUMBER(AQ84), MMULT(AS84:AV84,$AU$9:$AV$12),NA())</f>
        <v>#N/A</v>
      </c>
      <c r="AX84" s="61" t="e">
        <v>#N/A</v>
      </c>
    </row>
    <row r="85" spans="43:50" x14ac:dyDescent="0.2">
      <c r="AQ85" s="61" t="b">
        <f t="shared" si="9"/>
        <v>0</v>
      </c>
      <c r="AR85" s="160">
        <f t="shared" si="8"/>
        <v>-0.25</v>
      </c>
      <c r="AS85" s="167">
        <f t="shared" si="7"/>
        <v>-1.5625E-2</v>
      </c>
      <c r="AT85" s="168">
        <f t="shared" si="7"/>
        <v>6.25E-2</v>
      </c>
      <c r="AU85" s="168">
        <f t="shared" si="7"/>
        <v>-0.25</v>
      </c>
      <c r="AV85" s="169">
        <v>1</v>
      </c>
      <c r="AW85" s="61" t="e">
        <f t="array" ref="AW85:AX85">IF( ISNUMBER(AQ85), MMULT(AS85:AV85,$AU$9:$AV$12),NA())</f>
        <v>#N/A</v>
      </c>
      <c r="AX85" s="61" t="e">
        <v>#N/A</v>
      </c>
    </row>
    <row r="86" spans="43:50" x14ac:dyDescent="0.2">
      <c r="AQ86" s="61" t="b">
        <f t="shared" si="9"/>
        <v>0</v>
      </c>
      <c r="AR86" s="160">
        <f t="shared" si="8"/>
        <v>-0.25</v>
      </c>
      <c r="AS86" s="167">
        <f t="shared" si="7"/>
        <v>-1.5625E-2</v>
      </c>
      <c r="AT86" s="168">
        <f t="shared" si="7"/>
        <v>6.25E-2</v>
      </c>
      <c r="AU86" s="168">
        <f t="shared" si="7"/>
        <v>-0.25</v>
      </c>
      <c r="AV86" s="169">
        <v>1</v>
      </c>
      <c r="AW86" s="61" t="e">
        <f t="array" ref="AW86:AX86">IF( ISNUMBER(AQ86), MMULT(AS86:AV86,$AU$9:$AV$12),NA())</f>
        <v>#N/A</v>
      </c>
      <c r="AX86" s="61" t="e">
        <v>#N/A</v>
      </c>
    </row>
    <row r="87" spans="43:50" x14ac:dyDescent="0.2">
      <c r="AQ87" s="61" t="b">
        <f t="shared" si="9"/>
        <v>0</v>
      </c>
      <c r="AR87" s="160">
        <f t="shared" si="8"/>
        <v>-0.25</v>
      </c>
      <c r="AS87" s="167">
        <f t="shared" si="7"/>
        <v>-1.5625E-2</v>
      </c>
      <c r="AT87" s="168">
        <f t="shared" si="7"/>
        <v>6.25E-2</v>
      </c>
      <c r="AU87" s="168">
        <f t="shared" si="7"/>
        <v>-0.25</v>
      </c>
      <c r="AV87" s="169">
        <v>1</v>
      </c>
      <c r="AW87" s="61" t="e">
        <f t="array" ref="AW87:AX87">IF( ISNUMBER(AQ87), MMULT(AS87:AV87,$AU$9:$AV$12),NA())</f>
        <v>#N/A</v>
      </c>
      <c r="AX87" s="61" t="e">
        <v>#N/A</v>
      </c>
    </row>
    <row r="88" spans="43:50" x14ac:dyDescent="0.2">
      <c r="AQ88" s="61" t="b">
        <f t="shared" si="9"/>
        <v>0</v>
      </c>
      <c r="AR88" s="160">
        <f t="shared" si="8"/>
        <v>-0.25</v>
      </c>
      <c r="AS88" s="167">
        <f t="shared" si="7"/>
        <v>-1.5625E-2</v>
      </c>
      <c r="AT88" s="168">
        <f t="shared" si="7"/>
        <v>6.25E-2</v>
      </c>
      <c r="AU88" s="168">
        <f t="shared" si="7"/>
        <v>-0.25</v>
      </c>
      <c r="AV88" s="169">
        <v>1</v>
      </c>
      <c r="AW88" s="61" t="e">
        <f t="array" ref="AW88:AX88">IF( ISNUMBER(AQ88), MMULT(AS88:AV88,$AU$9:$AV$12),NA())</f>
        <v>#N/A</v>
      </c>
      <c r="AX88" s="61" t="e">
        <v>#N/A</v>
      </c>
    </row>
    <row r="89" spans="43:50" x14ac:dyDescent="0.2">
      <c r="AQ89" s="61" t="b">
        <f t="shared" si="9"/>
        <v>0</v>
      </c>
      <c r="AR89" s="160">
        <f t="shared" si="8"/>
        <v>-0.25</v>
      </c>
      <c r="AS89" s="167">
        <f t="shared" si="7"/>
        <v>-1.5625E-2</v>
      </c>
      <c r="AT89" s="168">
        <f t="shared" si="7"/>
        <v>6.25E-2</v>
      </c>
      <c r="AU89" s="168">
        <f t="shared" si="7"/>
        <v>-0.25</v>
      </c>
      <c r="AV89" s="169">
        <v>1</v>
      </c>
      <c r="AW89" s="61" t="e">
        <f t="array" ref="AW89:AX89">IF( ISNUMBER(AQ89), MMULT(AS89:AV89,$AU$9:$AV$12),NA())</f>
        <v>#N/A</v>
      </c>
      <c r="AX89" s="61" t="e">
        <v>#N/A</v>
      </c>
    </row>
    <row r="90" spans="43:50" x14ac:dyDescent="0.2">
      <c r="AQ90" s="61" t="b">
        <f t="shared" si="9"/>
        <v>0</v>
      </c>
      <c r="AR90" s="160">
        <f t="shared" si="8"/>
        <v>-0.25</v>
      </c>
      <c r="AS90" s="167">
        <f t="shared" si="7"/>
        <v>-1.5625E-2</v>
      </c>
      <c r="AT90" s="168">
        <f t="shared" si="7"/>
        <v>6.25E-2</v>
      </c>
      <c r="AU90" s="168">
        <f t="shared" si="7"/>
        <v>-0.25</v>
      </c>
      <c r="AV90" s="169">
        <v>1</v>
      </c>
      <c r="AW90" s="61" t="e">
        <f t="array" ref="AW90:AX90">IF( ISNUMBER(AQ90), MMULT(AS90:AV90,$AU$9:$AV$12),NA())</f>
        <v>#N/A</v>
      </c>
      <c r="AX90" s="61" t="e">
        <v>#N/A</v>
      </c>
    </row>
    <row r="91" spans="43:50" x14ac:dyDescent="0.2">
      <c r="AQ91" s="61" t="b">
        <f t="shared" si="9"/>
        <v>0</v>
      </c>
      <c r="AR91" s="160">
        <f t="shared" si="8"/>
        <v>-0.25</v>
      </c>
      <c r="AS91" s="167">
        <f t="shared" si="7"/>
        <v>-1.5625E-2</v>
      </c>
      <c r="AT91" s="168">
        <f t="shared" si="7"/>
        <v>6.25E-2</v>
      </c>
      <c r="AU91" s="168">
        <f t="shared" si="7"/>
        <v>-0.25</v>
      </c>
      <c r="AV91" s="169">
        <v>1</v>
      </c>
      <c r="AW91" s="61" t="e">
        <f t="array" ref="AW91:AX91">IF( ISNUMBER(AQ91), MMULT(AS91:AV91,$AU$9:$AV$12),NA())</f>
        <v>#N/A</v>
      </c>
      <c r="AX91" s="61" t="e">
        <v>#N/A</v>
      </c>
    </row>
    <row r="92" spans="43:50" x14ac:dyDescent="0.2">
      <c r="AQ92" s="61" t="b">
        <f t="shared" si="9"/>
        <v>0</v>
      </c>
      <c r="AR92" s="160">
        <f t="shared" si="8"/>
        <v>-0.25</v>
      </c>
      <c r="AS92" s="167">
        <f t="shared" si="7"/>
        <v>-1.5625E-2</v>
      </c>
      <c r="AT92" s="168">
        <f t="shared" si="7"/>
        <v>6.25E-2</v>
      </c>
      <c r="AU92" s="168">
        <f t="shared" si="7"/>
        <v>-0.25</v>
      </c>
      <c r="AV92" s="169">
        <v>1</v>
      </c>
      <c r="AW92" s="61" t="e">
        <f t="array" ref="AW92:AX92">IF( ISNUMBER(AQ92), MMULT(AS92:AV92,$AU$9:$AV$12),NA())</f>
        <v>#N/A</v>
      </c>
      <c r="AX92" s="61" t="e">
        <v>#N/A</v>
      </c>
    </row>
    <row r="93" spans="43:50" x14ac:dyDescent="0.2">
      <c r="AQ93" s="61" t="b">
        <f t="shared" si="9"/>
        <v>0</v>
      </c>
      <c r="AR93" s="160">
        <f t="shared" si="8"/>
        <v>-0.25</v>
      </c>
      <c r="AS93" s="167">
        <f t="shared" si="7"/>
        <v>-1.5625E-2</v>
      </c>
      <c r="AT93" s="168">
        <f t="shared" si="7"/>
        <v>6.25E-2</v>
      </c>
      <c r="AU93" s="168">
        <f t="shared" si="7"/>
        <v>-0.25</v>
      </c>
      <c r="AV93" s="169">
        <v>1</v>
      </c>
      <c r="AW93" s="61" t="e">
        <f t="array" ref="AW93:AX93">IF( ISNUMBER(AQ93), MMULT(AS93:AV93,$AU$9:$AV$12),NA())</f>
        <v>#N/A</v>
      </c>
      <c r="AX93" s="61" t="e">
        <v>#N/A</v>
      </c>
    </row>
    <row r="94" spans="43:50" x14ac:dyDescent="0.2">
      <c r="AQ94" s="61" t="b">
        <f t="shared" si="9"/>
        <v>0</v>
      </c>
      <c r="AR94" s="160">
        <f t="shared" si="8"/>
        <v>-0.25</v>
      </c>
      <c r="AS94" s="167">
        <f t="shared" si="7"/>
        <v>-1.5625E-2</v>
      </c>
      <c r="AT94" s="168">
        <f t="shared" si="7"/>
        <v>6.25E-2</v>
      </c>
      <c r="AU94" s="168">
        <f t="shared" si="7"/>
        <v>-0.25</v>
      </c>
      <c r="AV94" s="169">
        <v>1</v>
      </c>
      <c r="AW94" s="61" t="e">
        <f t="array" ref="AW94:AX94">IF( ISNUMBER(AQ94), MMULT(AS94:AV94,$AU$9:$AV$12),NA())</f>
        <v>#N/A</v>
      </c>
      <c r="AX94" s="61" t="e">
        <v>#N/A</v>
      </c>
    </row>
    <row r="95" spans="43:50" x14ac:dyDescent="0.2">
      <c r="AQ95" s="61" t="b">
        <f t="shared" si="9"/>
        <v>0</v>
      </c>
      <c r="AR95" s="160">
        <f t="shared" si="8"/>
        <v>-0.25</v>
      </c>
      <c r="AS95" s="167">
        <f t="shared" ref="AS95:AU114" si="10">AT95*$AR95</f>
        <v>-1.5625E-2</v>
      </c>
      <c r="AT95" s="168">
        <f t="shared" si="10"/>
        <v>6.25E-2</v>
      </c>
      <c r="AU95" s="168">
        <f t="shared" si="10"/>
        <v>-0.25</v>
      </c>
      <c r="AV95" s="169">
        <v>1</v>
      </c>
      <c r="AW95" s="61" t="e">
        <f t="array" ref="AW95:AX95">IF( ISNUMBER(AQ95), MMULT(AS95:AV95,$AU$9:$AV$12),NA())</f>
        <v>#N/A</v>
      </c>
      <c r="AX95" s="61" t="e">
        <v>#N/A</v>
      </c>
    </row>
    <row r="96" spans="43:50" x14ac:dyDescent="0.2">
      <c r="AQ96" s="61" t="b">
        <f t="shared" si="9"/>
        <v>0</v>
      </c>
      <c r="AR96" s="160">
        <f t="shared" si="8"/>
        <v>-0.25</v>
      </c>
      <c r="AS96" s="167">
        <f t="shared" si="10"/>
        <v>-1.5625E-2</v>
      </c>
      <c r="AT96" s="168">
        <f t="shared" si="10"/>
        <v>6.25E-2</v>
      </c>
      <c r="AU96" s="168">
        <f t="shared" si="10"/>
        <v>-0.25</v>
      </c>
      <c r="AV96" s="169">
        <v>1</v>
      </c>
      <c r="AW96" s="61" t="e">
        <f t="array" ref="AW96:AX96">IF( ISNUMBER(AQ96), MMULT(AS96:AV96,$AU$9:$AV$12),NA())</f>
        <v>#N/A</v>
      </c>
      <c r="AX96" s="61" t="e">
        <v>#N/A</v>
      </c>
    </row>
    <row r="97" spans="43:50" x14ac:dyDescent="0.2">
      <c r="AQ97" s="61" t="b">
        <f t="shared" si="9"/>
        <v>0</v>
      </c>
      <c r="AR97" s="160">
        <f t="shared" si="8"/>
        <v>-0.25</v>
      </c>
      <c r="AS97" s="167">
        <f t="shared" si="10"/>
        <v>-1.5625E-2</v>
      </c>
      <c r="AT97" s="168">
        <f t="shared" si="10"/>
        <v>6.25E-2</v>
      </c>
      <c r="AU97" s="168">
        <f t="shared" si="10"/>
        <v>-0.25</v>
      </c>
      <c r="AV97" s="169">
        <v>1</v>
      </c>
      <c r="AW97" s="61" t="e">
        <f t="array" ref="AW97:AX97">IF( ISNUMBER(AQ97), MMULT(AS97:AV97,$AU$9:$AV$12),NA())</f>
        <v>#N/A</v>
      </c>
      <c r="AX97" s="61" t="e">
        <v>#N/A</v>
      </c>
    </row>
    <row r="98" spans="43:50" x14ac:dyDescent="0.2">
      <c r="AQ98" s="61" t="b">
        <f t="shared" si="9"/>
        <v>0</v>
      </c>
      <c r="AR98" s="160">
        <f t="shared" si="8"/>
        <v>-0.25</v>
      </c>
      <c r="AS98" s="167">
        <f t="shared" si="10"/>
        <v>-1.5625E-2</v>
      </c>
      <c r="AT98" s="168">
        <f t="shared" si="10"/>
        <v>6.25E-2</v>
      </c>
      <c r="AU98" s="168">
        <f t="shared" si="10"/>
        <v>-0.25</v>
      </c>
      <c r="AV98" s="169">
        <v>1</v>
      </c>
      <c r="AW98" s="61" t="e">
        <f t="array" ref="AW98:AX98">IF( ISNUMBER(AQ98), MMULT(AS98:AV98,$AU$9:$AV$12),NA())</f>
        <v>#N/A</v>
      </c>
      <c r="AX98" s="61" t="e">
        <v>#N/A</v>
      </c>
    </row>
    <row r="99" spans="43:50" x14ac:dyDescent="0.2">
      <c r="AQ99" s="61" t="b">
        <f t="shared" si="9"/>
        <v>0</v>
      </c>
      <c r="AR99" s="160">
        <f t="shared" si="8"/>
        <v>-0.25</v>
      </c>
      <c r="AS99" s="167">
        <f t="shared" si="10"/>
        <v>-1.5625E-2</v>
      </c>
      <c r="AT99" s="168">
        <f t="shared" si="10"/>
        <v>6.25E-2</v>
      </c>
      <c r="AU99" s="168">
        <f t="shared" si="10"/>
        <v>-0.25</v>
      </c>
      <c r="AV99" s="169">
        <v>1</v>
      </c>
      <c r="AW99" s="61" t="e">
        <f t="array" ref="AW99:AX99">IF( ISNUMBER(AQ99), MMULT(AS99:AV99,$AU$9:$AV$12),NA())</f>
        <v>#N/A</v>
      </c>
      <c r="AX99" s="61" t="e">
        <v>#N/A</v>
      </c>
    </row>
    <row r="100" spans="43:50" x14ac:dyDescent="0.2">
      <c r="AQ100" s="61" t="b">
        <f t="shared" si="9"/>
        <v>0</v>
      </c>
      <c r="AR100" s="160">
        <f t="shared" si="8"/>
        <v>-0.25</v>
      </c>
      <c r="AS100" s="167">
        <f t="shared" si="10"/>
        <v>-1.5625E-2</v>
      </c>
      <c r="AT100" s="168">
        <f t="shared" si="10"/>
        <v>6.25E-2</v>
      </c>
      <c r="AU100" s="168">
        <f t="shared" si="10"/>
        <v>-0.25</v>
      </c>
      <c r="AV100" s="169">
        <v>1</v>
      </c>
      <c r="AW100" s="61" t="e">
        <f t="array" ref="AW100:AX100">IF( ISNUMBER(AQ100), MMULT(AS100:AV100,$AU$9:$AV$12),NA())</f>
        <v>#N/A</v>
      </c>
      <c r="AX100" s="61" t="e">
        <v>#N/A</v>
      </c>
    </row>
    <row r="101" spans="43:50" x14ac:dyDescent="0.2">
      <c r="AQ101" s="61" t="b">
        <f t="shared" si="9"/>
        <v>0</v>
      </c>
      <c r="AR101" s="160">
        <f t="shared" si="8"/>
        <v>-0.25</v>
      </c>
      <c r="AS101" s="167">
        <f t="shared" si="10"/>
        <v>-1.5625E-2</v>
      </c>
      <c r="AT101" s="168">
        <f t="shared" si="10"/>
        <v>6.25E-2</v>
      </c>
      <c r="AU101" s="168">
        <f t="shared" si="10"/>
        <v>-0.25</v>
      </c>
      <c r="AV101" s="169">
        <v>1</v>
      </c>
      <c r="AW101" s="61" t="e">
        <f t="array" ref="AW101:AX101">IF( ISNUMBER(AQ101), MMULT(AS101:AV101,$AU$9:$AV$12),NA())</f>
        <v>#N/A</v>
      </c>
      <c r="AX101" s="61" t="e">
        <v>#N/A</v>
      </c>
    </row>
    <row r="102" spans="43:50" x14ac:dyDescent="0.2">
      <c r="AQ102" s="61" t="b">
        <f t="shared" si="9"/>
        <v>0</v>
      </c>
      <c r="AR102" s="160">
        <f t="shared" si="8"/>
        <v>-0.25</v>
      </c>
      <c r="AS102" s="167">
        <f t="shared" si="10"/>
        <v>-1.5625E-2</v>
      </c>
      <c r="AT102" s="168">
        <f t="shared" si="10"/>
        <v>6.25E-2</v>
      </c>
      <c r="AU102" s="168">
        <f t="shared" si="10"/>
        <v>-0.25</v>
      </c>
      <c r="AV102" s="169">
        <v>1</v>
      </c>
      <c r="AW102" s="61" t="e">
        <f t="array" ref="AW102:AX102">IF( ISNUMBER(AQ102), MMULT(AS102:AV102,$AU$9:$AV$12),NA())</f>
        <v>#N/A</v>
      </c>
      <c r="AX102" s="61" t="e">
        <v>#N/A</v>
      </c>
    </row>
    <row r="103" spans="43:50" x14ac:dyDescent="0.2">
      <c r="AQ103" s="61" t="b">
        <f t="shared" si="9"/>
        <v>0</v>
      </c>
      <c r="AR103" s="160">
        <f t="shared" si="8"/>
        <v>-0.25</v>
      </c>
      <c r="AS103" s="167">
        <f t="shared" si="10"/>
        <v>-1.5625E-2</v>
      </c>
      <c r="AT103" s="168">
        <f t="shared" si="10"/>
        <v>6.25E-2</v>
      </c>
      <c r="AU103" s="168">
        <f t="shared" si="10"/>
        <v>-0.25</v>
      </c>
      <c r="AV103" s="169">
        <v>1</v>
      </c>
      <c r="AW103" s="61" t="e">
        <f t="array" ref="AW103:AX103">IF( ISNUMBER(AQ103), MMULT(AS103:AV103,$AU$9:$AV$12),NA())</f>
        <v>#N/A</v>
      </c>
      <c r="AX103" s="61" t="e">
        <v>#N/A</v>
      </c>
    </row>
    <row r="104" spans="43:50" x14ac:dyDescent="0.2">
      <c r="AQ104" s="61" t="b">
        <f t="shared" si="9"/>
        <v>0</v>
      </c>
      <c r="AR104" s="160">
        <f t="shared" si="8"/>
        <v>-0.25</v>
      </c>
      <c r="AS104" s="167">
        <f t="shared" si="10"/>
        <v>-1.5625E-2</v>
      </c>
      <c r="AT104" s="168">
        <f t="shared" si="10"/>
        <v>6.25E-2</v>
      </c>
      <c r="AU104" s="168">
        <f t="shared" si="10"/>
        <v>-0.25</v>
      </c>
      <c r="AV104" s="169">
        <v>1</v>
      </c>
      <c r="AW104" s="61" t="e">
        <f t="array" ref="AW104:AX104">IF( ISNUMBER(AQ104), MMULT(AS104:AV104,$AU$9:$AV$12),NA())</f>
        <v>#N/A</v>
      </c>
      <c r="AX104" s="61" t="e">
        <v>#N/A</v>
      </c>
    </row>
    <row r="105" spans="43:50" x14ac:dyDescent="0.2">
      <c r="AQ105" s="61" t="b">
        <f t="shared" si="9"/>
        <v>0</v>
      </c>
      <c r="AR105" s="160">
        <f t="shared" si="8"/>
        <v>-0.25</v>
      </c>
      <c r="AS105" s="167">
        <f t="shared" si="10"/>
        <v>-1.5625E-2</v>
      </c>
      <c r="AT105" s="168">
        <f t="shared" si="10"/>
        <v>6.25E-2</v>
      </c>
      <c r="AU105" s="168">
        <f t="shared" si="10"/>
        <v>-0.25</v>
      </c>
      <c r="AV105" s="169">
        <v>1</v>
      </c>
      <c r="AW105" s="61" t="e">
        <f t="array" ref="AW105:AX105">IF( ISNUMBER(AQ105), MMULT(AS105:AV105,$AU$9:$AV$12),NA())</f>
        <v>#N/A</v>
      </c>
      <c r="AX105" s="61" t="e">
        <v>#N/A</v>
      </c>
    </row>
    <row r="106" spans="43:50" x14ac:dyDescent="0.2">
      <c r="AQ106" s="61" t="b">
        <f t="shared" si="9"/>
        <v>0</v>
      </c>
      <c r="AR106" s="160">
        <f t="shared" si="8"/>
        <v>-0.25</v>
      </c>
      <c r="AS106" s="167">
        <f t="shared" si="10"/>
        <v>-1.5625E-2</v>
      </c>
      <c r="AT106" s="168">
        <f t="shared" si="10"/>
        <v>6.25E-2</v>
      </c>
      <c r="AU106" s="168">
        <f t="shared" si="10"/>
        <v>-0.25</v>
      </c>
      <c r="AV106" s="169">
        <v>1</v>
      </c>
      <c r="AW106" s="61" t="e">
        <f t="array" ref="AW106:AX106">IF( ISNUMBER(AQ106), MMULT(AS106:AV106,$AU$9:$AV$12),NA())</f>
        <v>#N/A</v>
      </c>
      <c r="AX106" s="61" t="e">
        <v>#N/A</v>
      </c>
    </row>
    <row r="107" spans="43:50" x14ac:dyDescent="0.2">
      <c r="AQ107" s="61" t="b">
        <f t="shared" si="9"/>
        <v>0</v>
      </c>
      <c r="AR107" s="160">
        <f t="shared" si="8"/>
        <v>-0.25</v>
      </c>
      <c r="AS107" s="167">
        <f t="shared" si="10"/>
        <v>-1.5625E-2</v>
      </c>
      <c r="AT107" s="168">
        <f t="shared" si="10"/>
        <v>6.25E-2</v>
      </c>
      <c r="AU107" s="168">
        <f t="shared" si="10"/>
        <v>-0.25</v>
      </c>
      <c r="AV107" s="169">
        <v>1</v>
      </c>
      <c r="AW107" s="61" t="e">
        <f t="array" ref="AW107:AX107">IF( ISNUMBER(AQ107), MMULT(AS107:AV107,$AU$9:$AV$12),NA())</f>
        <v>#N/A</v>
      </c>
      <c r="AX107" s="61" t="e">
        <v>#N/A</v>
      </c>
    </row>
    <row r="108" spans="43:50" x14ac:dyDescent="0.2">
      <c r="AQ108" s="61" t="b">
        <f t="shared" si="9"/>
        <v>0</v>
      </c>
      <c r="AR108" s="160">
        <f t="shared" si="8"/>
        <v>-0.25</v>
      </c>
      <c r="AS108" s="167">
        <f t="shared" si="10"/>
        <v>-1.5625E-2</v>
      </c>
      <c r="AT108" s="168">
        <f t="shared" si="10"/>
        <v>6.25E-2</v>
      </c>
      <c r="AU108" s="168">
        <f t="shared" si="10"/>
        <v>-0.25</v>
      </c>
      <c r="AV108" s="169">
        <v>1</v>
      </c>
      <c r="AW108" s="61" t="e">
        <f t="array" ref="AW108:AX108">IF( ISNUMBER(AQ108), MMULT(AS108:AV108,$AU$9:$AV$12),NA())</f>
        <v>#N/A</v>
      </c>
      <c r="AX108" s="61" t="e">
        <v>#N/A</v>
      </c>
    </row>
    <row r="109" spans="43:50" x14ac:dyDescent="0.2">
      <c r="AQ109" s="61" t="b">
        <f t="shared" si="9"/>
        <v>0</v>
      </c>
      <c r="AR109" s="160">
        <f t="shared" si="8"/>
        <v>-0.25</v>
      </c>
      <c r="AS109" s="167">
        <f t="shared" si="10"/>
        <v>-1.5625E-2</v>
      </c>
      <c r="AT109" s="168">
        <f t="shared" si="10"/>
        <v>6.25E-2</v>
      </c>
      <c r="AU109" s="168">
        <f t="shared" si="10"/>
        <v>-0.25</v>
      </c>
      <c r="AV109" s="169">
        <v>1</v>
      </c>
      <c r="AW109" s="61" t="e">
        <f t="array" ref="AW109:AX109">IF( ISNUMBER(AQ109), MMULT(AS109:AV109,$AU$9:$AV$12),NA())</f>
        <v>#N/A</v>
      </c>
      <c r="AX109" s="61" t="e">
        <v>#N/A</v>
      </c>
    </row>
    <row r="110" spans="43:50" x14ac:dyDescent="0.2">
      <c r="AQ110" s="61" t="b">
        <f t="shared" si="9"/>
        <v>0</v>
      </c>
      <c r="AR110" s="160">
        <f t="shared" si="8"/>
        <v>-0.25</v>
      </c>
      <c r="AS110" s="167">
        <f t="shared" si="10"/>
        <v>-1.5625E-2</v>
      </c>
      <c r="AT110" s="168">
        <f t="shared" si="10"/>
        <v>6.25E-2</v>
      </c>
      <c r="AU110" s="168">
        <f t="shared" si="10"/>
        <v>-0.25</v>
      </c>
      <c r="AV110" s="169">
        <v>1</v>
      </c>
      <c r="AW110" s="61" t="e">
        <f t="array" ref="AW110:AX110">IF( ISNUMBER(AQ110), MMULT(AS110:AV110,$AU$9:$AV$12),NA())</f>
        <v>#N/A</v>
      </c>
      <c r="AX110" s="61" t="e">
        <v>#N/A</v>
      </c>
    </row>
    <row r="111" spans="43:50" x14ac:dyDescent="0.2">
      <c r="AQ111" s="61" t="b">
        <f t="shared" si="9"/>
        <v>0</v>
      </c>
      <c r="AR111" s="160">
        <f t="shared" ref="AR111:AR142" si="11">(AQ111-AR$9)/(AR$10-AR$9)</f>
        <v>-0.25</v>
      </c>
      <c r="AS111" s="167">
        <f t="shared" si="10"/>
        <v>-1.5625E-2</v>
      </c>
      <c r="AT111" s="168">
        <f t="shared" si="10"/>
        <v>6.25E-2</v>
      </c>
      <c r="AU111" s="168">
        <f t="shared" si="10"/>
        <v>-0.25</v>
      </c>
      <c r="AV111" s="169">
        <v>1</v>
      </c>
      <c r="AW111" s="61" t="e">
        <f t="array" ref="AW111:AX111">IF( ISNUMBER(AQ111), MMULT(AS111:AV111,$AU$9:$AV$12),NA())</f>
        <v>#N/A</v>
      </c>
      <c r="AX111" s="61" t="e">
        <v>#N/A</v>
      </c>
    </row>
    <row r="112" spans="43:50" x14ac:dyDescent="0.2">
      <c r="AQ112" s="61" t="b">
        <f t="shared" ref="AQ112:AQ143" si="12">IF(AQ111&lt;AR$10,AQ111+AR$11)</f>
        <v>0</v>
      </c>
      <c r="AR112" s="160">
        <f t="shared" si="11"/>
        <v>-0.25</v>
      </c>
      <c r="AS112" s="167">
        <f t="shared" si="10"/>
        <v>-1.5625E-2</v>
      </c>
      <c r="AT112" s="168">
        <f t="shared" si="10"/>
        <v>6.25E-2</v>
      </c>
      <c r="AU112" s="168">
        <f t="shared" si="10"/>
        <v>-0.25</v>
      </c>
      <c r="AV112" s="169">
        <v>1</v>
      </c>
      <c r="AW112" s="61" t="e">
        <f t="array" ref="AW112:AX112">IF( ISNUMBER(AQ112), MMULT(AS112:AV112,$AU$9:$AV$12),NA())</f>
        <v>#N/A</v>
      </c>
      <c r="AX112" s="61" t="e">
        <v>#N/A</v>
      </c>
    </row>
    <row r="113" spans="43:50" x14ac:dyDescent="0.2">
      <c r="AQ113" s="61" t="b">
        <f t="shared" si="12"/>
        <v>0</v>
      </c>
      <c r="AR113" s="160">
        <f t="shared" si="11"/>
        <v>-0.25</v>
      </c>
      <c r="AS113" s="167">
        <f t="shared" si="10"/>
        <v>-1.5625E-2</v>
      </c>
      <c r="AT113" s="168">
        <f t="shared" si="10"/>
        <v>6.25E-2</v>
      </c>
      <c r="AU113" s="168">
        <f t="shared" si="10"/>
        <v>-0.25</v>
      </c>
      <c r="AV113" s="169">
        <v>1</v>
      </c>
      <c r="AW113" s="61" t="e">
        <f t="array" ref="AW113:AX113">IF( ISNUMBER(AQ113), MMULT(AS113:AV113,$AU$9:$AV$12),NA())</f>
        <v>#N/A</v>
      </c>
      <c r="AX113" s="61" t="e">
        <v>#N/A</v>
      </c>
    </row>
    <row r="114" spans="43:50" x14ac:dyDescent="0.2">
      <c r="AQ114" s="61" t="b">
        <f t="shared" si="12"/>
        <v>0</v>
      </c>
      <c r="AR114" s="160">
        <f t="shared" si="11"/>
        <v>-0.25</v>
      </c>
      <c r="AS114" s="167">
        <f t="shared" si="10"/>
        <v>-1.5625E-2</v>
      </c>
      <c r="AT114" s="168">
        <f t="shared" si="10"/>
        <v>6.25E-2</v>
      </c>
      <c r="AU114" s="168">
        <f t="shared" si="10"/>
        <v>-0.25</v>
      </c>
      <c r="AV114" s="169">
        <v>1</v>
      </c>
      <c r="AW114" s="61" t="e">
        <f t="array" ref="AW114:AX114">IF( ISNUMBER(AQ114), MMULT(AS114:AV114,$AU$9:$AV$12),NA())</f>
        <v>#N/A</v>
      </c>
      <c r="AX114" s="61" t="e">
        <v>#N/A</v>
      </c>
    </row>
    <row r="115" spans="43:50" x14ac:dyDescent="0.2">
      <c r="AQ115" s="61" t="b">
        <f t="shared" si="12"/>
        <v>0</v>
      </c>
      <c r="AR115" s="160">
        <f t="shared" si="11"/>
        <v>-0.25</v>
      </c>
      <c r="AS115" s="167">
        <f t="shared" ref="AS115:AU134" si="13">AT115*$AR115</f>
        <v>-1.5625E-2</v>
      </c>
      <c r="AT115" s="168">
        <f t="shared" si="13"/>
        <v>6.25E-2</v>
      </c>
      <c r="AU115" s="168">
        <f t="shared" si="13"/>
        <v>-0.25</v>
      </c>
      <c r="AV115" s="169">
        <v>1</v>
      </c>
      <c r="AW115" s="61" t="e">
        <f t="array" ref="AW115:AX115">IF( ISNUMBER(AQ115), MMULT(AS115:AV115,$AU$9:$AV$12),NA())</f>
        <v>#N/A</v>
      </c>
      <c r="AX115" s="61" t="e">
        <v>#N/A</v>
      </c>
    </row>
    <row r="116" spans="43:50" x14ac:dyDescent="0.2">
      <c r="AQ116" s="61" t="b">
        <f t="shared" si="12"/>
        <v>0</v>
      </c>
      <c r="AR116" s="160">
        <f t="shared" si="11"/>
        <v>-0.25</v>
      </c>
      <c r="AS116" s="167">
        <f t="shared" si="13"/>
        <v>-1.5625E-2</v>
      </c>
      <c r="AT116" s="168">
        <f t="shared" si="13"/>
        <v>6.25E-2</v>
      </c>
      <c r="AU116" s="168">
        <f t="shared" si="13"/>
        <v>-0.25</v>
      </c>
      <c r="AV116" s="169">
        <v>1</v>
      </c>
      <c r="AW116" s="61" t="e">
        <f t="array" ref="AW116:AX116">IF( ISNUMBER(AQ116), MMULT(AS116:AV116,$AU$9:$AV$12),NA())</f>
        <v>#N/A</v>
      </c>
      <c r="AX116" s="61" t="e">
        <v>#N/A</v>
      </c>
    </row>
    <row r="117" spans="43:50" x14ac:dyDescent="0.2">
      <c r="AQ117" s="61" t="b">
        <f t="shared" si="12"/>
        <v>0</v>
      </c>
      <c r="AR117" s="160">
        <f t="shared" si="11"/>
        <v>-0.25</v>
      </c>
      <c r="AS117" s="167">
        <f t="shared" si="13"/>
        <v>-1.5625E-2</v>
      </c>
      <c r="AT117" s="168">
        <f t="shared" si="13"/>
        <v>6.25E-2</v>
      </c>
      <c r="AU117" s="168">
        <f t="shared" si="13"/>
        <v>-0.25</v>
      </c>
      <c r="AV117" s="169">
        <v>1</v>
      </c>
      <c r="AW117" s="61" t="e">
        <f t="array" ref="AW117:AX117">IF( ISNUMBER(AQ117), MMULT(AS117:AV117,$AU$9:$AV$12),NA())</f>
        <v>#N/A</v>
      </c>
      <c r="AX117" s="61" t="e">
        <v>#N/A</v>
      </c>
    </row>
    <row r="118" spans="43:50" x14ac:dyDescent="0.2">
      <c r="AQ118" s="61" t="b">
        <f t="shared" si="12"/>
        <v>0</v>
      </c>
      <c r="AR118" s="160">
        <f t="shared" si="11"/>
        <v>-0.25</v>
      </c>
      <c r="AS118" s="167">
        <f t="shared" si="13"/>
        <v>-1.5625E-2</v>
      </c>
      <c r="AT118" s="168">
        <f t="shared" si="13"/>
        <v>6.25E-2</v>
      </c>
      <c r="AU118" s="168">
        <f t="shared" si="13"/>
        <v>-0.25</v>
      </c>
      <c r="AV118" s="169">
        <v>1</v>
      </c>
      <c r="AW118" s="61" t="e">
        <f t="array" ref="AW118:AX118">IF( ISNUMBER(AQ118), MMULT(AS118:AV118,$AU$9:$AV$12),NA())</f>
        <v>#N/A</v>
      </c>
      <c r="AX118" s="61" t="e">
        <v>#N/A</v>
      </c>
    </row>
    <row r="119" spans="43:50" x14ac:dyDescent="0.2">
      <c r="AQ119" s="61" t="b">
        <f t="shared" si="12"/>
        <v>0</v>
      </c>
      <c r="AR119" s="160">
        <f t="shared" si="11"/>
        <v>-0.25</v>
      </c>
      <c r="AS119" s="167">
        <f t="shared" si="13"/>
        <v>-1.5625E-2</v>
      </c>
      <c r="AT119" s="168">
        <f t="shared" si="13"/>
        <v>6.25E-2</v>
      </c>
      <c r="AU119" s="168">
        <f t="shared" si="13"/>
        <v>-0.25</v>
      </c>
      <c r="AV119" s="169">
        <v>1</v>
      </c>
      <c r="AW119" s="61" t="e">
        <f t="array" ref="AW119:AX119">IF( ISNUMBER(AQ119), MMULT(AS119:AV119,$AU$9:$AV$12),NA())</f>
        <v>#N/A</v>
      </c>
      <c r="AX119" s="61" t="e">
        <v>#N/A</v>
      </c>
    </row>
    <row r="120" spans="43:50" x14ac:dyDescent="0.2">
      <c r="AQ120" s="61" t="b">
        <f t="shared" si="12"/>
        <v>0</v>
      </c>
      <c r="AR120" s="160">
        <f t="shared" si="11"/>
        <v>-0.25</v>
      </c>
      <c r="AS120" s="167">
        <f t="shared" si="13"/>
        <v>-1.5625E-2</v>
      </c>
      <c r="AT120" s="168">
        <f t="shared" si="13"/>
        <v>6.25E-2</v>
      </c>
      <c r="AU120" s="168">
        <f t="shared" si="13"/>
        <v>-0.25</v>
      </c>
      <c r="AV120" s="169">
        <v>1</v>
      </c>
      <c r="AW120" s="61" t="e">
        <f t="array" ref="AW120:AX120">IF( ISNUMBER(AQ120), MMULT(AS120:AV120,$AU$9:$AV$12),NA())</f>
        <v>#N/A</v>
      </c>
      <c r="AX120" s="61" t="e">
        <v>#N/A</v>
      </c>
    </row>
    <row r="121" spans="43:50" x14ac:dyDescent="0.2">
      <c r="AQ121" s="61" t="b">
        <f t="shared" si="12"/>
        <v>0</v>
      </c>
      <c r="AR121" s="160">
        <f t="shared" si="11"/>
        <v>-0.25</v>
      </c>
      <c r="AS121" s="167">
        <f t="shared" si="13"/>
        <v>-1.5625E-2</v>
      </c>
      <c r="AT121" s="168">
        <f t="shared" si="13"/>
        <v>6.25E-2</v>
      </c>
      <c r="AU121" s="168">
        <f t="shared" si="13"/>
        <v>-0.25</v>
      </c>
      <c r="AV121" s="169">
        <v>1</v>
      </c>
      <c r="AW121" s="61" t="e">
        <f t="array" ref="AW121:AX121">IF( ISNUMBER(AQ121), MMULT(AS121:AV121,$AU$9:$AV$12),NA())</f>
        <v>#N/A</v>
      </c>
      <c r="AX121" s="61" t="e">
        <v>#N/A</v>
      </c>
    </row>
    <row r="122" spans="43:50" x14ac:dyDescent="0.2">
      <c r="AQ122" s="61" t="b">
        <f t="shared" si="12"/>
        <v>0</v>
      </c>
      <c r="AR122" s="160">
        <f t="shared" si="11"/>
        <v>-0.25</v>
      </c>
      <c r="AS122" s="167">
        <f t="shared" si="13"/>
        <v>-1.5625E-2</v>
      </c>
      <c r="AT122" s="168">
        <f t="shared" si="13"/>
        <v>6.25E-2</v>
      </c>
      <c r="AU122" s="168">
        <f t="shared" si="13"/>
        <v>-0.25</v>
      </c>
      <c r="AV122" s="169">
        <v>1</v>
      </c>
      <c r="AW122" s="61" t="e">
        <f t="array" ref="AW122:AX122">IF( ISNUMBER(AQ122), MMULT(AS122:AV122,$AU$9:$AV$12),NA())</f>
        <v>#N/A</v>
      </c>
      <c r="AX122" s="61" t="e">
        <v>#N/A</v>
      </c>
    </row>
    <row r="123" spans="43:50" x14ac:dyDescent="0.2">
      <c r="AQ123" s="61" t="b">
        <f t="shared" si="12"/>
        <v>0</v>
      </c>
      <c r="AR123" s="160">
        <f t="shared" si="11"/>
        <v>-0.25</v>
      </c>
      <c r="AS123" s="167">
        <f t="shared" si="13"/>
        <v>-1.5625E-2</v>
      </c>
      <c r="AT123" s="168">
        <f t="shared" si="13"/>
        <v>6.25E-2</v>
      </c>
      <c r="AU123" s="168">
        <f t="shared" si="13"/>
        <v>-0.25</v>
      </c>
      <c r="AV123" s="169">
        <v>1</v>
      </c>
      <c r="AW123" s="61" t="e">
        <f t="array" ref="AW123:AX123">IF( ISNUMBER(AQ123), MMULT(AS123:AV123,$AU$9:$AV$12),NA())</f>
        <v>#N/A</v>
      </c>
      <c r="AX123" s="61" t="e">
        <v>#N/A</v>
      </c>
    </row>
    <row r="124" spans="43:50" x14ac:dyDescent="0.2">
      <c r="AQ124" s="61" t="b">
        <f t="shared" si="12"/>
        <v>0</v>
      </c>
      <c r="AR124" s="160">
        <f t="shared" si="11"/>
        <v>-0.25</v>
      </c>
      <c r="AS124" s="167">
        <f t="shared" si="13"/>
        <v>-1.5625E-2</v>
      </c>
      <c r="AT124" s="168">
        <f t="shared" si="13"/>
        <v>6.25E-2</v>
      </c>
      <c r="AU124" s="168">
        <f t="shared" si="13"/>
        <v>-0.25</v>
      </c>
      <c r="AV124" s="169">
        <v>1</v>
      </c>
      <c r="AW124" s="61" t="e">
        <f t="array" ref="AW124:AX124">IF( ISNUMBER(AQ124), MMULT(AS124:AV124,$AU$9:$AV$12),NA())</f>
        <v>#N/A</v>
      </c>
      <c r="AX124" s="61" t="e">
        <v>#N/A</v>
      </c>
    </row>
    <row r="125" spans="43:50" x14ac:dyDescent="0.2">
      <c r="AQ125" s="61" t="b">
        <f t="shared" si="12"/>
        <v>0</v>
      </c>
      <c r="AR125" s="160">
        <f t="shared" si="11"/>
        <v>-0.25</v>
      </c>
      <c r="AS125" s="167">
        <f t="shared" si="13"/>
        <v>-1.5625E-2</v>
      </c>
      <c r="AT125" s="168">
        <f t="shared" si="13"/>
        <v>6.25E-2</v>
      </c>
      <c r="AU125" s="168">
        <f t="shared" si="13"/>
        <v>-0.25</v>
      </c>
      <c r="AV125" s="169">
        <v>1</v>
      </c>
      <c r="AW125" s="61" t="e">
        <f t="array" ref="AW125:AX125">IF( ISNUMBER(AQ125), MMULT(AS125:AV125,$AU$9:$AV$12),NA())</f>
        <v>#N/A</v>
      </c>
      <c r="AX125" s="61" t="e">
        <v>#N/A</v>
      </c>
    </row>
    <row r="126" spans="43:50" x14ac:dyDescent="0.2">
      <c r="AQ126" s="61" t="b">
        <f t="shared" si="12"/>
        <v>0</v>
      </c>
      <c r="AR126" s="160">
        <f t="shared" si="11"/>
        <v>-0.25</v>
      </c>
      <c r="AS126" s="167">
        <f t="shared" si="13"/>
        <v>-1.5625E-2</v>
      </c>
      <c r="AT126" s="168">
        <f t="shared" si="13"/>
        <v>6.25E-2</v>
      </c>
      <c r="AU126" s="168">
        <f t="shared" si="13"/>
        <v>-0.25</v>
      </c>
      <c r="AV126" s="169">
        <v>1</v>
      </c>
      <c r="AW126" s="61" t="e">
        <f t="array" ref="AW126:AX126">IF( ISNUMBER(AQ126), MMULT(AS126:AV126,$AU$9:$AV$12),NA())</f>
        <v>#N/A</v>
      </c>
      <c r="AX126" s="61" t="e">
        <v>#N/A</v>
      </c>
    </row>
    <row r="127" spans="43:50" x14ac:dyDescent="0.2">
      <c r="AQ127" s="61" t="b">
        <f t="shared" si="12"/>
        <v>0</v>
      </c>
      <c r="AR127" s="160">
        <f t="shared" si="11"/>
        <v>-0.25</v>
      </c>
      <c r="AS127" s="167">
        <f t="shared" si="13"/>
        <v>-1.5625E-2</v>
      </c>
      <c r="AT127" s="168">
        <f t="shared" si="13"/>
        <v>6.25E-2</v>
      </c>
      <c r="AU127" s="168">
        <f t="shared" si="13"/>
        <v>-0.25</v>
      </c>
      <c r="AV127" s="169">
        <v>1</v>
      </c>
      <c r="AW127" s="61" t="e">
        <f t="array" ref="AW127:AX127">IF( ISNUMBER(AQ127), MMULT(AS127:AV127,$AU$9:$AV$12),NA())</f>
        <v>#N/A</v>
      </c>
      <c r="AX127" s="61" t="e">
        <v>#N/A</v>
      </c>
    </row>
    <row r="128" spans="43:50" x14ac:dyDescent="0.2">
      <c r="AQ128" s="61" t="b">
        <f t="shared" si="12"/>
        <v>0</v>
      </c>
      <c r="AR128" s="160">
        <f t="shared" si="11"/>
        <v>-0.25</v>
      </c>
      <c r="AS128" s="167">
        <f t="shared" si="13"/>
        <v>-1.5625E-2</v>
      </c>
      <c r="AT128" s="168">
        <f t="shared" si="13"/>
        <v>6.25E-2</v>
      </c>
      <c r="AU128" s="168">
        <f t="shared" si="13"/>
        <v>-0.25</v>
      </c>
      <c r="AV128" s="169">
        <v>1</v>
      </c>
      <c r="AW128" s="61" t="e">
        <f t="array" ref="AW128:AX128">IF( ISNUMBER(AQ128), MMULT(AS128:AV128,$AU$9:$AV$12),NA())</f>
        <v>#N/A</v>
      </c>
      <c r="AX128" s="61" t="e">
        <v>#N/A</v>
      </c>
    </row>
    <row r="129" spans="43:50" x14ac:dyDescent="0.2">
      <c r="AQ129" s="61" t="b">
        <f t="shared" si="12"/>
        <v>0</v>
      </c>
      <c r="AR129" s="160">
        <f t="shared" si="11"/>
        <v>-0.25</v>
      </c>
      <c r="AS129" s="167">
        <f t="shared" si="13"/>
        <v>-1.5625E-2</v>
      </c>
      <c r="AT129" s="168">
        <f t="shared" si="13"/>
        <v>6.25E-2</v>
      </c>
      <c r="AU129" s="168">
        <f t="shared" si="13"/>
        <v>-0.25</v>
      </c>
      <c r="AV129" s="169">
        <v>1</v>
      </c>
      <c r="AW129" s="61" t="e">
        <f t="array" ref="AW129:AX129">IF( ISNUMBER(AQ129), MMULT(AS129:AV129,$AU$9:$AV$12),NA())</f>
        <v>#N/A</v>
      </c>
      <c r="AX129" s="61" t="e">
        <v>#N/A</v>
      </c>
    </row>
    <row r="130" spans="43:50" x14ac:dyDescent="0.2">
      <c r="AQ130" s="61" t="b">
        <f t="shared" si="12"/>
        <v>0</v>
      </c>
      <c r="AR130" s="160">
        <f t="shared" si="11"/>
        <v>-0.25</v>
      </c>
      <c r="AS130" s="167">
        <f t="shared" si="13"/>
        <v>-1.5625E-2</v>
      </c>
      <c r="AT130" s="168">
        <f t="shared" si="13"/>
        <v>6.25E-2</v>
      </c>
      <c r="AU130" s="168">
        <f t="shared" si="13"/>
        <v>-0.25</v>
      </c>
      <c r="AV130" s="169">
        <v>1</v>
      </c>
      <c r="AW130" s="61" t="e">
        <f t="array" ref="AW130:AX130">IF( ISNUMBER(AQ130), MMULT(AS130:AV130,$AU$9:$AV$12),NA())</f>
        <v>#N/A</v>
      </c>
      <c r="AX130" s="61" t="e">
        <v>#N/A</v>
      </c>
    </row>
    <row r="131" spans="43:50" x14ac:dyDescent="0.2">
      <c r="AQ131" s="61" t="b">
        <f t="shared" si="12"/>
        <v>0</v>
      </c>
      <c r="AR131" s="160">
        <f t="shared" si="11"/>
        <v>-0.25</v>
      </c>
      <c r="AS131" s="167">
        <f t="shared" si="13"/>
        <v>-1.5625E-2</v>
      </c>
      <c r="AT131" s="168">
        <f t="shared" si="13"/>
        <v>6.25E-2</v>
      </c>
      <c r="AU131" s="168">
        <f t="shared" si="13"/>
        <v>-0.25</v>
      </c>
      <c r="AV131" s="169">
        <v>1</v>
      </c>
      <c r="AW131" s="61" t="e">
        <f t="array" ref="AW131:AX131">IF( ISNUMBER(AQ131), MMULT(AS131:AV131,$AU$9:$AV$12),NA())</f>
        <v>#N/A</v>
      </c>
      <c r="AX131" s="61" t="e">
        <v>#N/A</v>
      </c>
    </row>
    <row r="132" spans="43:50" x14ac:dyDescent="0.2">
      <c r="AQ132" s="61" t="b">
        <f t="shared" si="12"/>
        <v>0</v>
      </c>
      <c r="AR132" s="160">
        <f t="shared" si="11"/>
        <v>-0.25</v>
      </c>
      <c r="AS132" s="167">
        <f t="shared" si="13"/>
        <v>-1.5625E-2</v>
      </c>
      <c r="AT132" s="168">
        <f t="shared" si="13"/>
        <v>6.25E-2</v>
      </c>
      <c r="AU132" s="168">
        <f t="shared" si="13"/>
        <v>-0.25</v>
      </c>
      <c r="AV132" s="169">
        <v>1</v>
      </c>
      <c r="AW132" s="61" t="e">
        <f t="array" ref="AW132:AX132">IF( ISNUMBER(AQ132), MMULT(AS132:AV132,$AU$9:$AV$12),NA())</f>
        <v>#N/A</v>
      </c>
      <c r="AX132" s="61" t="e">
        <v>#N/A</v>
      </c>
    </row>
    <row r="133" spans="43:50" x14ac:dyDescent="0.2">
      <c r="AQ133" s="61" t="b">
        <f t="shared" si="12"/>
        <v>0</v>
      </c>
      <c r="AR133" s="160">
        <f t="shared" si="11"/>
        <v>-0.25</v>
      </c>
      <c r="AS133" s="167">
        <f t="shared" si="13"/>
        <v>-1.5625E-2</v>
      </c>
      <c r="AT133" s="168">
        <f t="shared" si="13"/>
        <v>6.25E-2</v>
      </c>
      <c r="AU133" s="168">
        <f t="shared" si="13"/>
        <v>-0.25</v>
      </c>
      <c r="AV133" s="169">
        <v>1</v>
      </c>
      <c r="AW133" s="61" t="e">
        <f t="array" ref="AW133:AX133">IF( ISNUMBER(AQ133), MMULT(AS133:AV133,$AU$9:$AV$12),NA())</f>
        <v>#N/A</v>
      </c>
      <c r="AX133" s="61" t="e">
        <v>#N/A</v>
      </c>
    </row>
    <row r="134" spans="43:50" x14ac:dyDescent="0.2">
      <c r="AQ134" s="61" t="b">
        <f t="shared" si="12"/>
        <v>0</v>
      </c>
      <c r="AR134" s="160">
        <f t="shared" si="11"/>
        <v>-0.25</v>
      </c>
      <c r="AS134" s="167">
        <f t="shared" si="13"/>
        <v>-1.5625E-2</v>
      </c>
      <c r="AT134" s="168">
        <f t="shared" si="13"/>
        <v>6.25E-2</v>
      </c>
      <c r="AU134" s="168">
        <f t="shared" si="13"/>
        <v>-0.25</v>
      </c>
      <c r="AV134" s="169">
        <v>1</v>
      </c>
      <c r="AW134" s="61" t="e">
        <f t="array" ref="AW134:AX134">IF( ISNUMBER(AQ134), MMULT(AS134:AV134,$AU$9:$AV$12),NA())</f>
        <v>#N/A</v>
      </c>
      <c r="AX134" s="61" t="e">
        <v>#N/A</v>
      </c>
    </row>
    <row r="135" spans="43:50" x14ac:dyDescent="0.2">
      <c r="AQ135" s="61" t="b">
        <f t="shared" si="12"/>
        <v>0</v>
      </c>
      <c r="AR135" s="160">
        <f t="shared" si="11"/>
        <v>-0.25</v>
      </c>
      <c r="AS135" s="167">
        <f t="shared" ref="AS135:AU154" si="14">AT135*$AR135</f>
        <v>-1.5625E-2</v>
      </c>
      <c r="AT135" s="168">
        <f t="shared" si="14"/>
        <v>6.25E-2</v>
      </c>
      <c r="AU135" s="168">
        <f t="shared" si="14"/>
        <v>-0.25</v>
      </c>
      <c r="AV135" s="169">
        <v>1</v>
      </c>
      <c r="AW135" s="61" t="e">
        <f t="array" ref="AW135:AX135">IF( ISNUMBER(AQ135), MMULT(AS135:AV135,$AU$9:$AV$12),NA())</f>
        <v>#N/A</v>
      </c>
      <c r="AX135" s="61" t="e">
        <v>#N/A</v>
      </c>
    </row>
    <row r="136" spans="43:50" x14ac:dyDescent="0.2">
      <c r="AQ136" s="61" t="b">
        <f t="shared" si="12"/>
        <v>0</v>
      </c>
      <c r="AR136" s="160">
        <f t="shared" si="11"/>
        <v>-0.25</v>
      </c>
      <c r="AS136" s="167">
        <f t="shared" si="14"/>
        <v>-1.5625E-2</v>
      </c>
      <c r="AT136" s="168">
        <f t="shared" si="14"/>
        <v>6.25E-2</v>
      </c>
      <c r="AU136" s="168">
        <f t="shared" si="14"/>
        <v>-0.25</v>
      </c>
      <c r="AV136" s="169">
        <v>1</v>
      </c>
      <c r="AW136" s="61" t="e">
        <f t="array" ref="AW136:AX136">IF( ISNUMBER(AQ136), MMULT(AS136:AV136,$AU$9:$AV$12),NA())</f>
        <v>#N/A</v>
      </c>
      <c r="AX136" s="61" t="e">
        <v>#N/A</v>
      </c>
    </row>
    <row r="137" spans="43:50" x14ac:dyDescent="0.2">
      <c r="AQ137" s="61" t="b">
        <f t="shared" si="12"/>
        <v>0</v>
      </c>
      <c r="AR137" s="160">
        <f t="shared" si="11"/>
        <v>-0.25</v>
      </c>
      <c r="AS137" s="167">
        <f t="shared" si="14"/>
        <v>-1.5625E-2</v>
      </c>
      <c r="AT137" s="168">
        <f t="shared" si="14"/>
        <v>6.25E-2</v>
      </c>
      <c r="AU137" s="168">
        <f t="shared" si="14"/>
        <v>-0.25</v>
      </c>
      <c r="AV137" s="169">
        <v>1</v>
      </c>
      <c r="AW137" s="61" t="e">
        <f t="array" ref="AW137:AX137">IF( ISNUMBER(AQ137), MMULT(AS137:AV137,$AU$9:$AV$12),NA())</f>
        <v>#N/A</v>
      </c>
      <c r="AX137" s="61" t="e">
        <v>#N/A</v>
      </c>
    </row>
    <row r="138" spans="43:50" x14ac:dyDescent="0.2">
      <c r="AQ138" s="61" t="b">
        <f t="shared" si="12"/>
        <v>0</v>
      </c>
      <c r="AR138" s="160">
        <f t="shared" si="11"/>
        <v>-0.25</v>
      </c>
      <c r="AS138" s="167">
        <f t="shared" si="14"/>
        <v>-1.5625E-2</v>
      </c>
      <c r="AT138" s="168">
        <f t="shared" si="14"/>
        <v>6.25E-2</v>
      </c>
      <c r="AU138" s="168">
        <f t="shared" si="14"/>
        <v>-0.25</v>
      </c>
      <c r="AV138" s="169">
        <v>1</v>
      </c>
      <c r="AW138" s="61" t="e">
        <f t="array" ref="AW138:AX138">IF( ISNUMBER(AQ138), MMULT(AS138:AV138,$AU$9:$AV$12),NA())</f>
        <v>#N/A</v>
      </c>
      <c r="AX138" s="61" t="e">
        <v>#N/A</v>
      </c>
    </row>
    <row r="139" spans="43:50" x14ac:dyDescent="0.2">
      <c r="AQ139" s="61" t="b">
        <f t="shared" si="12"/>
        <v>0</v>
      </c>
      <c r="AR139" s="160">
        <f t="shared" si="11"/>
        <v>-0.25</v>
      </c>
      <c r="AS139" s="167">
        <f t="shared" si="14"/>
        <v>-1.5625E-2</v>
      </c>
      <c r="AT139" s="168">
        <f t="shared" si="14"/>
        <v>6.25E-2</v>
      </c>
      <c r="AU139" s="168">
        <f t="shared" si="14"/>
        <v>-0.25</v>
      </c>
      <c r="AV139" s="169">
        <v>1</v>
      </c>
      <c r="AW139" s="61" t="e">
        <f t="array" ref="AW139:AX139">IF( ISNUMBER(AQ139), MMULT(AS139:AV139,$AU$9:$AV$12),NA())</f>
        <v>#N/A</v>
      </c>
      <c r="AX139" s="61" t="e">
        <v>#N/A</v>
      </c>
    </row>
    <row r="140" spans="43:50" x14ac:dyDescent="0.2">
      <c r="AQ140" s="61" t="b">
        <f t="shared" si="12"/>
        <v>0</v>
      </c>
      <c r="AR140" s="160">
        <f t="shared" si="11"/>
        <v>-0.25</v>
      </c>
      <c r="AS140" s="167">
        <f t="shared" si="14"/>
        <v>-1.5625E-2</v>
      </c>
      <c r="AT140" s="168">
        <f t="shared" si="14"/>
        <v>6.25E-2</v>
      </c>
      <c r="AU140" s="168">
        <f t="shared" si="14"/>
        <v>-0.25</v>
      </c>
      <c r="AV140" s="169">
        <v>1</v>
      </c>
      <c r="AW140" s="61" t="e">
        <f t="array" ref="AW140:AX140">IF( ISNUMBER(AQ140), MMULT(AS140:AV140,$AU$9:$AV$12),NA())</f>
        <v>#N/A</v>
      </c>
      <c r="AX140" s="61" t="e">
        <v>#N/A</v>
      </c>
    </row>
    <row r="141" spans="43:50" x14ac:dyDescent="0.2">
      <c r="AQ141" s="61" t="b">
        <f t="shared" si="12"/>
        <v>0</v>
      </c>
      <c r="AR141" s="160">
        <f t="shared" si="11"/>
        <v>-0.25</v>
      </c>
      <c r="AS141" s="167">
        <f t="shared" si="14"/>
        <v>-1.5625E-2</v>
      </c>
      <c r="AT141" s="168">
        <f t="shared" si="14"/>
        <v>6.25E-2</v>
      </c>
      <c r="AU141" s="168">
        <f t="shared" si="14"/>
        <v>-0.25</v>
      </c>
      <c r="AV141" s="169">
        <v>1</v>
      </c>
      <c r="AW141" s="61" t="e">
        <f t="array" ref="AW141:AX141">IF( ISNUMBER(AQ141), MMULT(AS141:AV141,$AU$9:$AV$12),NA())</f>
        <v>#N/A</v>
      </c>
      <c r="AX141" s="61" t="e">
        <v>#N/A</v>
      </c>
    </row>
    <row r="142" spans="43:50" x14ac:dyDescent="0.2">
      <c r="AQ142" s="61" t="b">
        <f t="shared" si="12"/>
        <v>0</v>
      </c>
      <c r="AR142" s="160">
        <f t="shared" si="11"/>
        <v>-0.25</v>
      </c>
      <c r="AS142" s="167">
        <f t="shared" si="14"/>
        <v>-1.5625E-2</v>
      </c>
      <c r="AT142" s="168">
        <f t="shared" si="14"/>
        <v>6.25E-2</v>
      </c>
      <c r="AU142" s="168">
        <f t="shared" si="14"/>
        <v>-0.25</v>
      </c>
      <c r="AV142" s="169">
        <v>1</v>
      </c>
      <c r="AW142" s="61" t="e">
        <f t="array" ref="AW142:AX142">IF( ISNUMBER(AQ142), MMULT(AS142:AV142,$AU$9:$AV$12),NA())</f>
        <v>#N/A</v>
      </c>
      <c r="AX142" s="61" t="e">
        <v>#N/A</v>
      </c>
    </row>
    <row r="143" spans="43:50" x14ac:dyDescent="0.2">
      <c r="AQ143" s="61" t="b">
        <f t="shared" si="12"/>
        <v>0</v>
      </c>
      <c r="AR143" s="160">
        <f t="shared" ref="AR143:AR174" si="15">(AQ143-AR$9)/(AR$10-AR$9)</f>
        <v>-0.25</v>
      </c>
      <c r="AS143" s="167">
        <f t="shared" si="14"/>
        <v>-1.5625E-2</v>
      </c>
      <c r="AT143" s="168">
        <f t="shared" si="14"/>
        <v>6.25E-2</v>
      </c>
      <c r="AU143" s="168">
        <f t="shared" si="14"/>
        <v>-0.25</v>
      </c>
      <c r="AV143" s="169">
        <v>1</v>
      </c>
      <c r="AW143" s="61" t="e">
        <f t="array" ref="AW143:AX143">IF( ISNUMBER(AQ143), MMULT(AS143:AV143,$AU$9:$AV$12),NA())</f>
        <v>#N/A</v>
      </c>
      <c r="AX143" s="61" t="e">
        <v>#N/A</v>
      </c>
    </row>
    <row r="144" spans="43:50" x14ac:dyDescent="0.2">
      <c r="AQ144" s="61" t="b">
        <f t="shared" ref="AQ144:AQ175" si="16">IF(AQ143&lt;AR$10,AQ143+AR$11)</f>
        <v>0</v>
      </c>
      <c r="AR144" s="160">
        <f t="shared" si="15"/>
        <v>-0.25</v>
      </c>
      <c r="AS144" s="167">
        <f t="shared" si="14"/>
        <v>-1.5625E-2</v>
      </c>
      <c r="AT144" s="168">
        <f t="shared" si="14"/>
        <v>6.25E-2</v>
      </c>
      <c r="AU144" s="168">
        <f t="shared" si="14"/>
        <v>-0.25</v>
      </c>
      <c r="AV144" s="169">
        <v>1</v>
      </c>
      <c r="AW144" s="61" t="e">
        <f t="array" ref="AW144:AX144">IF( ISNUMBER(AQ144), MMULT(AS144:AV144,$AU$9:$AV$12),NA())</f>
        <v>#N/A</v>
      </c>
      <c r="AX144" s="61" t="e">
        <v>#N/A</v>
      </c>
    </row>
    <row r="145" spans="43:50" x14ac:dyDescent="0.2">
      <c r="AQ145" s="61" t="b">
        <f t="shared" si="16"/>
        <v>0</v>
      </c>
      <c r="AR145" s="160">
        <f t="shared" si="15"/>
        <v>-0.25</v>
      </c>
      <c r="AS145" s="167">
        <f t="shared" si="14"/>
        <v>-1.5625E-2</v>
      </c>
      <c r="AT145" s="168">
        <f t="shared" si="14"/>
        <v>6.25E-2</v>
      </c>
      <c r="AU145" s="168">
        <f t="shared" si="14"/>
        <v>-0.25</v>
      </c>
      <c r="AV145" s="169">
        <v>1</v>
      </c>
      <c r="AW145" s="61" t="e">
        <f t="array" ref="AW145:AX145">IF( ISNUMBER(AQ145), MMULT(AS145:AV145,$AU$9:$AV$12),NA())</f>
        <v>#N/A</v>
      </c>
      <c r="AX145" s="61" t="e">
        <v>#N/A</v>
      </c>
    </row>
    <row r="146" spans="43:50" x14ac:dyDescent="0.2">
      <c r="AQ146" s="61" t="b">
        <f t="shared" si="16"/>
        <v>0</v>
      </c>
      <c r="AR146" s="160">
        <f t="shared" si="15"/>
        <v>-0.25</v>
      </c>
      <c r="AS146" s="167">
        <f t="shared" si="14"/>
        <v>-1.5625E-2</v>
      </c>
      <c r="AT146" s="168">
        <f t="shared" si="14"/>
        <v>6.25E-2</v>
      </c>
      <c r="AU146" s="168">
        <f t="shared" si="14"/>
        <v>-0.25</v>
      </c>
      <c r="AV146" s="169">
        <v>1</v>
      </c>
      <c r="AW146" s="61" t="e">
        <f t="array" ref="AW146:AX146">IF( ISNUMBER(AQ146), MMULT(AS146:AV146,$AU$9:$AV$12),NA())</f>
        <v>#N/A</v>
      </c>
      <c r="AX146" s="61" t="e">
        <v>#N/A</v>
      </c>
    </row>
    <row r="147" spans="43:50" x14ac:dyDescent="0.2">
      <c r="AQ147" s="61" t="b">
        <f t="shared" si="16"/>
        <v>0</v>
      </c>
      <c r="AR147" s="160">
        <f t="shared" si="15"/>
        <v>-0.25</v>
      </c>
      <c r="AS147" s="167">
        <f t="shared" si="14"/>
        <v>-1.5625E-2</v>
      </c>
      <c r="AT147" s="168">
        <f t="shared" si="14"/>
        <v>6.25E-2</v>
      </c>
      <c r="AU147" s="168">
        <f t="shared" si="14"/>
        <v>-0.25</v>
      </c>
      <c r="AV147" s="169">
        <v>1</v>
      </c>
      <c r="AW147" s="61" t="e">
        <f t="array" ref="AW147:AX147">IF( ISNUMBER(AQ147), MMULT(AS147:AV147,$AU$9:$AV$12),NA())</f>
        <v>#N/A</v>
      </c>
      <c r="AX147" s="61" t="e">
        <v>#N/A</v>
      </c>
    </row>
    <row r="148" spans="43:50" x14ac:dyDescent="0.2">
      <c r="AQ148" s="61" t="b">
        <f t="shared" si="16"/>
        <v>0</v>
      </c>
      <c r="AR148" s="160">
        <f t="shared" si="15"/>
        <v>-0.25</v>
      </c>
      <c r="AS148" s="167">
        <f t="shared" si="14"/>
        <v>-1.5625E-2</v>
      </c>
      <c r="AT148" s="168">
        <f t="shared" si="14"/>
        <v>6.25E-2</v>
      </c>
      <c r="AU148" s="168">
        <f t="shared" si="14"/>
        <v>-0.25</v>
      </c>
      <c r="AV148" s="169">
        <v>1</v>
      </c>
      <c r="AW148" s="61" t="e">
        <f t="array" ref="AW148:AX148">IF( ISNUMBER(AQ148), MMULT(AS148:AV148,$AU$9:$AV$12),NA())</f>
        <v>#N/A</v>
      </c>
      <c r="AX148" s="61" t="e">
        <v>#N/A</v>
      </c>
    </row>
    <row r="149" spans="43:50" x14ac:dyDescent="0.2">
      <c r="AQ149" s="61" t="b">
        <f t="shared" si="16"/>
        <v>0</v>
      </c>
      <c r="AR149" s="160">
        <f t="shared" si="15"/>
        <v>-0.25</v>
      </c>
      <c r="AS149" s="167">
        <f t="shared" si="14"/>
        <v>-1.5625E-2</v>
      </c>
      <c r="AT149" s="168">
        <f t="shared" si="14"/>
        <v>6.25E-2</v>
      </c>
      <c r="AU149" s="168">
        <f t="shared" si="14"/>
        <v>-0.25</v>
      </c>
      <c r="AV149" s="169">
        <v>1</v>
      </c>
      <c r="AW149" s="61" t="e">
        <f t="array" ref="AW149:AX149">IF( ISNUMBER(AQ149), MMULT(AS149:AV149,$AU$9:$AV$12),NA())</f>
        <v>#N/A</v>
      </c>
      <c r="AX149" s="61" t="e">
        <v>#N/A</v>
      </c>
    </row>
    <row r="150" spans="43:50" x14ac:dyDescent="0.2">
      <c r="AQ150" s="61" t="b">
        <f t="shared" si="16"/>
        <v>0</v>
      </c>
      <c r="AR150" s="160">
        <f t="shared" si="15"/>
        <v>-0.25</v>
      </c>
      <c r="AS150" s="167">
        <f t="shared" si="14"/>
        <v>-1.5625E-2</v>
      </c>
      <c r="AT150" s="168">
        <f t="shared" si="14"/>
        <v>6.25E-2</v>
      </c>
      <c r="AU150" s="168">
        <f t="shared" si="14"/>
        <v>-0.25</v>
      </c>
      <c r="AV150" s="169">
        <v>1</v>
      </c>
      <c r="AW150" s="61" t="e">
        <f t="array" ref="AW150:AX150">IF( ISNUMBER(AQ150), MMULT(AS150:AV150,$AU$9:$AV$12),NA())</f>
        <v>#N/A</v>
      </c>
      <c r="AX150" s="61" t="e">
        <v>#N/A</v>
      </c>
    </row>
    <row r="151" spans="43:50" x14ac:dyDescent="0.2">
      <c r="AQ151" s="61" t="b">
        <f t="shared" si="16"/>
        <v>0</v>
      </c>
      <c r="AR151" s="160">
        <f t="shared" si="15"/>
        <v>-0.25</v>
      </c>
      <c r="AS151" s="167">
        <f t="shared" si="14"/>
        <v>-1.5625E-2</v>
      </c>
      <c r="AT151" s="168">
        <f t="shared" si="14"/>
        <v>6.25E-2</v>
      </c>
      <c r="AU151" s="168">
        <f t="shared" si="14"/>
        <v>-0.25</v>
      </c>
      <c r="AV151" s="169">
        <v>1</v>
      </c>
      <c r="AW151" s="61" t="e">
        <f t="array" ref="AW151:AX151">IF( ISNUMBER(AQ151), MMULT(AS151:AV151,$AU$9:$AV$12),NA())</f>
        <v>#N/A</v>
      </c>
      <c r="AX151" s="61" t="e">
        <v>#N/A</v>
      </c>
    </row>
    <row r="152" spans="43:50" x14ac:dyDescent="0.2">
      <c r="AQ152" s="61" t="b">
        <f t="shared" si="16"/>
        <v>0</v>
      </c>
      <c r="AR152" s="160">
        <f t="shared" si="15"/>
        <v>-0.25</v>
      </c>
      <c r="AS152" s="167">
        <f t="shared" si="14"/>
        <v>-1.5625E-2</v>
      </c>
      <c r="AT152" s="168">
        <f t="shared" si="14"/>
        <v>6.25E-2</v>
      </c>
      <c r="AU152" s="168">
        <f t="shared" si="14"/>
        <v>-0.25</v>
      </c>
      <c r="AV152" s="169">
        <v>1</v>
      </c>
      <c r="AW152" s="61" t="e">
        <f t="array" ref="AW152:AX152">IF( ISNUMBER(AQ152), MMULT(AS152:AV152,$AU$9:$AV$12),NA())</f>
        <v>#N/A</v>
      </c>
      <c r="AX152" s="61" t="e">
        <v>#N/A</v>
      </c>
    </row>
    <row r="153" spans="43:50" x14ac:dyDescent="0.2">
      <c r="AQ153" s="61" t="b">
        <f t="shared" si="16"/>
        <v>0</v>
      </c>
      <c r="AR153" s="160">
        <f t="shared" si="15"/>
        <v>-0.25</v>
      </c>
      <c r="AS153" s="167">
        <f t="shared" si="14"/>
        <v>-1.5625E-2</v>
      </c>
      <c r="AT153" s="168">
        <f t="shared" si="14"/>
        <v>6.25E-2</v>
      </c>
      <c r="AU153" s="168">
        <f t="shared" si="14"/>
        <v>-0.25</v>
      </c>
      <c r="AV153" s="169">
        <v>1</v>
      </c>
      <c r="AW153" s="61" t="e">
        <f t="array" ref="AW153:AX153">IF( ISNUMBER(AQ153), MMULT(AS153:AV153,$AU$9:$AV$12),NA())</f>
        <v>#N/A</v>
      </c>
      <c r="AX153" s="61" t="e">
        <v>#N/A</v>
      </c>
    </row>
    <row r="154" spans="43:50" x14ac:dyDescent="0.2">
      <c r="AQ154" s="61" t="b">
        <f t="shared" si="16"/>
        <v>0</v>
      </c>
      <c r="AR154" s="160">
        <f t="shared" si="15"/>
        <v>-0.25</v>
      </c>
      <c r="AS154" s="167">
        <f t="shared" si="14"/>
        <v>-1.5625E-2</v>
      </c>
      <c r="AT154" s="168">
        <f t="shared" si="14"/>
        <v>6.25E-2</v>
      </c>
      <c r="AU154" s="168">
        <f t="shared" si="14"/>
        <v>-0.25</v>
      </c>
      <c r="AV154" s="169">
        <v>1</v>
      </c>
      <c r="AW154" s="61" t="e">
        <f t="array" ref="AW154:AX154">IF( ISNUMBER(AQ154), MMULT(AS154:AV154,$AU$9:$AV$12),NA())</f>
        <v>#N/A</v>
      </c>
      <c r="AX154" s="61" t="e">
        <v>#N/A</v>
      </c>
    </row>
    <row r="155" spans="43:50" x14ac:dyDescent="0.2">
      <c r="AQ155" s="61" t="b">
        <f t="shared" si="16"/>
        <v>0</v>
      </c>
      <c r="AR155" s="160">
        <f t="shared" si="15"/>
        <v>-0.25</v>
      </c>
      <c r="AS155" s="167">
        <f t="shared" ref="AS155:AU174" si="17">AT155*$AR155</f>
        <v>-1.5625E-2</v>
      </c>
      <c r="AT155" s="168">
        <f t="shared" si="17"/>
        <v>6.25E-2</v>
      </c>
      <c r="AU155" s="168">
        <f t="shared" si="17"/>
        <v>-0.25</v>
      </c>
      <c r="AV155" s="169">
        <v>1</v>
      </c>
      <c r="AW155" s="61" t="e">
        <f t="array" ref="AW155:AX155">IF( ISNUMBER(AQ155), MMULT(AS155:AV155,$AU$9:$AV$12),NA())</f>
        <v>#N/A</v>
      </c>
      <c r="AX155" s="61" t="e">
        <v>#N/A</v>
      </c>
    </row>
    <row r="156" spans="43:50" x14ac:dyDescent="0.2">
      <c r="AQ156" s="61" t="b">
        <f t="shared" si="16"/>
        <v>0</v>
      </c>
      <c r="AR156" s="160">
        <f t="shared" si="15"/>
        <v>-0.25</v>
      </c>
      <c r="AS156" s="167">
        <f t="shared" si="17"/>
        <v>-1.5625E-2</v>
      </c>
      <c r="AT156" s="168">
        <f t="shared" si="17"/>
        <v>6.25E-2</v>
      </c>
      <c r="AU156" s="168">
        <f t="shared" si="17"/>
        <v>-0.25</v>
      </c>
      <c r="AV156" s="169">
        <v>1</v>
      </c>
      <c r="AW156" s="61" t="e">
        <f t="array" ref="AW156:AX156">IF( ISNUMBER(AQ156), MMULT(AS156:AV156,$AU$9:$AV$12),NA())</f>
        <v>#N/A</v>
      </c>
      <c r="AX156" s="61" t="e">
        <v>#N/A</v>
      </c>
    </row>
    <row r="157" spans="43:50" x14ac:dyDescent="0.2">
      <c r="AQ157" s="61" t="b">
        <f t="shared" si="16"/>
        <v>0</v>
      </c>
      <c r="AR157" s="160">
        <f t="shared" si="15"/>
        <v>-0.25</v>
      </c>
      <c r="AS157" s="167">
        <f t="shared" si="17"/>
        <v>-1.5625E-2</v>
      </c>
      <c r="AT157" s="168">
        <f t="shared" si="17"/>
        <v>6.25E-2</v>
      </c>
      <c r="AU157" s="168">
        <f t="shared" si="17"/>
        <v>-0.25</v>
      </c>
      <c r="AV157" s="169">
        <v>1</v>
      </c>
      <c r="AW157" s="61" t="e">
        <f t="array" ref="AW157:AX157">IF( ISNUMBER(AQ157), MMULT(AS157:AV157,$AU$9:$AV$12),NA())</f>
        <v>#N/A</v>
      </c>
      <c r="AX157" s="61" t="e">
        <v>#N/A</v>
      </c>
    </row>
    <row r="158" spans="43:50" x14ac:dyDescent="0.2">
      <c r="AQ158" s="61" t="b">
        <f t="shared" si="16"/>
        <v>0</v>
      </c>
      <c r="AR158" s="160">
        <f t="shared" si="15"/>
        <v>-0.25</v>
      </c>
      <c r="AS158" s="167">
        <f t="shared" si="17"/>
        <v>-1.5625E-2</v>
      </c>
      <c r="AT158" s="168">
        <f t="shared" si="17"/>
        <v>6.25E-2</v>
      </c>
      <c r="AU158" s="168">
        <f t="shared" si="17"/>
        <v>-0.25</v>
      </c>
      <c r="AV158" s="169">
        <v>1</v>
      </c>
      <c r="AW158" s="61" t="e">
        <f t="array" ref="AW158:AX158">IF( ISNUMBER(AQ158), MMULT(AS158:AV158,$AU$9:$AV$12),NA())</f>
        <v>#N/A</v>
      </c>
      <c r="AX158" s="61" t="e">
        <v>#N/A</v>
      </c>
    </row>
    <row r="159" spans="43:50" x14ac:dyDescent="0.2">
      <c r="AQ159" s="61" t="b">
        <f t="shared" si="16"/>
        <v>0</v>
      </c>
      <c r="AR159" s="160">
        <f t="shared" si="15"/>
        <v>-0.25</v>
      </c>
      <c r="AS159" s="167">
        <f t="shared" si="17"/>
        <v>-1.5625E-2</v>
      </c>
      <c r="AT159" s="168">
        <f t="shared" si="17"/>
        <v>6.25E-2</v>
      </c>
      <c r="AU159" s="168">
        <f t="shared" si="17"/>
        <v>-0.25</v>
      </c>
      <c r="AV159" s="169">
        <v>1</v>
      </c>
      <c r="AW159" s="61" t="e">
        <f t="array" ref="AW159:AX159">IF( ISNUMBER(AQ159), MMULT(AS159:AV159,$AU$9:$AV$12),NA())</f>
        <v>#N/A</v>
      </c>
      <c r="AX159" s="61" t="e">
        <v>#N/A</v>
      </c>
    </row>
    <row r="160" spans="43:50" x14ac:dyDescent="0.2">
      <c r="AQ160" s="61" t="b">
        <f t="shared" si="16"/>
        <v>0</v>
      </c>
      <c r="AR160" s="160">
        <f t="shared" si="15"/>
        <v>-0.25</v>
      </c>
      <c r="AS160" s="167">
        <f t="shared" si="17"/>
        <v>-1.5625E-2</v>
      </c>
      <c r="AT160" s="168">
        <f t="shared" si="17"/>
        <v>6.25E-2</v>
      </c>
      <c r="AU160" s="168">
        <f t="shared" si="17"/>
        <v>-0.25</v>
      </c>
      <c r="AV160" s="169">
        <v>1</v>
      </c>
      <c r="AW160" s="61" t="e">
        <f t="array" ref="AW160:AX160">IF( ISNUMBER(AQ160), MMULT(AS160:AV160,$AU$9:$AV$12),NA())</f>
        <v>#N/A</v>
      </c>
      <c r="AX160" s="61" t="e">
        <v>#N/A</v>
      </c>
    </row>
    <row r="161" spans="43:50" x14ac:dyDescent="0.2">
      <c r="AQ161" s="61" t="b">
        <f t="shared" si="16"/>
        <v>0</v>
      </c>
      <c r="AR161" s="160">
        <f t="shared" si="15"/>
        <v>-0.25</v>
      </c>
      <c r="AS161" s="167">
        <f t="shared" si="17"/>
        <v>-1.5625E-2</v>
      </c>
      <c r="AT161" s="168">
        <f t="shared" si="17"/>
        <v>6.25E-2</v>
      </c>
      <c r="AU161" s="168">
        <f t="shared" si="17"/>
        <v>-0.25</v>
      </c>
      <c r="AV161" s="169">
        <v>1</v>
      </c>
      <c r="AW161" s="61" t="e">
        <f t="array" ref="AW161:AX161">IF( ISNUMBER(AQ161), MMULT(AS161:AV161,$AU$9:$AV$12),NA())</f>
        <v>#N/A</v>
      </c>
      <c r="AX161" s="61" t="e">
        <v>#N/A</v>
      </c>
    </row>
    <row r="162" spans="43:50" x14ac:dyDescent="0.2">
      <c r="AQ162" s="61" t="b">
        <f t="shared" si="16"/>
        <v>0</v>
      </c>
      <c r="AR162" s="160">
        <f t="shared" si="15"/>
        <v>-0.25</v>
      </c>
      <c r="AS162" s="167">
        <f t="shared" si="17"/>
        <v>-1.5625E-2</v>
      </c>
      <c r="AT162" s="168">
        <f t="shared" si="17"/>
        <v>6.25E-2</v>
      </c>
      <c r="AU162" s="168">
        <f t="shared" si="17"/>
        <v>-0.25</v>
      </c>
      <c r="AV162" s="169">
        <v>1</v>
      </c>
      <c r="AW162" s="61" t="e">
        <f t="array" ref="AW162:AX162">IF( ISNUMBER(AQ162), MMULT(AS162:AV162,$AU$9:$AV$12),NA())</f>
        <v>#N/A</v>
      </c>
      <c r="AX162" s="61" t="e">
        <v>#N/A</v>
      </c>
    </row>
    <row r="163" spans="43:50" x14ac:dyDescent="0.2">
      <c r="AQ163" s="61" t="b">
        <f t="shared" si="16"/>
        <v>0</v>
      </c>
      <c r="AR163" s="160">
        <f t="shared" si="15"/>
        <v>-0.25</v>
      </c>
      <c r="AS163" s="167">
        <f t="shared" si="17"/>
        <v>-1.5625E-2</v>
      </c>
      <c r="AT163" s="168">
        <f t="shared" si="17"/>
        <v>6.25E-2</v>
      </c>
      <c r="AU163" s="168">
        <f t="shared" si="17"/>
        <v>-0.25</v>
      </c>
      <c r="AV163" s="169">
        <v>1</v>
      </c>
      <c r="AW163" s="61" t="e">
        <f t="array" ref="AW163:AX163">IF( ISNUMBER(AQ163), MMULT(AS163:AV163,$AU$9:$AV$12),NA())</f>
        <v>#N/A</v>
      </c>
      <c r="AX163" s="61" t="e">
        <v>#N/A</v>
      </c>
    </row>
    <row r="164" spans="43:50" x14ac:dyDescent="0.2">
      <c r="AQ164" s="61" t="b">
        <f t="shared" si="16"/>
        <v>0</v>
      </c>
      <c r="AR164" s="160">
        <f t="shared" si="15"/>
        <v>-0.25</v>
      </c>
      <c r="AS164" s="167">
        <f t="shared" si="17"/>
        <v>-1.5625E-2</v>
      </c>
      <c r="AT164" s="168">
        <f t="shared" si="17"/>
        <v>6.25E-2</v>
      </c>
      <c r="AU164" s="168">
        <f t="shared" si="17"/>
        <v>-0.25</v>
      </c>
      <c r="AV164" s="169">
        <v>1</v>
      </c>
      <c r="AW164" s="61" t="e">
        <f t="array" ref="AW164:AX164">IF( ISNUMBER(AQ164), MMULT(AS164:AV164,$AU$9:$AV$12),NA())</f>
        <v>#N/A</v>
      </c>
      <c r="AX164" s="61" t="e">
        <v>#N/A</v>
      </c>
    </row>
    <row r="165" spans="43:50" x14ac:dyDescent="0.2">
      <c r="AQ165" s="61" t="b">
        <f t="shared" si="16"/>
        <v>0</v>
      </c>
      <c r="AR165" s="160">
        <f t="shared" si="15"/>
        <v>-0.25</v>
      </c>
      <c r="AS165" s="167">
        <f t="shared" si="17"/>
        <v>-1.5625E-2</v>
      </c>
      <c r="AT165" s="168">
        <f t="shared" si="17"/>
        <v>6.25E-2</v>
      </c>
      <c r="AU165" s="168">
        <f t="shared" si="17"/>
        <v>-0.25</v>
      </c>
      <c r="AV165" s="169">
        <v>1</v>
      </c>
      <c r="AW165" s="61" t="e">
        <f t="array" ref="AW165:AX165">IF( ISNUMBER(AQ165), MMULT(AS165:AV165,$AU$9:$AV$12),NA())</f>
        <v>#N/A</v>
      </c>
      <c r="AX165" s="61" t="e">
        <v>#N/A</v>
      </c>
    </row>
    <row r="166" spans="43:50" x14ac:dyDescent="0.2">
      <c r="AQ166" s="61" t="b">
        <f t="shared" si="16"/>
        <v>0</v>
      </c>
      <c r="AR166" s="160">
        <f t="shared" si="15"/>
        <v>-0.25</v>
      </c>
      <c r="AS166" s="167">
        <f t="shared" si="17"/>
        <v>-1.5625E-2</v>
      </c>
      <c r="AT166" s="168">
        <f t="shared" si="17"/>
        <v>6.25E-2</v>
      </c>
      <c r="AU166" s="168">
        <f t="shared" si="17"/>
        <v>-0.25</v>
      </c>
      <c r="AV166" s="169">
        <v>1</v>
      </c>
      <c r="AW166" s="61" t="e">
        <f t="array" ref="AW166:AX166">IF( ISNUMBER(AQ166), MMULT(AS166:AV166,$AU$9:$AV$12),NA())</f>
        <v>#N/A</v>
      </c>
      <c r="AX166" s="61" t="e">
        <v>#N/A</v>
      </c>
    </row>
    <row r="167" spans="43:50" x14ac:dyDescent="0.2">
      <c r="AQ167" s="61" t="b">
        <f t="shared" si="16"/>
        <v>0</v>
      </c>
      <c r="AR167" s="160">
        <f t="shared" si="15"/>
        <v>-0.25</v>
      </c>
      <c r="AS167" s="167">
        <f t="shared" si="17"/>
        <v>-1.5625E-2</v>
      </c>
      <c r="AT167" s="168">
        <f t="shared" si="17"/>
        <v>6.25E-2</v>
      </c>
      <c r="AU167" s="168">
        <f t="shared" si="17"/>
        <v>-0.25</v>
      </c>
      <c r="AV167" s="169">
        <v>1</v>
      </c>
      <c r="AW167" s="61" t="e">
        <f t="array" ref="AW167:AX167">IF( ISNUMBER(AQ167), MMULT(AS167:AV167,$AU$9:$AV$12),NA())</f>
        <v>#N/A</v>
      </c>
      <c r="AX167" s="61" t="e">
        <v>#N/A</v>
      </c>
    </row>
    <row r="168" spans="43:50" x14ac:dyDescent="0.2">
      <c r="AQ168" s="61" t="b">
        <f t="shared" si="16"/>
        <v>0</v>
      </c>
      <c r="AR168" s="160">
        <f t="shared" si="15"/>
        <v>-0.25</v>
      </c>
      <c r="AS168" s="167">
        <f t="shared" si="17"/>
        <v>-1.5625E-2</v>
      </c>
      <c r="AT168" s="168">
        <f t="shared" si="17"/>
        <v>6.25E-2</v>
      </c>
      <c r="AU168" s="168">
        <f t="shared" si="17"/>
        <v>-0.25</v>
      </c>
      <c r="AV168" s="169">
        <v>1</v>
      </c>
      <c r="AW168" s="61" t="e">
        <f t="array" ref="AW168:AX168">IF( ISNUMBER(AQ168), MMULT(AS168:AV168,$AU$9:$AV$12),NA())</f>
        <v>#N/A</v>
      </c>
      <c r="AX168" s="61" t="e">
        <v>#N/A</v>
      </c>
    </row>
    <row r="169" spans="43:50" x14ac:dyDescent="0.2">
      <c r="AQ169" s="61" t="b">
        <f t="shared" si="16"/>
        <v>0</v>
      </c>
      <c r="AR169" s="160">
        <f t="shared" si="15"/>
        <v>-0.25</v>
      </c>
      <c r="AS169" s="167">
        <f t="shared" si="17"/>
        <v>-1.5625E-2</v>
      </c>
      <c r="AT169" s="168">
        <f t="shared" si="17"/>
        <v>6.25E-2</v>
      </c>
      <c r="AU169" s="168">
        <f t="shared" si="17"/>
        <v>-0.25</v>
      </c>
      <c r="AV169" s="169">
        <v>1</v>
      </c>
      <c r="AW169" s="61" t="e">
        <f t="array" ref="AW169:AX169">IF( ISNUMBER(AQ169), MMULT(AS169:AV169,$AU$9:$AV$12),NA())</f>
        <v>#N/A</v>
      </c>
      <c r="AX169" s="61" t="e">
        <v>#N/A</v>
      </c>
    </row>
    <row r="170" spans="43:50" x14ac:dyDescent="0.2">
      <c r="AQ170" s="61" t="b">
        <f t="shared" si="16"/>
        <v>0</v>
      </c>
      <c r="AR170" s="160">
        <f t="shared" si="15"/>
        <v>-0.25</v>
      </c>
      <c r="AS170" s="167">
        <f t="shared" si="17"/>
        <v>-1.5625E-2</v>
      </c>
      <c r="AT170" s="168">
        <f t="shared" si="17"/>
        <v>6.25E-2</v>
      </c>
      <c r="AU170" s="168">
        <f t="shared" si="17"/>
        <v>-0.25</v>
      </c>
      <c r="AV170" s="169">
        <v>1</v>
      </c>
      <c r="AW170" s="61" t="e">
        <f t="array" ref="AW170:AX170">IF( ISNUMBER(AQ170), MMULT(AS170:AV170,$AU$9:$AV$12),NA())</f>
        <v>#N/A</v>
      </c>
      <c r="AX170" s="61" t="e">
        <v>#N/A</v>
      </c>
    </row>
    <row r="171" spans="43:50" x14ac:dyDescent="0.2">
      <c r="AQ171" s="61" t="b">
        <f t="shared" si="16"/>
        <v>0</v>
      </c>
      <c r="AR171" s="160">
        <f t="shared" si="15"/>
        <v>-0.25</v>
      </c>
      <c r="AS171" s="167">
        <f t="shared" si="17"/>
        <v>-1.5625E-2</v>
      </c>
      <c r="AT171" s="168">
        <f t="shared" si="17"/>
        <v>6.25E-2</v>
      </c>
      <c r="AU171" s="168">
        <f t="shared" si="17"/>
        <v>-0.25</v>
      </c>
      <c r="AV171" s="169">
        <v>1</v>
      </c>
      <c r="AW171" s="61" t="e">
        <f t="array" ref="AW171:AX171">IF( ISNUMBER(AQ171), MMULT(AS171:AV171,$AU$9:$AV$12),NA())</f>
        <v>#N/A</v>
      </c>
      <c r="AX171" s="61" t="e">
        <v>#N/A</v>
      </c>
    </row>
    <row r="172" spans="43:50" x14ac:dyDescent="0.2">
      <c r="AQ172" s="61" t="b">
        <f t="shared" si="16"/>
        <v>0</v>
      </c>
      <c r="AR172" s="160">
        <f t="shared" si="15"/>
        <v>-0.25</v>
      </c>
      <c r="AS172" s="167">
        <f t="shared" si="17"/>
        <v>-1.5625E-2</v>
      </c>
      <c r="AT172" s="168">
        <f t="shared" si="17"/>
        <v>6.25E-2</v>
      </c>
      <c r="AU172" s="168">
        <f t="shared" si="17"/>
        <v>-0.25</v>
      </c>
      <c r="AV172" s="169">
        <v>1</v>
      </c>
      <c r="AW172" s="61" t="e">
        <f t="array" ref="AW172:AX172">IF( ISNUMBER(AQ172), MMULT(AS172:AV172,$AU$9:$AV$12),NA())</f>
        <v>#N/A</v>
      </c>
      <c r="AX172" s="61" t="e">
        <v>#N/A</v>
      </c>
    </row>
    <row r="173" spans="43:50" x14ac:dyDescent="0.2">
      <c r="AQ173" s="61" t="b">
        <f t="shared" si="16"/>
        <v>0</v>
      </c>
      <c r="AR173" s="160">
        <f t="shared" si="15"/>
        <v>-0.25</v>
      </c>
      <c r="AS173" s="167">
        <f t="shared" si="17"/>
        <v>-1.5625E-2</v>
      </c>
      <c r="AT173" s="168">
        <f t="shared" si="17"/>
        <v>6.25E-2</v>
      </c>
      <c r="AU173" s="168">
        <f t="shared" si="17"/>
        <v>-0.25</v>
      </c>
      <c r="AV173" s="169">
        <v>1</v>
      </c>
      <c r="AW173" s="61" t="e">
        <f t="array" ref="AW173:AX173">IF( ISNUMBER(AQ173), MMULT(AS173:AV173,$AU$9:$AV$12),NA())</f>
        <v>#N/A</v>
      </c>
      <c r="AX173" s="61" t="e">
        <v>#N/A</v>
      </c>
    </row>
    <row r="174" spans="43:50" x14ac:dyDescent="0.2">
      <c r="AQ174" s="61" t="b">
        <f t="shared" si="16"/>
        <v>0</v>
      </c>
      <c r="AR174" s="160">
        <f t="shared" si="15"/>
        <v>-0.25</v>
      </c>
      <c r="AS174" s="167">
        <f t="shared" si="17"/>
        <v>-1.5625E-2</v>
      </c>
      <c r="AT174" s="168">
        <f t="shared" si="17"/>
        <v>6.25E-2</v>
      </c>
      <c r="AU174" s="168">
        <f t="shared" si="17"/>
        <v>-0.25</v>
      </c>
      <c r="AV174" s="169">
        <v>1</v>
      </c>
      <c r="AW174" s="61" t="e">
        <f t="array" ref="AW174:AX174">IF( ISNUMBER(AQ174), MMULT(AS174:AV174,$AU$9:$AV$12),NA())</f>
        <v>#N/A</v>
      </c>
      <c r="AX174" s="61" t="e">
        <v>#N/A</v>
      </c>
    </row>
    <row r="175" spans="43:50" x14ac:dyDescent="0.2">
      <c r="AQ175" s="61" t="b">
        <f t="shared" si="16"/>
        <v>0</v>
      </c>
      <c r="AR175" s="160">
        <f t="shared" ref="AR175:AR203" si="18">(AQ175-AR$9)/(AR$10-AR$9)</f>
        <v>-0.25</v>
      </c>
      <c r="AS175" s="167">
        <f t="shared" ref="AS175:AU194" si="19">AT175*$AR175</f>
        <v>-1.5625E-2</v>
      </c>
      <c r="AT175" s="168">
        <f t="shared" si="19"/>
        <v>6.25E-2</v>
      </c>
      <c r="AU175" s="168">
        <f t="shared" si="19"/>
        <v>-0.25</v>
      </c>
      <c r="AV175" s="169">
        <v>1</v>
      </c>
      <c r="AW175" s="61" t="e">
        <f t="array" ref="AW175:AX175">IF( ISNUMBER(AQ175), MMULT(AS175:AV175,$AU$9:$AV$12),NA())</f>
        <v>#N/A</v>
      </c>
      <c r="AX175" s="61" t="e">
        <v>#N/A</v>
      </c>
    </row>
    <row r="176" spans="43:50" x14ac:dyDescent="0.2">
      <c r="AQ176" s="61" t="b">
        <f t="shared" ref="AQ176:AQ203" si="20">IF(AQ175&lt;AR$10,AQ175+AR$11)</f>
        <v>0</v>
      </c>
      <c r="AR176" s="160">
        <f t="shared" si="18"/>
        <v>-0.25</v>
      </c>
      <c r="AS176" s="167">
        <f t="shared" si="19"/>
        <v>-1.5625E-2</v>
      </c>
      <c r="AT176" s="168">
        <f t="shared" si="19"/>
        <v>6.25E-2</v>
      </c>
      <c r="AU176" s="168">
        <f t="shared" si="19"/>
        <v>-0.25</v>
      </c>
      <c r="AV176" s="169">
        <v>1</v>
      </c>
      <c r="AW176" s="61" t="e">
        <f t="array" ref="AW176:AX176">IF( ISNUMBER(AQ176), MMULT(AS176:AV176,$AU$9:$AV$12),NA())</f>
        <v>#N/A</v>
      </c>
      <c r="AX176" s="61" t="e">
        <v>#N/A</v>
      </c>
    </row>
    <row r="177" spans="43:50" x14ac:dyDescent="0.2">
      <c r="AQ177" s="61" t="b">
        <f t="shared" si="20"/>
        <v>0</v>
      </c>
      <c r="AR177" s="160">
        <f t="shared" si="18"/>
        <v>-0.25</v>
      </c>
      <c r="AS177" s="167">
        <f t="shared" si="19"/>
        <v>-1.5625E-2</v>
      </c>
      <c r="AT177" s="168">
        <f t="shared" si="19"/>
        <v>6.25E-2</v>
      </c>
      <c r="AU177" s="168">
        <f t="shared" si="19"/>
        <v>-0.25</v>
      </c>
      <c r="AV177" s="169">
        <v>1</v>
      </c>
      <c r="AW177" s="61" t="e">
        <f t="array" ref="AW177:AX177">IF( ISNUMBER(AQ177), MMULT(AS177:AV177,$AU$9:$AV$12),NA())</f>
        <v>#N/A</v>
      </c>
      <c r="AX177" s="61" t="e">
        <v>#N/A</v>
      </c>
    </row>
    <row r="178" spans="43:50" x14ac:dyDescent="0.2">
      <c r="AQ178" s="61" t="b">
        <f t="shared" si="20"/>
        <v>0</v>
      </c>
      <c r="AR178" s="160">
        <f t="shared" si="18"/>
        <v>-0.25</v>
      </c>
      <c r="AS178" s="167">
        <f t="shared" si="19"/>
        <v>-1.5625E-2</v>
      </c>
      <c r="AT178" s="168">
        <f t="shared" si="19"/>
        <v>6.25E-2</v>
      </c>
      <c r="AU178" s="168">
        <f t="shared" si="19"/>
        <v>-0.25</v>
      </c>
      <c r="AV178" s="169">
        <v>1</v>
      </c>
      <c r="AW178" s="61" t="e">
        <f t="array" ref="AW178:AX178">IF( ISNUMBER(AQ178), MMULT(AS178:AV178,$AU$9:$AV$12),NA())</f>
        <v>#N/A</v>
      </c>
      <c r="AX178" s="61" t="e">
        <v>#N/A</v>
      </c>
    </row>
    <row r="179" spans="43:50" x14ac:dyDescent="0.2">
      <c r="AQ179" s="61" t="b">
        <f t="shared" si="20"/>
        <v>0</v>
      </c>
      <c r="AR179" s="160">
        <f t="shared" si="18"/>
        <v>-0.25</v>
      </c>
      <c r="AS179" s="167">
        <f t="shared" si="19"/>
        <v>-1.5625E-2</v>
      </c>
      <c r="AT179" s="168">
        <f t="shared" si="19"/>
        <v>6.25E-2</v>
      </c>
      <c r="AU179" s="168">
        <f t="shared" si="19"/>
        <v>-0.25</v>
      </c>
      <c r="AV179" s="169">
        <v>1</v>
      </c>
      <c r="AW179" s="61" t="e">
        <f t="array" ref="AW179:AX179">IF( ISNUMBER(AQ179), MMULT(AS179:AV179,$AU$9:$AV$12),NA())</f>
        <v>#N/A</v>
      </c>
      <c r="AX179" s="61" t="e">
        <v>#N/A</v>
      </c>
    </row>
    <row r="180" spans="43:50" x14ac:dyDescent="0.2">
      <c r="AQ180" s="61" t="b">
        <f t="shared" si="20"/>
        <v>0</v>
      </c>
      <c r="AR180" s="160">
        <f t="shared" si="18"/>
        <v>-0.25</v>
      </c>
      <c r="AS180" s="167">
        <f t="shared" si="19"/>
        <v>-1.5625E-2</v>
      </c>
      <c r="AT180" s="168">
        <f t="shared" si="19"/>
        <v>6.25E-2</v>
      </c>
      <c r="AU180" s="168">
        <f t="shared" si="19"/>
        <v>-0.25</v>
      </c>
      <c r="AV180" s="169">
        <v>1</v>
      </c>
      <c r="AW180" s="61" t="e">
        <f t="array" ref="AW180:AX180">IF( ISNUMBER(AQ180), MMULT(AS180:AV180,$AU$9:$AV$12),NA())</f>
        <v>#N/A</v>
      </c>
      <c r="AX180" s="61" t="e">
        <v>#N/A</v>
      </c>
    </row>
    <row r="181" spans="43:50" x14ac:dyDescent="0.2">
      <c r="AQ181" s="61" t="b">
        <f t="shared" si="20"/>
        <v>0</v>
      </c>
      <c r="AR181" s="160">
        <f t="shared" si="18"/>
        <v>-0.25</v>
      </c>
      <c r="AS181" s="167">
        <f t="shared" si="19"/>
        <v>-1.5625E-2</v>
      </c>
      <c r="AT181" s="168">
        <f t="shared" si="19"/>
        <v>6.25E-2</v>
      </c>
      <c r="AU181" s="168">
        <f t="shared" si="19"/>
        <v>-0.25</v>
      </c>
      <c r="AV181" s="169">
        <v>1</v>
      </c>
      <c r="AW181" s="61" t="e">
        <f t="array" ref="AW181:AX181">IF( ISNUMBER(AQ181), MMULT(AS181:AV181,$AU$9:$AV$12),NA())</f>
        <v>#N/A</v>
      </c>
      <c r="AX181" s="61" t="e">
        <v>#N/A</v>
      </c>
    </row>
    <row r="182" spans="43:50" x14ac:dyDescent="0.2">
      <c r="AQ182" s="61" t="b">
        <f t="shared" si="20"/>
        <v>0</v>
      </c>
      <c r="AR182" s="160">
        <f t="shared" si="18"/>
        <v>-0.25</v>
      </c>
      <c r="AS182" s="167">
        <f t="shared" si="19"/>
        <v>-1.5625E-2</v>
      </c>
      <c r="AT182" s="168">
        <f t="shared" si="19"/>
        <v>6.25E-2</v>
      </c>
      <c r="AU182" s="168">
        <f t="shared" si="19"/>
        <v>-0.25</v>
      </c>
      <c r="AV182" s="169">
        <v>1</v>
      </c>
      <c r="AW182" s="61" t="e">
        <f t="array" ref="AW182:AX182">IF( ISNUMBER(AQ182), MMULT(AS182:AV182,$AU$9:$AV$12),NA())</f>
        <v>#N/A</v>
      </c>
      <c r="AX182" s="61" t="e">
        <v>#N/A</v>
      </c>
    </row>
    <row r="183" spans="43:50" x14ac:dyDescent="0.2">
      <c r="AQ183" s="61" t="b">
        <f t="shared" si="20"/>
        <v>0</v>
      </c>
      <c r="AR183" s="160">
        <f t="shared" si="18"/>
        <v>-0.25</v>
      </c>
      <c r="AS183" s="167">
        <f t="shared" si="19"/>
        <v>-1.5625E-2</v>
      </c>
      <c r="AT183" s="168">
        <f t="shared" si="19"/>
        <v>6.25E-2</v>
      </c>
      <c r="AU183" s="168">
        <f t="shared" si="19"/>
        <v>-0.25</v>
      </c>
      <c r="AV183" s="169">
        <v>1</v>
      </c>
      <c r="AW183" s="61" t="e">
        <f t="array" ref="AW183:AX183">IF( ISNUMBER(AQ183), MMULT(AS183:AV183,$AU$9:$AV$12),NA())</f>
        <v>#N/A</v>
      </c>
      <c r="AX183" s="61" t="e">
        <v>#N/A</v>
      </c>
    </row>
    <row r="184" spans="43:50" x14ac:dyDescent="0.2">
      <c r="AQ184" s="61" t="b">
        <f t="shared" si="20"/>
        <v>0</v>
      </c>
      <c r="AR184" s="160">
        <f t="shared" si="18"/>
        <v>-0.25</v>
      </c>
      <c r="AS184" s="167">
        <f t="shared" si="19"/>
        <v>-1.5625E-2</v>
      </c>
      <c r="AT184" s="168">
        <f t="shared" si="19"/>
        <v>6.25E-2</v>
      </c>
      <c r="AU184" s="168">
        <f t="shared" si="19"/>
        <v>-0.25</v>
      </c>
      <c r="AV184" s="169">
        <v>1</v>
      </c>
      <c r="AW184" s="61" t="e">
        <f t="array" ref="AW184:AX184">IF( ISNUMBER(AQ184), MMULT(AS184:AV184,$AU$9:$AV$12),NA())</f>
        <v>#N/A</v>
      </c>
      <c r="AX184" s="61" t="e">
        <v>#N/A</v>
      </c>
    </row>
    <row r="185" spans="43:50" x14ac:dyDescent="0.2">
      <c r="AQ185" s="61" t="b">
        <f t="shared" si="20"/>
        <v>0</v>
      </c>
      <c r="AR185" s="160">
        <f t="shared" si="18"/>
        <v>-0.25</v>
      </c>
      <c r="AS185" s="167">
        <f t="shared" si="19"/>
        <v>-1.5625E-2</v>
      </c>
      <c r="AT185" s="168">
        <f t="shared" si="19"/>
        <v>6.25E-2</v>
      </c>
      <c r="AU185" s="168">
        <f t="shared" si="19"/>
        <v>-0.25</v>
      </c>
      <c r="AV185" s="169">
        <v>1</v>
      </c>
      <c r="AW185" s="61" t="e">
        <f t="array" ref="AW185:AX185">IF( ISNUMBER(AQ185), MMULT(AS185:AV185,$AU$9:$AV$12),NA())</f>
        <v>#N/A</v>
      </c>
      <c r="AX185" s="61" t="e">
        <v>#N/A</v>
      </c>
    </row>
    <row r="186" spans="43:50" x14ac:dyDescent="0.2">
      <c r="AQ186" s="61" t="b">
        <f t="shared" si="20"/>
        <v>0</v>
      </c>
      <c r="AR186" s="160">
        <f t="shared" si="18"/>
        <v>-0.25</v>
      </c>
      <c r="AS186" s="167">
        <f t="shared" si="19"/>
        <v>-1.5625E-2</v>
      </c>
      <c r="AT186" s="168">
        <f t="shared" si="19"/>
        <v>6.25E-2</v>
      </c>
      <c r="AU186" s="168">
        <f t="shared" si="19"/>
        <v>-0.25</v>
      </c>
      <c r="AV186" s="169">
        <v>1</v>
      </c>
      <c r="AW186" s="61" t="e">
        <f t="array" ref="AW186:AX186">IF( ISNUMBER(AQ186), MMULT(AS186:AV186,$AU$9:$AV$12),NA())</f>
        <v>#N/A</v>
      </c>
      <c r="AX186" s="61" t="e">
        <v>#N/A</v>
      </c>
    </row>
    <row r="187" spans="43:50" x14ac:dyDescent="0.2">
      <c r="AQ187" s="61" t="b">
        <f t="shared" si="20"/>
        <v>0</v>
      </c>
      <c r="AR187" s="160">
        <f t="shared" si="18"/>
        <v>-0.25</v>
      </c>
      <c r="AS187" s="167">
        <f t="shared" si="19"/>
        <v>-1.5625E-2</v>
      </c>
      <c r="AT187" s="168">
        <f t="shared" si="19"/>
        <v>6.25E-2</v>
      </c>
      <c r="AU187" s="168">
        <f t="shared" si="19"/>
        <v>-0.25</v>
      </c>
      <c r="AV187" s="169">
        <v>1</v>
      </c>
      <c r="AW187" s="61" t="e">
        <f t="array" ref="AW187:AX187">IF( ISNUMBER(AQ187), MMULT(AS187:AV187,$AU$9:$AV$12),NA())</f>
        <v>#N/A</v>
      </c>
      <c r="AX187" s="61" t="e">
        <v>#N/A</v>
      </c>
    </row>
    <row r="188" spans="43:50" x14ac:dyDescent="0.2">
      <c r="AQ188" s="61" t="b">
        <f t="shared" si="20"/>
        <v>0</v>
      </c>
      <c r="AR188" s="160">
        <f t="shared" si="18"/>
        <v>-0.25</v>
      </c>
      <c r="AS188" s="167">
        <f t="shared" si="19"/>
        <v>-1.5625E-2</v>
      </c>
      <c r="AT188" s="168">
        <f t="shared" si="19"/>
        <v>6.25E-2</v>
      </c>
      <c r="AU188" s="168">
        <f t="shared" si="19"/>
        <v>-0.25</v>
      </c>
      <c r="AV188" s="169">
        <v>1</v>
      </c>
      <c r="AW188" s="61" t="e">
        <f t="array" ref="AW188:AX188">IF( ISNUMBER(AQ188), MMULT(AS188:AV188,$AU$9:$AV$12),NA())</f>
        <v>#N/A</v>
      </c>
      <c r="AX188" s="61" t="e">
        <v>#N/A</v>
      </c>
    </row>
    <row r="189" spans="43:50" x14ac:dyDescent="0.2">
      <c r="AQ189" s="61" t="b">
        <f t="shared" si="20"/>
        <v>0</v>
      </c>
      <c r="AR189" s="160">
        <f t="shared" si="18"/>
        <v>-0.25</v>
      </c>
      <c r="AS189" s="167">
        <f t="shared" si="19"/>
        <v>-1.5625E-2</v>
      </c>
      <c r="AT189" s="168">
        <f t="shared" si="19"/>
        <v>6.25E-2</v>
      </c>
      <c r="AU189" s="168">
        <f t="shared" si="19"/>
        <v>-0.25</v>
      </c>
      <c r="AV189" s="169">
        <v>1</v>
      </c>
      <c r="AW189" s="61" t="e">
        <f t="array" ref="AW189:AX189">IF( ISNUMBER(AQ189), MMULT(AS189:AV189,$AU$9:$AV$12),NA())</f>
        <v>#N/A</v>
      </c>
      <c r="AX189" s="61" t="e">
        <v>#N/A</v>
      </c>
    </row>
    <row r="190" spans="43:50" x14ac:dyDescent="0.2">
      <c r="AQ190" s="61" t="b">
        <f t="shared" si="20"/>
        <v>0</v>
      </c>
      <c r="AR190" s="160">
        <f t="shared" si="18"/>
        <v>-0.25</v>
      </c>
      <c r="AS190" s="167">
        <f t="shared" si="19"/>
        <v>-1.5625E-2</v>
      </c>
      <c r="AT190" s="168">
        <f t="shared" si="19"/>
        <v>6.25E-2</v>
      </c>
      <c r="AU190" s="168">
        <f t="shared" si="19"/>
        <v>-0.25</v>
      </c>
      <c r="AV190" s="169">
        <v>1</v>
      </c>
      <c r="AW190" s="61" t="e">
        <f t="array" ref="AW190:AX190">IF( ISNUMBER(AQ190), MMULT(AS190:AV190,$AU$9:$AV$12),NA())</f>
        <v>#N/A</v>
      </c>
      <c r="AX190" s="61" t="e">
        <v>#N/A</v>
      </c>
    </row>
    <row r="191" spans="43:50" x14ac:dyDescent="0.2">
      <c r="AQ191" s="61" t="b">
        <f t="shared" si="20"/>
        <v>0</v>
      </c>
      <c r="AR191" s="160">
        <f t="shared" si="18"/>
        <v>-0.25</v>
      </c>
      <c r="AS191" s="167">
        <f t="shared" si="19"/>
        <v>-1.5625E-2</v>
      </c>
      <c r="AT191" s="168">
        <f t="shared" si="19"/>
        <v>6.25E-2</v>
      </c>
      <c r="AU191" s="168">
        <f t="shared" si="19"/>
        <v>-0.25</v>
      </c>
      <c r="AV191" s="169">
        <v>1</v>
      </c>
      <c r="AW191" s="61" t="e">
        <f t="array" ref="AW191:AX191">IF( ISNUMBER(AQ191), MMULT(AS191:AV191,$AU$9:$AV$12),NA())</f>
        <v>#N/A</v>
      </c>
      <c r="AX191" s="61" t="e">
        <v>#N/A</v>
      </c>
    </row>
    <row r="192" spans="43:50" x14ac:dyDescent="0.2">
      <c r="AQ192" s="61" t="b">
        <f t="shared" si="20"/>
        <v>0</v>
      </c>
      <c r="AR192" s="160">
        <f t="shared" si="18"/>
        <v>-0.25</v>
      </c>
      <c r="AS192" s="167">
        <f t="shared" si="19"/>
        <v>-1.5625E-2</v>
      </c>
      <c r="AT192" s="168">
        <f t="shared" si="19"/>
        <v>6.25E-2</v>
      </c>
      <c r="AU192" s="168">
        <f t="shared" si="19"/>
        <v>-0.25</v>
      </c>
      <c r="AV192" s="169">
        <v>1</v>
      </c>
      <c r="AW192" s="61" t="e">
        <f t="array" ref="AW192:AX192">IF( ISNUMBER(AQ192), MMULT(AS192:AV192,$AU$9:$AV$12),NA())</f>
        <v>#N/A</v>
      </c>
      <c r="AX192" s="61" t="e">
        <v>#N/A</v>
      </c>
    </row>
    <row r="193" spans="43:50" x14ac:dyDescent="0.2">
      <c r="AQ193" s="61" t="b">
        <f t="shared" si="20"/>
        <v>0</v>
      </c>
      <c r="AR193" s="160">
        <f t="shared" si="18"/>
        <v>-0.25</v>
      </c>
      <c r="AS193" s="167">
        <f t="shared" si="19"/>
        <v>-1.5625E-2</v>
      </c>
      <c r="AT193" s="168">
        <f t="shared" si="19"/>
        <v>6.25E-2</v>
      </c>
      <c r="AU193" s="168">
        <f t="shared" si="19"/>
        <v>-0.25</v>
      </c>
      <c r="AV193" s="169">
        <v>1</v>
      </c>
      <c r="AW193" s="61" t="e">
        <f t="array" ref="AW193:AX193">IF( ISNUMBER(AQ193), MMULT(AS193:AV193,$AU$9:$AV$12),NA())</f>
        <v>#N/A</v>
      </c>
      <c r="AX193" s="61" t="e">
        <v>#N/A</v>
      </c>
    </row>
    <row r="194" spans="43:50" x14ac:dyDescent="0.2">
      <c r="AQ194" s="61" t="b">
        <f t="shared" si="20"/>
        <v>0</v>
      </c>
      <c r="AR194" s="160">
        <f t="shared" si="18"/>
        <v>-0.25</v>
      </c>
      <c r="AS194" s="167">
        <f t="shared" si="19"/>
        <v>-1.5625E-2</v>
      </c>
      <c r="AT194" s="168">
        <f t="shared" si="19"/>
        <v>6.25E-2</v>
      </c>
      <c r="AU194" s="168">
        <f t="shared" si="19"/>
        <v>-0.25</v>
      </c>
      <c r="AV194" s="169">
        <v>1</v>
      </c>
      <c r="AW194" s="61" t="e">
        <f t="array" ref="AW194:AX194">IF( ISNUMBER(AQ194), MMULT(AS194:AV194,$AU$9:$AV$12),NA())</f>
        <v>#N/A</v>
      </c>
      <c r="AX194" s="61" t="e">
        <v>#N/A</v>
      </c>
    </row>
    <row r="195" spans="43:50" x14ac:dyDescent="0.2">
      <c r="AQ195" s="61" t="b">
        <f t="shared" si="20"/>
        <v>0</v>
      </c>
      <c r="AR195" s="160">
        <f t="shared" si="18"/>
        <v>-0.25</v>
      </c>
      <c r="AS195" s="167">
        <f t="shared" ref="AS195:AU203" si="21">AT195*$AR195</f>
        <v>-1.5625E-2</v>
      </c>
      <c r="AT195" s="168">
        <f t="shared" si="21"/>
        <v>6.25E-2</v>
      </c>
      <c r="AU195" s="168">
        <f t="shared" si="21"/>
        <v>-0.25</v>
      </c>
      <c r="AV195" s="169">
        <v>1</v>
      </c>
      <c r="AW195" s="61" t="e">
        <f t="array" ref="AW195:AX195">IF( ISNUMBER(AQ195), MMULT(AS195:AV195,$AU$9:$AV$12),NA())</f>
        <v>#N/A</v>
      </c>
      <c r="AX195" s="61" t="e">
        <v>#N/A</v>
      </c>
    </row>
    <row r="196" spans="43:50" x14ac:dyDescent="0.2">
      <c r="AQ196" s="61" t="b">
        <f t="shared" si="20"/>
        <v>0</v>
      </c>
      <c r="AR196" s="160">
        <f t="shared" si="18"/>
        <v>-0.25</v>
      </c>
      <c r="AS196" s="167">
        <f t="shared" si="21"/>
        <v>-1.5625E-2</v>
      </c>
      <c r="AT196" s="168">
        <f t="shared" si="21"/>
        <v>6.25E-2</v>
      </c>
      <c r="AU196" s="168">
        <f t="shared" si="21"/>
        <v>-0.25</v>
      </c>
      <c r="AV196" s="169">
        <v>1</v>
      </c>
      <c r="AW196" s="61" t="e">
        <f t="array" ref="AW196:AX196">IF( ISNUMBER(AQ196), MMULT(AS196:AV196,$AU$9:$AV$12),NA())</f>
        <v>#N/A</v>
      </c>
      <c r="AX196" s="61" t="e">
        <v>#N/A</v>
      </c>
    </row>
    <row r="197" spans="43:50" x14ac:dyDescent="0.2">
      <c r="AQ197" s="61" t="b">
        <f t="shared" si="20"/>
        <v>0</v>
      </c>
      <c r="AR197" s="160">
        <f t="shared" si="18"/>
        <v>-0.25</v>
      </c>
      <c r="AS197" s="167">
        <f t="shared" si="21"/>
        <v>-1.5625E-2</v>
      </c>
      <c r="AT197" s="168">
        <f t="shared" si="21"/>
        <v>6.25E-2</v>
      </c>
      <c r="AU197" s="168">
        <f t="shared" si="21"/>
        <v>-0.25</v>
      </c>
      <c r="AV197" s="169">
        <v>1</v>
      </c>
      <c r="AW197" s="61" t="e">
        <f t="array" ref="AW197:AX197">IF( ISNUMBER(AQ197), MMULT(AS197:AV197,$AU$9:$AV$12),NA())</f>
        <v>#N/A</v>
      </c>
      <c r="AX197" s="61" t="e">
        <v>#N/A</v>
      </c>
    </row>
    <row r="198" spans="43:50" x14ac:dyDescent="0.2">
      <c r="AQ198" s="61" t="b">
        <f t="shared" si="20"/>
        <v>0</v>
      </c>
      <c r="AR198" s="160">
        <f t="shared" si="18"/>
        <v>-0.25</v>
      </c>
      <c r="AS198" s="167">
        <f t="shared" si="21"/>
        <v>-1.5625E-2</v>
      </c>
      <c r="AT198" s="168">
        <f t="shared" si="21"/>
        <v>6.25E-2</v>
      </c>
      <c r="AU198" s="168">
        <f t="shared" si="21"/>
        <v>-0.25</v>
      </c>
      <c r="AV198" s="169">
        <v>1</v>
      </c>
      <c r="AW198" s="61" t="e">
        <f t="array" ref="AW198:AX198">IF( ISNUMBER(AQ198), MMULT(AS198:AV198,$AU$9:$AV$12),NA())</f>
        <v>#N/A</v>
      </c>
      <c r="AX198" s="61" t="e">
        <v>#N/A</v>
      </c>
    </row>
    <row r="199" spans="43:50" x14ac:dyDescent="0.2">
      <c r="AQ199" s="61" t="b">
        <f t="shared" si="20"/>
        <v>0</v>
      </c>
      <c r="AR199" s="160">
        <f t="shared" si="18"/>
        <v>-0.25</v>
      </c>
      <c r="AS199" s="167">
        <f t="shared" si="21"/>
        <v>-1.5625E-2</v>
      </c>
      <c r="AT199" s="168">
        <f t="shared" si="21"/>
        <v>6.25E-2</v>
      </c>
      <c r="AU199" s="168">
        <f t="shared" si="21"/>
        <v>-0.25</v>
      </c>
      <c r="AV199" s="169">
        <v>1</v>
      </c>
      <c r="AW199" s="61" t="e">
        <f t="array" ref="AW199:AX199">IF( ISNUMBER(AQ199), MMULT(AS199:AV199,$AU$9:$AV$12),NA())</f>
        <v>#N/A</v>
      </c>
      <c r="AX199" s="61" t="e">
        <v>#N/A</v>
      </c>
    </row>
    <row r="200" spans="43:50" x14ac:dyDescent="0.2">
      <c r="AQ200" s="61" t="b">
        <f t="shared" si="20"/>
        <v>0</v>
      </c>
      <c r="AR200" s="160">
        <f t="shared" si="18"/>
        <v>-0.25</v>
      </c>
      <c r="AS200" s="167">
        <f t="shared" si="21"/>
        <v>-1.5625E-2</v>
      </c>
      <c r="AT200" s="168">
        <f t="shared" si="21"/>
        <v>6.25E-2</v>
      </c>
      <c r="AU200" s="168">
        <f t="shared" si="21"/>
        <v>-0.25</v>
      </c>
      <c r="AV200" s="169">
        <v>1</v>
      </c>
      <c r="AW200" s="61" t="e">
        <f t="array" ref="AW200:AX200">IF( ISNUMBER(AQ200), MMULT(AS200:AV200,$AU$9:$AV$12),NA())</f>
        <v>#N/A</v>
      </c>
      <c r="AX200" s="61" t="e">
        <v>#N/A</v>
      </c>
    </row>
    <row r="201" spans="43:50" x14ac:dyDescent="0.2">
      <c r="AQ201" s="61" t="b">
        <f t="shared" si="20"/>
        <v>0</v>
      </c>
      <c r="AR201" s="160">
        <f t="shared" si="18"/>
        <v>-0.25</v>
      </c>
      <c r="AS201" s="167">
        <f t="shared" si="21"/>
        <v>-1.5625E-2</v>
      </c>
      <c r="AT201" s="168">
        <f t="shared" si="21"/>
        <v>6.25E-2</v>
      </c>
      <c r="AU201" s="168">
        <f t="shared" si="21"/>
        <v>-0.25</v>
      </c>
      <c r="AV201" s="169">
        <v>1</v>
      </c>
      <c r="AW201" s="61" t="e">
        <f t="array" ref="AW201:AX201">IF( ISNUMBER(AQ201), MMULT(AS201:AV201,$AU$9:$AV$12),NA())</f>
        <v>#N/A</v>
      </c>
      <c r="AX201" s="61" t="e">
        <v>#N/A</v>
      </c>
    </row>
    <row r="202" spans="43:50" x14ac:dyDescent="0.2">
      <c r="AQ202" s="61" t="b">
        <f t="shared" si="20"/>
        <v>0</v>
      </c>
      <c r="AR202" s="160">
        <f t="shared" si="18"/>
        <v>-0.25</v>
      </c>
      <c r="AS202" s="167">
        <f t="shared" si="21"/>
        <v>-1.5625E-2</v>
      </c>
      <c r="AT202" s="168">
        <f t="shared" si="21"/>
        <v>6.25E-2</v>
      </c>
      <c r="AU202" s="168">
        <f t="shared" si="21"/>
        <v>-0.25</v>
      </c>
      <c r="AV202" s="169">
        <v>1</v>
      </c>
      <c r="AW202" s="61" t="e">
        <f t="array" ref="AW202:AX202">IF( ISNUMBER(AQ202), MMULT(AS202:AV202,$AU$9:$AV$12),NA())</f>
        <v>#N/A</v>
      </c>
      <c r="AX202" s="61" t="e">
        <v>#N/A</v>
      </c>
    </row>
    <row r="203" spans="43:50" x14ac:dyDescent="0.2">
      <c r="AQ203" s="61" t="b">
        <f t="shared" si="20"/>
        <v>0</v>
      </c>
      <c r="AR203" s="160">
        <f t="shared" si="18"/>
        <v>-0.25</v>
      </c>
      <c r="AS203" s="167">
        <f t="shared" si="21"/>
        <v>-1.5625E-2</v>
      </c>
      <c r="AT203" s="168">
        <f t="shared" si="21"/>
        <v>6.25E-2</v>
      </c>
      <c r="AU203" s="168">
        <f t="shared" si="21"/>
        <v>-0.25</v>
      </c>
      <c r="AV203" s="169">
        <v>1</v>
      </c>
      <c r="AW203" s="61" t="e">
        <f t="array" ref="AW203:AX203">IF( ISNUMBER(AQ203), MMULT(AS203:AV203,$AU$9:$AV$12),NA())</f>
        <v>#N/A</v>
      </c>
      <c r="AX203" s="61" t="e">
        <v>#N/A</v>
      </c>
    </row>
  </sheetData>
  <sheetProtection sheet="1" objects="1" scenarios="1"/>
  <conditionalFormatting sqref="C5:E11">
    <cfRule type="expression" dxfId="10" priority="1">
      <formula>$C5=$L$5</formula>
    </cfRule>
    <cfRule type="expression" dxfId="9" priority="2">
      <formula>$C5=$L$4</formula>
    </cfRule>
  </conditionalFormatting>
  <conditionalFormatting sqref="F14:H14 F17:H17 G15:H16 F20:H20 G18:H19 F23:H23 G21:H22 F26:H26 G24:H25 F29:H29 G27:H28 F32:H32 G30:H31">
    <cfRule type="expression" dxfId="8" priority="3">
      <formula>$F14=$L$5</formula>
    </cfRule>
    <cfRule type="expression" dxfId="7" priority="4">
      <formula>$F14=$L$4</formula>
    </cfRule>
  </conditionalFormatting>
  <conditionalFormatting sqref="G32:H32">
    <cfRule type="expression" dxfId="6" priority="5">
      <formula>OR($F31=$L$4,#REF!=$L$5)</formula>
    </cfRule>
  </conditionalFormatting>
  <conditionalFormatting sqref="G14:H31">
    <cfRule type="expression" dxfId="5" priority="6">
      <formula>OR($F13=$L$4,$F15=$L$5)</formula>
    </cfRule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Group Box 1">
              <controlPr defaultSize="0" autoFill="0" autoPict="0" altText="Interval Selection">
                <anchor moveWithCells="1">
                  <from>
                    <xdr:col>27</xdr:col>
                    <xdr:colOff>279400</xdr:colOff>
                    <xdr:row>17</xdr:row>
                    <xdr:rowOff>88900</xdr:rowOff>
                  </from>
                  <to>
                    <xdr:col>30</xdr:col>
                    <xdr:colOff>38100</xdr:colOff>
                    <xdr:row>25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Option Button 2">
              <controlPr locked="0" defaultSize="0" autoFill="0" autoLine="0" autoPict="0">
                <anchor moveWithCells="1">
                  <from>
                    <xdr:col>28</xdr:col>
                    <xdr:colOff>127000</xdr:colOff>
                    <xdr:row>18</xdr:row>
                    <xdr:rowOff>63500</xdr:rowOff>
                  </from>
                  <to>
                    <xdr:col>29</xdr:col>
                    <xdr:colOff>266700</xdr:colOff>
                    <xdr:row>19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Option Button 3">
              <controlPr locked="0" defaultSize="0" autoFill="0" autoLine="0" autoPict="0">
                <anchor moveWithCells="1">
                  <from>
                    <xdr:col>28</xdr:col>
                    <xdr:colOff>127000</xdr:colOff>
                    <xdr:row>19</xdr:row>
                    <xdr:rowOff>88900</xdr:rowOff>
                  </from>
                  <to>
                    <xdr:col>29</xdr:col>
                    <xdr:colOff>266700</xdr:colOff>
                    <xdr:row>20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Option Button 4">
              <controlPr locked="0" defaultSize="0" autoFill="0" autoLine="0" autoPict="0">
                <anchor moveWithCells="1">
                  <from>
                    <xdr:col>28</xdr:col>
                    <xdr:colOff>127000</xdr:colOff>
                    <xdr:row>20</xdr:row>
                    <xdr:rowOff>127000</xdr:rowOff>
                  </from>
                  <to>
                    <xdr:col>29</xdr:col>
                    <xdr:colOff>266700</xdr:colOff>
                    <xdr:row>21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8" name="Option Button 5">
              <controlPr locked="0" defaultSize="0" autoFill="0" autoLine="0" autoPict="0">
                <anchor moveWithCells="1">
                  <from>
                    <xdr:col>28</xdr:col>
                    <xdr:colOff>127000</xdr:colOff>
                    <xdr:row>21</xdr:row>
                    <xdr:rowOff>152400</xdr:rowOff>
                  </from>
                  <to>
                    <xdr:col>29</xdr:col>
                    <xdr:colOff>266700</xdr:colOff>
                    <xdr:row>22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9" name="Option Button 6">
              <controlPr locked="0" defaultSize="0" autoFill="0" autoLine="0" autoPict="0">
                <anchor moveWithCells="1">
                  <from>
                    <xdr:col>28</xdr:col>
                    <xdr:colOff>127000</xdr:colOff>
                    <xdr:row>22</xdr:row>
                    <xdr:rowOff>190500</xdr:rowOff>
                  </from>
                  <to>
                    <xdr:col>29</xdr:col>
                    <xdr:colOff>266700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10" name="Option Button 7">
              <controlPr locked="0" defaultSize="0" autoFill="0" autoLine="0" autoPict="0">
                <anchor moveWithCells="1">
                  <from>
                    <xdr:col>28</xdr:col>
                    <xdr:colOff>127000</xdr:colOff>
                    <xdr:row>24</xdr:row>
                    <xdr:rowOff>25400</xdr:rowOff>
                  </from>
                  <to>
                    <xdr:col>29</xdr:col>
                    <xdr:colOff>266700</xdr:colOff>
                    <xdr:row>25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1" name="Spinner 8">
              <controlPr locked="0" defaultSize="0" autoPict="0">
                <anchor moveWithCells="1" sizeWithCells="1">
                  <from>
                    <xdr:col>1</xdr:col>
                    <xdr:colOff>63500</xdr:colOff>
                    <xdr:row>12</xdr:row>
                    <xdr:rowOff>114300</xdr:rowOff>
                  </from>
                  <to>
                    <xdr:col>1</xdr:col>
                    <xdr:colOff>292100</xdr:colOff>
                    <xdr:row>14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2" name="Spinner 9">
              <controlPr locked="0" defaultSize="0" autoPict="0">
                <anchor moveWithCells="1" sizeWithCells="1">
                  <from>
                    <xdr:col>4</xdr:col>
                    <xdr:colOff>25400</xdr:colOff>
                    <xdr:row>12</xdr:row>
                    <xdr:rowOff>114300</xdr:rowOff>
                  </from>
                  <to>
                    <xdr:col>4</xdr:col>
                    <xdr:colOff>254000</xdr:colOff>
                    <xdr:row>14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3" name="Spinner 10">
              <controlPr locked="0" defaultSize="0" autoPict="0">
                <anchor moveWithCells="1" sizeWithCells="1">
                  <from>
                    <xdr:col>1</xdr:col>
                    <xdr:colOff>63500</xdr:colOff>
                    <xdr:row>15</xdr:row>
                    <xdr:rowOff>101600</xdr:rowOff>
                  </from>
                  <to>
                    <xdr:col>1</xdr:col>
                    <xdr:colOff>292100</xdr:colOff>
                    <xdr:row>17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4" name="Spinner 11">
              <controlPr locked="0" defaultSize="0" autoPict="0">
                <anchor moveWithCells="1" sizeWithCells="1">
                  <from>
                    <xdr:col>4</xdr:col>
                    <xdr:colOff>25400</xdr:colOff>
                    <xdr:row>15</xdr:row>
                    <xdr:rowOff>101600</xdr:rowOff>
                  </from>
                  <to>
                    <xdr:col>4</xdr:col>
                    <xdr:colOff>254000</xdr:colOff>
                    <xdr:row>17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5" name="Spinner 12">
              <controlPr locked="0" defaultSize="0" autoPict="0">
                <anchor moveWithCells="1" sizeWithCells="1">
                  <from>
                    <xdr:col>1</xdr:col>
                    <xdr:colOff>63500</xdr:colOff>
                    <xdr:row>18</xdr:row>
                    <xdr:rowOff>101600</xdr:rowOff>
                  </from>
                  <to>
                    <xdr:col>1</xdr:col>
                    <xdr:colOff>292100</xdr:colOff>
                    <xdr:row>20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6" name="Spinner 13">
              <controlPr locked="0" defaultSize="0" autoPict="0">
                <anchor moveWithCells="1" sizeWithCells="1">
                  <from>
                    <xdr:col>4</xdr:col>
                    <xdr:colOff>25400</xdr:colOff>
                    <xdr:row>18</xdr:row>
                    <xdr:rowOff>101600</xdr:rowOff>
                  </from>
                  <to>
                    <xdr:col>4</xdr:col>
                    <xdr:colOff>254000</xdr:colOff>
                    <xdr:row>20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7" name="Spinner 14">
              <controlPr locked="0" defaultSize="0" autoPict="0">
                <anchor moveWithCells="1" sizeWithCells="1">
                  <from>
                    <xdr:col>1</xdr:col>
                    <xdr:colOff>63500</xdr:colOff>
                    <xdr:row>21</xdr:row>
                    <xdr:rowOff>114300</xdr:rowOff>
                  </from>
                  <to>
                    <xdr:col>1</xdr:col>
                    <xdr:colOff>292100</xdr:colOff>
                    <xdr:row>23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8" name="Spinner 15">
              <controlPr locked="0" defaultSize="0" autoPict="0">
                <anchor moveWithCells="1" sizeWithCells="1">
                  <from>
                    <xdr:col>4</xdr:col>
                    <xdr:colOff>25400</xdr:colOff>
                    <xdr:row>21</xdr:row>
                    <xdr:rowOff>114300</xdr:rowOff>
                  </from>
                  <to>
                    <xdr:col>4</xdr:col>
                    <xdr:colOff>254000</xdr:colOff>
                    <xdr:row>23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9" name="Spinner 16">
              <controlPr locked="0" defaultSize="0" autoPict="0">
                <anchor moveWithCells="1" sizeWithCells="1">
                  <from>
                    <xdr:col>1</xdr:col>
                    <xdr:colOff>63500</xdr:colOff>
                    <xdr:row>24</xdr:row>
                    <xdr:rowOff>114300</xdr:rowOff>
                  </from>
                  <to>
                    <xdr:col>1</xdr:col>
                    <xdr:colOff>292100</xdr:colOff>
                    <xdr:row>26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20" name="Spinner 17">
              <controlPr locked="0" defaultSize="0" autoPict="0">
                <anchor moveWithCells="1" sizeWithCells="1">
                  <from>
                    <xdr:col>4</xdr:col>
                    <xdr:colOff>25400</xdr:colOff>
                    <xdr:row>24</xdr:row>
                    <xdr:rowOff>114300</xdr:rowOff>
                  </from>
                  <to>
                    <xdr:col>4</xdr:col>
                    <xdr:colOff>254000</xdr:colOff>
                    <xdr:row>26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21" name="Spinner 18">
              <controlPr locked="0" defaultSize="0" autoPict="0">
                <anchor moveWithCells="1" sizeWithCells="1">
                  <from>
                    <xdr:col>1</xdr:col>
                    <xdr:colOff>63500</xdr:colOff>
                    <xdr:row>27</xdr:row>
                    <xdr:rowOff>114300</xdr:rowOff>
                  </from>
                  <to>
                    <xdr:col>1</xdr:col>
                    <xdr:colOff>292100</xdr:colOff>
                    <xdr:row>29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22" name="Spinner 19">
              <controlPr locked="0" defaultSize="0" autoPict="0">
                <anchor moveWithCells="1" sizeWithCells="1">
                  <from>
                    <xdr:col>4</xdr:col>
                    <xdr:colOff>25400</xdr:colOff>
                    <xdr:row>27</xdr:row>
                    <xdr:rowOff>114300</xdr:rowOff>
                  </from>
                  <to>
                    <xdr:col>4</xdr:col>
                    <xdr:colOff>254000</xdr:colOff>
                    <xdr:row>29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0" r:id="rId23" name="Spinner 20">
              <controlPr locked="0" defaultSize="0" autoPict="0">
                <anchor moveWithCells="1" sizeWithCells="1">
                  <from>
                    <xdr:col>1</xdr:col>
                    <xdr:colOff>63500</xdr:colOff>
                    <xdr:row>30</xdr:row>
                    <xdr:rowOff>127000</xdr:rowOff>
                  </from>
                  <to>
                    <xdr:col>1</xdr:col>
                    <xdr:colOff>292100</xdr:colOff>
                    <xdr:row>32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24" name="Spinner 21">
              <controlPr locked="0" defaultSize="0" autoPict="0">
                <anchor moveWithCells="1" sizeWithCells="1">
                  <from>
                    <xdr:col>4</xdr:col>
                    <xdr:colOff>25400</xdr:colOff>
                    <xdr:row>30</xdr:row>
                    <xdr:rowOff>127000</xdr:rowOff>
                  </from>
                  <to>
                    <xdr:col>4</xdr:col>
                    <xdr:colOff>254000</xdr:colOff>
                    <xdr:row>32</xdr:row>
                    <xdr:rowOff>101600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AX203"/>
  <sheetViews>
    <sheetView topLeftCell="B1" zoomScaleNormal="100" workbookViewId="0">
      <selection activeCell="AG22" sqref="AG22"/>
    </sheetView>
  </sheetViews>
  <sheetFormatPr baseColWidth="10" defaultColWidth="8.83203125" defaultRowHeight="15" x14ac:dyDescent="0.2"/>
  <cols>
    <col min="1" max="6" width="4.6640625" customWidth="1"/>
    <col min="7" max="8" width="5.6640625" customWidth="1"/>
    <col min="9" max="16" width="4.6640625" customWidth="1"/>
    <col min="17" max="18" width="5.6640625" customWidth="1"/>
    <col min="19" max="19" width="4.6640625" customWidth="1"/>
    <col min="20" max="22" width="5.6640625" customWidth="1"/>
    <col min="23" max="41" width="4.6640625" customWidth="1"/>
    <col min="42" max="50" width="4.6640625" style="160" customWidth="1"/>
    <col min="51" max="65" width="4.6640625" customWidth="1"/>
  </cols>
  <sheetData>
    <row r="2" spans="2:50" ht="19" x14ac:dyDescent="0.25">
      <c r="C2" s="29" t="s">
        <v>49</v>
      </c>
      <c r="J2" s="31"/>
      <c r="K2" s="1"/>
      <c r="L2" s="58" t="s">
        <v>44</v>
      </c>
      <c r="M2" s="34">
        <v>3.1</v>
      </c>
      <c r="N2" s="1"/>
      <c r="O2" s="1"/>
      <c r="P2" s="42" t="s">
        <v>24</v>
      </c>
      <c r="Q2" s="33">
        <f>MATCH(M2,TimeRange)</f>
        <v>2</v>
      </c>
      <c r="R2" s="1"/>
      <c r="S2" s="33"/>
      <c r="T2" s="33"/>
      <c r="U2" s="42" t="s">
        <v>41</v>
      </c>
      <c r="V2" s="33">
        <f>MATCH(L4,BezierQuadTimeRange)</f>
        <v>3</v>
      </c>
      <c r="W2" s="2"/>
    </row>
    <row r="3" spans="2:50" x14ac:dyDescent="0.2">
      <c r="J3" s="3"/>
      <c r="K3" s="4"/>
      <c r="L3" s="4"/>
      <c r="M3" s="4"/>
      <c r="N3" s="4"/>
      <c r="O3" s="4"/>
      <c r="P3" s="4"/>
      <c r="Q3" s="60" t="s">
        <v>23</v>
      </c>
      <c r="R3" s="4"/>
      <c r="S3" s="4"/>
      <c r="T3" s="4"/>
      <c r="U3" s="32" t="s">
        <v>22</v>
      </c>
      <c r="V3" s="4"/>
      <c r="W3" s="5"/>
      <c r="AQ3" s="62" t="s">
        <v>26</v>
      </c>
      <c r="AR3" s="161">
        <v>2</v>
      </c>
      <c r="AU3" s="67" t="s">
        <v>19</v>
      </c>
      <c r="AV3" s="162">
        <f>INDEX(DataBezierQuad,AR6,2)</f>
        <v>-5</v>
      </c>
      <c r="AW3" s="162">
        <f>INDEX(DataBezierQuad,AR6,3)</f>
        <v>11</v>
      </c>
    </row>
    <row r="4" spans="2:50" x14ac:dyDescent="0.2">
      <c r="C4" s="53" t="s">
        <v>7</v>
      </c>
      <c r="D4" s="54"/>
      <c r="E4" s="53" t="s">
        <v>6</v>
      </c>
      <c r="J4" s="3"/>
      <c r="K4" s="32" t="s">
        <v>20</v>
      </c>
      <c r="L4" s="140">
        <f>INDEX(Data,Q2,1)</f>
        <v>2.5</v>
      </c>
      <c r="M4" s="4"/>
      <c r="N4" s="4"/>
      <c r="O4" s="4"/>
      <c r="P4" s="86">
        <v>1</v>
      </c>
      <c r="Q4" s="103">
        <v>-2</v>
      </c>
      <c r="R4" s="87">
        <v>1</v>
      </c>
      <c r="S4" s="4"/>
      <c r="T4" s="32" t="s">
        <v>19</v>
      </c>
      <c r="U4" s="90">
        <f>INDEX(DataBezierQuad,V2,2)</f>
        <v>-5</v>
      </c>
      <c r="V4" s="91">
        <f>INDEX(DataBezierQuad,V2,3)</f>
        <v>11</v>
      </c>
      <c r="W4" s="5"/>
      <c r="AQ4" s="163" t="s">
        <v>24</v>
      </c>
      <c r="AR4" s="68">
        <f>MATCH(AR5,TimeRange)</f>
        <v>2</v>
      </c>
      <c r="AU4" s="67" t="s">
        <v>48</v>
      </c>
      <c r="AV4" s="162">
        <f>INDEX(DataBezierQuad,AR6+1,2)</f>
        <v>-5.6</v>
      </c>
      <c r="AW4" s="162">
        <f>INDEX(DataBezierQuad,AR6+1,3)</f>
        <v>14.4</v>
      </c>
    </row>
    <row r="5" spans="2:50" x14ac:dyDescent="0.2">
      <c r="C5" s="95">
        <f t="array" ref="C5:E11">Data!B5:D11</f>
        <v>0.5</v>
      </c>
      <c r="D5" s="95">
        <v>5</v>
      </c>
      <c r="E5" s="96">
        <v>2</v>
      </c>
      <c r="J5" s="3"/>
      <c r="K5" s="32" t="s">
        <v>17</v>
      </c>
      <c r="L5" s="141">
        <f>INDEX(Data,Q2+1,1)</f>
        <v>4.2</v>
      </c>
      <c r="M5" s="4"/>
      <c r="N5" s="4"/>
      <c r="O5" s="4"/>
      <c r="P5" s="104">
        <v>-2</v>
      </c>
      <c r="Q5" s="105">
        <v>2</v>
      </c>
      <c r="R5" s="106">
        <v>0</v>
      </c>
      <c r="S5" s="4"/>
      <c r="T5" s="32" t="s">
        <v>48</v>
      </c>
      <c r="U5" s="126">
        <f>INDEX(DataBezierQuad,V2+1,2)</f>
        <v>-5.6</v>
      </c>
      <c r="V5" s="127">
        <f>INDEX(DataBezierQuad,V2+1,3)</f>
        <v>14.4</v>
      </c>
      <c r="W5" s="5"/>
      <c r="AQ5" s="163" t="s">
        <v>7</v>
      </c>
      <c r="AR5" s="68">
        <f>INDEX(Data,AR3,1)+AR11</f>
        <v>2.5499999999999998</v>
      </c>
      <c r="AU5" s="67" t="s">
        <v>16</v>
      </c>
      <c r="AV5" s="162">
        <f>INDEX(DataBezierQuad,AR6+2,2)</f>
        <v>-2</v>
      </c>
      <c r="AW5" s="162">
        <f>INDEX(DataBezierQuad,AR6+2,3)</f>
        <v>16</v>
      </c>
    </row>
    <row r="6" spans="2:50" x14ac:dyDescent="0.2">
      <c r="C6" s="97">
        <v>2.5</v>
      </c>
      <c r="D6" s="97">
        <v>-5</v>
      </c>
      <c r="E6" s="98">
        <v>11</v>
      </c>
      <c r="J6" s="3"/>
      <c r="K6" s="4"/>
      <c r="L6" s="4"/>
      <c r="M6" s="4"/>
      <c r="N6" s="4"/>
      <c r="O6" s="4"/>
      <c r="P6" s="88">
        <v>1</v>
      </c>
      <c r="Q6" s="107">
        <v>0</v>
      </c>
      <c r="R6" s="89">
        <v>0</v>
      </c>
      <c r="S6" s="4"/>
      <c r="T6" s="32" t="s">
        <v>16</v>
      </c>
      <c r="U6" s="128">
        <f>INDEX(DataBezierQuad,V2+2,2)</f>
        <v>-2</v>
      </c>
      <c r="V6" s="129">
        <f>INDEX(DataBezierQuad,V2+2,3)</f>
        <v>16</v>
      </c>
      <c r="W6" s="5"/>
      <c r="AQ6" s="164" t="s">
        <v>41</v>
      </c>
      <c r="AR6" s="165">
        <f>MATCH(AR5,BezierQuadTimeRange)</f>
        <v>3</v>
      </c>
    </row>
    <row r="7" spans="2:50" x14ac:dyDescent="0.2">
      <c r="C7" s="97">
        <v>4.2</v>
      </c>
      <c r="D7" s="97">
        <v>-2</v>
      </c>
      <c r="E7" s="98">
        <v>16</v>
      </c>
      <c r="J7" s="3"/>
      <c r="K7" s="32" t="s">
        <v>14</v>
      </c>
      <c r="L7" s="7">
        <f>(M2-L4)/(L5-L4)</f>
        <v>0.35294117647058826</v>
      </c>
      <c r="M7" s="4"/>
      <c r="N7" s="4"/>
      <c r="O7" s="4"/>
      <c r="P7" s="4"/>
      <c r="Q7" s="4"/>
      <c r="R7" s="4"/>
      <c r="S7" s="4"/>
      <c r="T7" s="4"/>
      <c r="U7" s="4"/>
      <c r="V7" s="4"/>
      <c r="W7" s="5"/>
    </row>
    <row r="8" spans="2:50" x14ac:dyDescent="0.2">
      <c r="C8" s="97">
        <v>5.0999999999999996</v>
      </c>
      <c r="D8" s="97">
        <v>5</v>
      </c>
      <c r="E8" s="98">
        <v>17</v>
      </c>
      <c r="J8" s="3"/>
      <c r="K8" s="4"/>
      <c r="L8" s="4"/>
      <c r="M8" s="4"/>
      <c r="N8" s="4"/>
      <c r="O8" s="60" t="s">
        <v>11</v>
      </c>
      <c r="P8" s="4"/>
      <c r="Q8" s="4"/>
      <c r="R8" s="60" t="s">
        <v>13</v>
      </c>
      <c r="S8" s="4"/>
      <c r="T8" s="4"/>
      <c r="U8" s="40" t="s">
        <v>47</v>
      </c>
      <c r="V8" s="4"/>
      <c r="W8" s="5"/>
    </row>
    <row r="9" spans="2:50" x14ac:dyDescent="0.2">
      <c r="C9" s="97">
        <v>8.3000000000000007</v>
      </c>
      <c r="D9" s="97">
        <v>13</v>
      </c>
      <c r="E9" s="98">
        <v>8</v>
      </c>
      <c r="J9" s="3"/>
      <c r="K9" s="4"/>
      <c r="L9" s="4"/>
      <c r="M9" s="4"/>
      <c r="N9" s="116">
        <f>O9*$L7</f>
        <v>0.12456747404844293</v>
      </c>
      <c r="O9" s="117">
        <f>P9*$L7</f>
        <v>0.35294117647058826</v>
      </c>
      <c r="P9" s="118">
        <v>1</v>
      </c>
      <c r="Q9" s="38"/>
      <c r="R9" s="119">
        <f t="array" ref="R9:S11">MMULT(P4:R6,U4:V6)</f>
        <v>4.1999999999999993</v>
      </c>
      <c r="S9" s="120">
        <v>-1.8000000000000007</v>
      </c>
      <c r="T9" s="38"/>
      <c r="U9" s="143">
        <f t="array" ref="U9:V9">MMULT(N9:P9,R9:S11)</f>
        <v>-4.900346020761245</v>
      </c>
      <c r="V9" s="144">
        <v>13.175778546712802</v>
      </c>
      <c r="W9" s="5"/>
      <c r="AQ9" s="67" t="s">
        <v>20</v>
      </c>
      <c r="AR9" s="66">
        <f>INDEX(Data,AR4,1)</f>
        <v>2.5</v>
      </c>
      <c r="AU9" s="166" t="s">
        <v>13</v>
      </c>
      <c r="AV9" s="160">
        <f t="array" ref="AV9:AW11">MMULT(P4:R6,AV3:AW5)</f>
        <v>4.1999999999999993</v>
      </c>
      <c r="AW9" s="160">
        <v>-1.8000000000000007</v>
      </c>
    </row>
    <row r="10" spans="2:50" x14ac:dyDescent="0.2">
      <c r="C10" s="97">
        <v>10.4</v>
      </c>
      <c r="D10" s="97">
        <v>16</v>
      </c>
      <c r="E10" s="98">
        <v>0</v>
      </c>
      <c r="J10" s="3"/>
      <c r="K10" s="4"/>
      <c r="L10" s="4"/>
      <c r="M10" s="4"/>
      <c r="N10" s="38"/>
      <c r="O10" s="38"/>
      <c r="P10" s="38"/>
      <c r="Q10" s="38"/>
      <c r="R10" s="121">
        <v>-1.1999999999999993</v>
      </c>
      <c r="S10" s="122">
        <v>6.8000000000000007</v>
      </c>
      <c r="T10" s="38"/>
      <c r="U10" s="38"/>
      <c r="V10" s="38"/>
      <c r="W10" s="5"/>
      <c r="AQ10" s="67" t="s">
        <v>17</v>
      </c>
      <c r="AR10" s="69">
        <f>INDEX(Data,AR4+1,1)</f>
        <v>4.2</v>
      </c>
      <c r="AV10" s="160">
        <v>-1.1999999999999993</v>
      </c>
      <c r="AW10" s="160">
        <v>6.8000000000000007</v>
      </c>
    </row>
    <row r="11" spans="2:50" x14ac:dyDescent="0.2">
      <c r="C11" s="99">
        <v>13</v>
      </c>
      <c r="D11" s="99">
        <v>14</v>
      </c>
      <c r="E11" s="100">
        <v>-6</v>
      </c>
      <c r="J11" s="3"/>
      <c r="K11" s="4"/>
      <c r="L11" s="4"/>
      <c r="M11" s="4"/>
      <c r="N11" s="38"/>
      <c r="O11" s="38"/>
      <c r="P11" s="38"/>
      <c r="Q11" s="38"/>
      <c r="R11" s="123">
        <v>-5</v>
      </c>
      <c r="S11" s="124">
        <v>11</v>
      </c>
      <c r="T11" s="38"/>
      <c r="U11" s="38"/>
      <c r="V11" s="38"/>
      <c r="W11" s="5"/>
      <c r="AQ11" s="160" t="s">
        <v>40</v>
      </c>
      <c r="AR11" s="160">
        <v>0.05</v>
      </c>
      <c r="AV11" s="160">
        <v>-5</v>
      </c>
      <c r="AW11" s="160">
        <v>11</v>
      </c>
    </row>
    <row r="12" spans="2:50" x14ac:dyDescent="0.2">
      <c r="J12" s="8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10"/>
    </row>
    <row r="13" spans="2:50" x14ac:dyDescent="0.2">
      <c r="F13" s="53" t="s">
        <v>7</v>
      </c>
      <c r="G13" s="54"/>
      <c r="H13" s="53" t="s">
        <v>6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2:50" x14ac:dyDescent="0.2">
      <c r="F14" s="136">
        <f t="array" ref="F14:H14">C5:E5</f>
        <v>0.5</v>
      </c>
      <c r="G14" s="95">
        <v>5</v>
      </c>
      <c r="H14" s="96">
        <v>2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AQ14" s="62" t="s">
        <v>7</v>
      </c>
      <c r="AR14" s="62" t="s">
        <v>12</v>
      </c>
      <c r="AU14" s="160" t="s">
        <v>11</v>
      </c>
      <c r="AW14" s="160" t="s">
        <v>10</v>
      </c>
    </row>
    <row r="15" spans="2:50" x14ac:dyDescent="0.2">
      <c r="B15" s="51">
        <v>18</v>
      </c>
      <c r="C15" s="50">
        <f>(B15-50)/10</f>
        <v>-3.2</v>
      </c>
      <c r="D15" s="49">
        <f>(E15-50)/10</f>
        <v>-1.2</v>
      </c>
      <c r="E15" s="59">
        <v>38</v>
      </c>
      <c r="F15" s="137" t="s">
        <v>46</v>
      </c>
      <c r="G15" s="134">
        <f t="array" ref="G15:H15">C15:D15+G14:H14</f>
        <v>1.7999999999999998</v>
      </c>
      <c r="H15" s="135">
        <v>0.8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AQ15" s="160">
        <f>AR9</f>
        <v>2.5</v>
      </c>
      <c r="AR15" s="160">
        <f t="shared" ref="AR15:AR46" si="0">(AQ15-AR$9)/(AR$10-AR$9)</f>
        <v>0</v>
      </c>
      <c r="AT15" s="168">
        <f t="shared" ref="AT15:AU34" si="1">AU15*$AR15</f>
        <v>0</v>
      </c>
      <c r="AU15" s="168">
        <f t="shared" si="1"/>
        <v>0</v>
      </c>
      <c r="AV15" s="169">
        <v>1</v>
      </c>
      <c r="AW15" s="160">
        <f t="array" ref="AW15:AX15">IF(ISNUMBER(AQ15),MMULT(AT15:AV15,$AV$9:$AW$11),NA())</f>
        <v>-5</v>
      </c>
      <c r="AX15" s="160">
        <v>11</v>
      </c>
    </row>
    <row r="16" spans="2:50" x14ac:dyDescent="0.2">
      <c r="F16" s="136">
        <f t="array" ref="F16:H16">C6:E6</f>
        <v>2.5</v>
      </c>
      <c r="G16" s="97">
        <v>-5</v>
      </c>
      <c r="H16" s="98">
        <v>11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AQ16" s="61">
        <f t="shared" ref="AQ16:AQ47" si="2">IF(AQ15&lt;AR$10,AQ15+AR$11)</f>
        <v>2.5499999999999998</v>
      </c>
      <c r="AR16" s="160">
        <f t="shared" si="0"/>
        <v>2.9411764705882245E-2</v>
      </c>
      <c r="AT16" s="168">
        <f t="shared" si="1"/>
        <v>8.6505190311418048E-4</v>
      </c>
      <c r="AU16" s="168">
        <f t="shared" si="1"/>
        <v>2.9411764705882245E-2</v>
      </c>
      <c r="AV16" s="169">
        <v>1</v>
      </c>
      <c r="AW16" s="160">
        <f t="array" ref="AW16:AX16">IF(ISNUMBER(AQ16),MMULT(AT16:AV16,$AV$9:$AW$11),NA())</f>
        <v>-5.0316608996539793</v>
      </c>
      <c r="AX16" s="160">
        <v>11.198442906574394</v>
      </c>
    </row>
    <row r="17" spans="2:50" x14ac:dyDescent="0.2">
      <c r="B17" s="51">
        <v>44</v>
      </c>
      <c r="C17" s="50">
        <f>(B17-50)/10</f>
        <v>-0.6</v>
      </c>
      <c r="D17" s="49">
        <f>(E17-50)/10</f>
        <v>3.4</v>
      </c>
      <c r="E17" s="59">
        <v>84</v>
      </c>
      <c r="F17" s="137" t="s">
        <v>46</v>
      </c>
      <c r="G17" s="134">
        <f t="array" ref="G17:H17">C17:D17+G16:H16</f>
        <v>-5.6</v>
      </c>
      <c r="H17" s="135">
        <v>14.4</v>
      </c>
      <c r="AQ17" s="61">
        <f t="shared" si="2"/>
        <v>2.5999999999999996</v>
      </c>
      <c r="AR17" s="160">
        <f t="shared" si="0"/>
        <v>5.882352941176449E-2</v>
      </c>
      <c r="AT17" s="168">
        <f t="shared" si="1"/>
        <v>3.4602076124567219E-3</v>
      </c>
      <c r="AU17" s="168">
        <f t="shared" si="1"/>
        <v>5.882352941176449E-2</v>
      </c>
      <c r="AV17" s="169">
        <v>1</v>
      </c>
      <c r="AW17" s="160">
        <f t="array" ref="AW17:AX17">IF(ISNUMBER(AQ17),MMULT(AT17:AV17,$AV$9:$AW$11),NA())</f>
        <v>-5.0560553633217991</v>
      </c>
      <c r="AX17" s="160">
        <v>11.393771626297577</v>
      </c>
    </row>
    <row r="18" spans="2:50" x14ac:dyDescent="0.2">
      <c r="B18" s="51">
        <v>65</v>
      </c>
      <c r="F18" s="136">
        <f t="array" ref="F18:H18">C7:E7</f>
        <v>4.2</v>
      </c>
      <c r="G18" s="97">
        <v>-2</v>
      </c>
      <c r="H18" s="98">
        <v>16</v>
      </c>
      <c r="AQ18" s="61">
        <f t="shared" si="2"/>
        <v>2.6499999999999995</v>
      </c>
      <c r="AR18" s="160">
        <f t="shared" si="0"/>
        <v>8.8235294117646731E-2</v>
      </c>
      <c r="AT18" s="168">
        <f t="shared" si="1"/>
        <v>7.785467128027624E-3</v>
      </c>
      <c r="AU18" s="168">
        <f t="shared" si="1"/>
        <v>8.8235294117646731E-2</v>
      </c>
      <c r="AV18" s="169">
        <v>1</v>
      </c>
      <c r="AW18" s="160">
        <f t="array" ref="AW18:AX18">IF(ISNUMBER(AQ18),MMULT(AT18:AV18,$AV$9:$AW$11),NA())</f>
        <v>-5.0731833910034601</v>
      </c>
      <c r="AX18" s="160">
        <v>11.585986159169549</v>
      </c>
    </row>
    <row r="19" spans="2:50" x14ac:dyDescent="0.2">
      <c r="B19" s="51">
        <v>88</v>
      </c>
      <c r="C19" s="50">
        <f>(B19-50)/10</f>
        <v>3.8</v>
      </c>
      <c r="D19" s="49">
        <f>(E19-50)/10</f>
        <v>2.8</v>
      </c>
      <c r="E19" s="59">
        <v>78</v>
      </c>
      <c r="F19" s="137" t="s">
        <v>46</v>
      </c>
      <c r="G19" s="134">
        <f t="array" ref="G19:H19">C19:D19+G18:H18</f>
        <v>1.7999999999999998</v>
      </c>
      <c r="H19" s="135">
        <v>18.8</v>
      </c>
      <c r="AQ19" s="61">
        <f t="shared" si="2"/>
        <v>2.6999999999999993</v>
      </c>
      <c r="AR19" s="160">
        <f t="shared" si="0"/>
        <v>0.11764705882352898</v>
      </c>
      <c r="AT19" s="168">
        <f t="shared" si="1"/>
        <v>1.3840830449826888E-2</v>
      </c>
      <c r="AU19" s="168">
        <f t="shared" si="1"/>
        <v>0.11764705882352898</v>
      </c>
      <c r="AV19" s="169">
        <v>1</v>
      </c>
      <c r="AW19" s="160">
        <f t="array" ref="AW19:AX19">IF(ISNUMBER(AQ19),MMULT(AT19:AV19,$AV$9:$AW$11),NA())</f>
        <v>-5.0830449826989614</v>
      </c>
      <c r="AX19" s="160">
        <v>11.775086505190309</v>
      </c>
    </row>
    <row r="20" spans="2:50" x14ac:dyDescent="0.2">
      <c r="F20" s="136">
        <f t="array" ref="F20:H20">C8:E8</f>
        <v>5.0999999999999996</v>
      </c>
      <c r="G20" s="97">
        <v>5</v>
      </c>
      <c r="H20" s="98">
        <v>17</v>
      </c>
      <c r="AQ20" s="61">
        <f t="shared" si="2"/>
        <v>2.7499999999999991</v>
      </c>
      <c r="AR20" s="160">
        <f t="shared" si="0"/>
        <v>0.14705882352941121</v>
      </c>
      <c r="AT20" s="168">
        <f t="shared" si="1"/>
        <v>2.162629757785451E-2</v>
      </c>
      <c r="AU20" s="168">
        <f t="shared" si="1"/>
        <v>0.14705882352941121</v>
      </c>
      <c r="AV20" s="169">
        <v>1</v>
      </c>
      <c r="AW20" s="160">
        <f t="array" ref="AW20:AX20">IF(ISNUMBER(AQ20),MMULT(AT20:AV20,$AV$9:$AW$11),NA())</f>
        <v>-5.0856401384083041</v>
      </c>
      <c r="AX20" s="160">
        <v>11.961072664359857</v>
      </c>
    </row>
    <row r="21" spans="2:50" x14ac:dyDescent="0.2">
      <c r="B21" s="51">
        <v>96</v>
      </c>
      <c r="C21" s="50">
        <f>(B21-50)/10</f>
        <v>4.5999999999999996</v>
      </c>
      <c r="D21" s="49">
        <f>(E21-50)/10</f>
        <v>-1.8</v>
      </c>
      <c r="E21" s="59">
        <v>32</v>
      </c>
      <c r="F21" s="137" t="s">
        <v>46</v>
      </c>
      <c r="G21" s="134">
        <f t="array" ref="G21:H21">C21:D21+G20:H20</f>
        <v>9.6</v>
      </c>
      <c r="H21" s="135">
        <v>15.2</v>
      </c>
      <c r="AQ21" s="61">
        <f t="shared" si="2"/>
        <v>2.7999999999999989</v>
      </c>
      <c r="AR21" s="160">
        <f t="shared" si="0"/>
        <v>0.17647058823529346</v>
      </c>
      <c r="AT21" s="168">
        <f t="shared" si="1"/>
        <v>3.1141868512110496E-2</v>
      </c>
      <c r="AU21" s="168">
        <f t="shared" si="1"/>
        <v>0.17647058823529346</v>
      </c>
      <c r="AV21" s="169">
        <v>1</v>
      </c>
      <c r="AW21" s="160">
        <f t="array" ref="AW21:AX21">IF(ISNUMBER(AQ21),MMULT(AT21:AV21,$AV$9:$AW$11),NA())</f>
        <v>-5.080968858131488</v>
      </c>
      <c r="AX21" s="160">
        <v>12.143944636678198</v>
      </c>
    </row>
    <row r="22" spans="2:50" x14ac:dyDescent="0.2">
      <c r="F22" s="136">
        <f t="array" ref="F22:H22">C9:E9</f>
        <v>8.3000000000000007</v>
      </c>
      <c r="G22" s="97">
        <v>13</v>
      </c>
      <c r="H22" s="98">
        <v>8</v>
      </c>
      <c r="AQ22" s="61">
        <f t="shared" si="2"/>
        <v>2.8499999999999988</v>
      </c>
      <c r="AR22" s="160">
        <f t="shared" si="0"/>
        <v>0.20588235294117571</v>
      </c>
      <c r="AT22" s="168">
        <f t="shared" si="1"/>
        <v>4.2387543252594841E-2</v>
      </c>
      <c r="AU22" s="168">
        <f t="shared" si="1"/>
        <v>0.20588235294117571</v>
      </c>
      <c r="AV22" s="169">
        <v>1</v>
      </c>
      <c r="AW22" s="160">
        <f t="array" ref="AW22:AX22">IF(ISNUMBER(AQ22),MMULT(AT22:AV22,$AV$9:$AW$11),NA())</f>
        <v>-5.0690311418685123</v>
      </c>
      <c r="AX22" s="160">
        <v>12.323702422145324</v>
      </c>
    </row>
    <row r="23" spans="2:50" x14ac:dyDescent="0.2">
      <c r="B23" s="51">
        <v>71</v>
      </c>
      <c r="C23" s="50">
        <f>(B23-50)/10</f>
        <v>2.1</v>
      </c>
      <c r="D23" s="49">
        <f>(E23-50)/10</f>
        <v>-2.5</v>
      </c>
      <c r="E23" s="59">
        <v>25</v>
      </c>
      <c r="F23" s="137" t="s">
        <v>46</v>
      </c>
      <c r="G23" s="134">
        <f t="array" ref="G23:H23">C23:D23+G22:H22</f>
        <v>15.1</v>
      </c>
      <c r="H23" s="135">
        <v>5.5</v>
      </c>
      <c r="AQ23" s="61">
        <f t="shared" si="2"/>
        <v>2.8999999999999986</v>
      </c>
      <c r="AR23" s="160">
        <f t="shared" si="0"/>
        <v>0.23529411764705796</v>
      </c>
      <c r="AT23" s="168">
        <f t="shared" si="1"/>
        <v>5.5363321799307551E-2</v>
      </c>
      <c r="AU23" s="168">
        <f t="shared" si="1"/>
        <v>0.23529411764705796</v>
      </c>
      <c r="AV23" s="169">
        <v>1</v>
      </c>
      <c r="AW23" s="160">
        <f t="array" ref="AW23:AX23">IF(ISNUMBER(AQ23),MMULT(AT23:AV23,$AV$9:$AW$11),NA())</f>
        <v>-5.0498269896193779</v>
      </c>
      <c r="AX23" s="160">
        <v>12.50034602076124</v>
      </c>
    </row>
    <row r="24" spans="2:50" x14ac:dyDescent="0.2">
      <c r="F24" s="136">
        <f t="array" ref="F24:H24">C10:E10</f>
        <v>10.4</v>
      </c>
      <c r="G24" s="97">
        <v>16</v>
      </c>
      <c r="H24" s="98">
        <v>0</v>
      </c>
      <c r="AQ24" s="61">
        <f t="shared" si="2"/>
        <v>2.9499999999999984</v>
      </c>
      <c r="AR24" s="160">
        <f t="shared" si="0"/>
        <v>0.26470588235294024</v>
      </c>
      <c r="AT24" s="168">
        <f t="shared" si="1"/>
        <v>7.006920415224864E-2</v>
      </c>
      <c r="AU24" s="168">
        <f t="shared" si="1"/>
        <v>0.26470588235294024</v>
      </c>
      <c r="AV24" s="169">
        <v>1</v>
      </c>
      <c r="AW24" s="160">
        <f t="array" ref="AW24:AX24">IF(ISNUMBER(AQ24),MMULT(AT24:AV24,$AV$9:$AW$11),NA())</f>
        <v>-5.0233564013840839</v>
      </c>
      <c r="AX24" s="160">
        <v>12.673875432525946</v>
      </c>
    </row>
    <row r="25" spans="2:50" x14ac:dyDescent="0.2">
      <c r="B25" s="51">
        <v>52</v>
      </c>
      <c r="C25" s="50">
        <f>(B25-50)/10</f>
        <v>0.2</v>
      </c>
      <c r="D25" s="49">
        <f>(E25-50)/10</f>
        <v>-5</v>
      </c>
      <c r="E25" s="59">
        <v>0</v>
      </c>
      <c r="F25" s="137" t="s">
        <v>46</v>
      </c>
      <c r="G25" s="134">
        <f t="array" ref="G25:H25">C25:D25+G24:H24</f>
        <v>16.2</v>
      </c>
      <c r="H25" s="135">
        <v>-5</v>
      </c>
      <c r="AQ25" s="61">
        <f t="shared" si="2"/>
        <v>2.9999999999999982</v>
      </c>
      <c r="AR25" s="160">
        <f t="shared" si="0"/>
        <v>0.29411764705882243</v>
      </c>
      <c r="AT25" s="168">
        <f t="shared" si="1"/>
        <v>8.650519031141804E-2</v>
      </c>
      <c r="AU25" s="168">
        <f t="shared" si="1"/>
        <v>0.29411764705882243</v>
      </c>
      <c r="AV25" s="169">
        <v>1</v>
      </c>
      <c r="AW25" s="160">
        <f t="array" ref="AW25:AX25">IF(ISNUMBER(AQ25),MMULT(AT25:AV25,$AV$9:$AW$11),NA())</f>
        <v>-4.9896193771626312</v>
      </c>
      <c r="AX25" s="160">
        <v>12.844290657439441</v>
      </c>
    </row>
    <row r="26" spans="2:50" x14ac:dyDescent="0.2">
      <c r="F26" s="138">
        <f t="array" ref="F26:H26">C11:E11</f>
        <v>13</v>
      </c>
      <c r="G26" s="99">
        <v>14</v>
      </c>
      <c r="H26" s="100">
        <v>-6</v>
      </c>
      <c r="AQ26" s="61">
        <f t="shared" si="2"/>
        <v>3.049999999999998</v>
      </c>
      <c r="AR26" s="160">
        <f t="shared" si="0"/>
        <v>0.32352941176470468</v>
      </c>
      <c r="AT26" s="168">
        <f t="shared" si="1"/>
        <v>0.10467128027681583</v>
      </c>
      <c r="AU26" s="168">
        <f t="shared" si="1"/>
        <v>0.32352941176470468</v>
      </c>
      <c r="AV26" s="169">
        <v>1</v>
      </c>
      <c r="AW26" s="160">
        <f t="array" ref="AW26:AX26">IF(ISNUMBER(AQ26),MMULT(AT26:AV26,$AV$9:$AW$11),NA())</f>
        <v>-4.9486159169550188</v>
      </c>
      <c r="AX26" s="160">
        <v>13.011591695501723</v>
      </c>
    </row>
    <row r="27" spans="2:50" x14ac:dyDescent="0.2">
      <c r="AQ27" s="61">
        <f t="shared" si="2"/>
        <v>3.0999999999999979</v>
      </c>
      <c r="AR27" s="160">
        <f t="shared" si="0"/>
        <v>0.35294117647058693</v>
      </c>
      <c r="AT27" s="168">
        <f t="shared" si="1"/>
        <v>0.12456747404844198</v>
      </c>
      <c r="AU27" s="168">
        <f t="shared" si="1"/>
        <v>0.35294117647058693</v>
      </c>
      <c r="AV27" s="169">
        <v>1</v>
      </c>
      <c r="AW27" s="160">
        <f t="array" ref="AW27:AX27">IF(ISNUMBER(AQ27),MMULT(AT27:AV27,$AV$9:$AW$11),NA())</f>
        <v>-4.9003460207612477</v>
      </c>
      <c r="AX27" s="160">
        <v>13.175778546712795</v>
      </c>
    </row>
    <row r="28" spans="2:50" x14ac:dyDescent="0.2">
      <c r="AQ28" s="61">
        <f t="shared" si="2"/>
        <v>3.1499999999999977</v>
      </c>
      <c r="AR28" s="160">
        <f t="shared" si="0"/>
        <v>0.38235294117646917</v>
      </c>
      <c r="AT28" s="168">
        <f t="shared" si="1"/>
        <v>0.14619377162629649</v>
      </c>
      <c r="AU28" s="168">
        <f t="shared" si="1"/>
        <v>0.38235294117646917</v>
      </c>
      <c r="AV28" s="169">
        <v>1</v>
      </c>
      <c r="AW28" s="160">
        <f t="array" ref="AW28:AX28">IF(ISNUMBER(AQ28),MMULT(AT28:AV28,$AV$9:$AW$11),NA())</f>
        <v>-4.8448096885813179</v>
      </c>
      <c r="AX28" s="160">
        <v>13.336851211072657</v>
      </c>
    </row>
    <row r="29" spans="2:50" x14ac:dyDescent="0.2">
      <c r="AQ29" s="61">
        <f t="shared" si="2"/>
        <v>3.1999999999999975</v>
      </c>
      <c r="AR29" s="160">
        <f t="shared" si="0"/>
        <v>0.41176470588235142</v>
      </c>
      <c r="AT29" s="168">
        <f t="shared" si="1"/>
        <v>0.16955017301037936</v>
      </c>
      <c r="AU29" s="168">
        <f t="shared" si="1"/>
        <v>0.41176470588235142</v>
      </c>
      <c r="AV29" s="169">
        <v>1</v>
      </c>
      <c r="AW29" s="160">
        <f t="array" ref="AW29:AX29">IF(ISNUMBER(AQ29),MMULT(AT29:AV29,$AV$9:$AW$11),NA())</f>
        <v>-4.7820069204152285</v>
      </c>
      <c r="AX29" s="160">
        <v>13.494809688581308</v>
      </c>
    </row>
    <row r="30" spans="2:50" x14ac:dyDescent="0.2">
      <c r="AQ30" s="61">
        <f t="shared" si="2"/>
        <v>3.2499999999999973</v>
      </c>
      <c r="AR30" s="160">
        <f t="shared" si="0"/>
        <v>0.44117647058823367</v>
      </c>
      <c r="AT30" s="168">
        <f t="shared" si="1"/>
        <v>0.19463667820069061</v>
      </c>
      <c r="AU30" s="168">
        <f t="shared" si="1"/>
        <v>0.44117647058823367</v>
      </c>
      <c r="AV30" s="169">
        <v>1</v>
      </c>
      <c r="AW30" s="160">
        <f t="array" ref="AW30:AX30">IF(ISNUMBER(AQ30),MMULT(AT30:AV30,$AV$9:$AW$11),NA())</f>
        <v>-4.7119377162629794</v>
      </c>
      <c r="AX30" s="160">
        <v>13.649653979238746</v>
      </c>
    </row>
    <row r="31" spans="2:50" x14ac:dyDescent="0.2">
      <c r="AQ31" s="61">
        <f t="shared" si="2"/>
        <v>3.2999999999999972</v>
      </c>
      <c r="AR31" s="160">
        <f t="shared" si="0"/>
        <v>0.47058823529411592</v>
      </c>
      <c r="AT31" s="168">
        <f t="shared" si="1"/>
        <v>0.2214532871972302</v>
      </c>
      <c r="AU31" s="168">
        <f t="shared" si="1"/>
        <v>0.47058823529411592</v>
      </c>
      <c r="AV31" s="169">
        <v>1</v>
      </c>
      <c r="AW31" s="160">
        <f t="array" ref="AW31:AX31">IF(ISNUMBER(AQ31),MMULT(AT31:AV31,$AV$9:$AW$11),NA())</f>
        <v>-4.6346020761245716</v>
      </c>
      <c r="AX31" s="160">
        <v>13.801384083044974</v>
      </c>
    </row>
    <row r="32" spans="2:50" x14ac:dyDescent="0.2">
      <c r="AQ32" s="61">
        <f t="shared" si="2"/>
        <v>3.349999999999997</v>
      </c>
      <c r="AR32" s="160">
        <f t="shared" si="0"/>
        <v>0.49999999999999817</v>
      </c>
      <c r="AT32" s="168">
        <f t="shared" si="1"/>
        <v>0.24999999999999817</v>
      </c>
      <c r="AU32" s="168">
        <f t="shared" si="1"/>
        <v>0.49999999999999817</v>
      </c>
      <c r="AV32" s="169">
        <v>1</v>
      </c>
      <c r="AW32" s="160">
        <f t="array" ref="AW32:AX32">IF(ISNUMBER(AQ32),MMULT(AT32:AV32,$AV$9:$AW$11),NA())</f>
        <v>-4.5500000000000052</v>
      </c>
      <c r="AX32" s="160">
        <v>13.94999999999999</v>
      </c>
    </row>
    <row r="33" spans="43:50" x14ac:dyDescent="0.2">
      <c r="AQ33" s="61">
        <f t="shared" si="2"/>
        <v>3.3999999999999968</v>
      </c>
      <c r="AR33" s="160">
        <f t="shared" si="0"/>
        <v>0.52941176470588047</v>
      </c>
      <c r="AT33" s="168">
        <f t="shared" si="1"/>
        <v>0.28027681660899456</v>
      </c>
      <c r="AU33" s="168">
        <f t="shared" si="1"/>
        <v>0.52941176470588047</v>
      </c>
      <c r="AV33" s="169">
        <v>1</v>
      </c>
      <c r="AW33" s="160">
        <f t="array" ref="AW33:AX33">IF(ISNUMBER(AQ33),MMULT(AT33:AV33,$AV$9:$AW$11),NA())</f>
        <v>-4.458131487889279</v>
      </c>
      <c r="AX33" s="160">
        <v>14.095501730103798</v>
      </c>
    </row>
    <row r="34" spans="43:50" x14ac:dyDescent="0.2">
      <c r="AQ34" s="61">
        <f t="shared" si="2"/>
        <v>3.4499999999999966</v>
      </c>
      <c r="AR34" s="160">
        <f t="shared" si="0"/>
        <v>0.55882352941176261</v>
      </c>
      <c r="AT34" s="168">
        <f t="shared" si="1"/>
        <v>0.31228373702421913</v>
      </c>
      <c r="AU34" s="168">
        <f t="shared" si="1"/>
        <v>0.55882352941176261</v>
      </c>
      <c r="AV34" s="169">
        <v>1</v>
      </c>
      <c r="AW34" s="160">
        <f t="array" ref="AW34:AX34">IF(ISNUMBER(AQ34),MMULT(AT34:AV34,$AV$9:$AW$11),NA())</f>
        <v>-4.3589965397923942</v>
      </c>
      <c r="AX34" s="160">
        <v>14.237889273356391</v>
      </c>
    </row>
    <row r="35" spans="43:50" x14ac:dyDescent="0.2">
      <c r="AQ35" s="61">
        <f t="shared" si="2"/>
        <v>3.4999999999999964</v>
      </c>
      <c r="AR35" s="160">
        <f t="shared" si="0"/>
        <v>0.58823529411764486</v>
      </c>
      <c r="AT35" s="168">
        <f t="shared" ref="AT35:AU54" si="3">AU35*$AR35</f>
        <v>0.34602076124567216</v>
      </c>
      <c r="AU35" s="168">
        <f t="shared" si="3"/>
        <v>0.58823529411764486</v>
      </c>
      <c r="AV35" s="169">
        <v>1</v>
      </c>
      <c r="AW35" s="160">
        <f t="array" ref="AW35:AX35">IF(ISNUMBER(AQ35),MMULT(AT35:AV35,$AV$9:$AW$11),NA())</f>
        <v>-4.2525951557093506</v>
      </c>
      <c r="AX35" s="160">
        <v>14.377162629757775</v>
      </c>
    </row>
    <row r="36" spans="43:50" x14ac:dyDescent="0.2">
      <c r="AQ36" s="61">
        <f t="shared" si="2"/>
        <v>3.5499999999999963</v>
      </c>
      <c r="AR36" s="160">
        <f t="shared" si="0"/>
        <v>0.61764705882352711</v>
      </c>
      <c r="AT36" s="168">
        <f t="shared" si="3"/>
        <v>0.38148788927335353</v>
      </c>
      <c r="AU36" s="168">
        <f t="shared" si="3"/>
        <v>0.61764705882352711</v>
      </c>
      <c r="AV36" s="169">
        <v>1</v>
      </c>
      <c r="AW36" s="160">
        <f t="array" ref="AW36:AX36">IF(ISNUMBER(AQ36),MMULT(AT36:AV36,$AV$9:$AW$11),NA())</f>
        <v>-4.1389273356401475</v>
      </c>
      <c r="AX36" s="160">
        <v>14.513321799307949</v>
      </c>
    </row>
    <row r="37" spans="43:50" x14ac:dyDescent="0.2">
      <c r="AQ37" s="61">
        <f t="shared" si="2"/>
        <v>3.5999999999999961</v>
      </c>
      <c r="AR37" s="160">
        <f t="shared" si="0"/>
        <v>0.64705882352940935</v>
      </c>
      <c r="AT37" s="168">
        <f t="shared" si="3"/>
        <v>0.4186851211072633</v>
      </c>
      <c r="AU37" s="168">
        <f t="shared" si="3"/>
        <v>0.64705882352940935</v>
      </c>
      <c r="AV37" s="169">
        <v>1</v>
      </c>
      <c r="AW37" s="160">
        <f t="array" ref="AW37:AX37">IF(ISNUMBER(AQ37),MMULT(AT37:AV37,$AV$9:$AW$11),NA())</f>
        <v>-4.0179930795847856</v>
      </c>
      <c r="AX37" s="160">
        <v>14.646366782006911</v>
      </c>
    </row>
    <row r="38" spans="43:50" x14ac:dyDescent="0.2">
      <c r="AQ38" s="61">
        <f t="shared" si="2"/>
        <v>3.6499999999999959</v>
      </c>
      <c r="AR38" s="160">
        <f t="shared" si="0"/>
        <v>0.6764705882352916</v>
      </c>
      <c r="AT38" s="168">
        <f t="shared" si="3"/>
        <v>0.45761245674740142</v>
      </c>
      <c r="AU38" s="168">
        <f t="shared" si="3"/>
        <v>0.6764705882352916</v>
      </c>
      <c r="AV38" s="169">
        <v>1</v>
      </c>
      <c r="AW38" s="160">
        <f t="array" ref="AW38:AX38">IF(ISNUMBER(AQ38),MMULT(AT38:AV38,$AV$9:$AW$11),NA())</f>
        <v>-3.8897923875432641</v>
      </c>
      <c r="AX38" s="160">
        <v>14.77629757785466</v>
      </c>
    </row>
    <row r="39" spans="43:50" x14ac:dyDescent="0.2">
      <c r="AQ39" s="61">
        <f t="shared" si="2"/>
        <v>3.6999999999999957</v>
      </c>
      <c r="AR39" s="160">
        <f t="shared" si="0"/>
        <v>0.70588235294117385</v>
      </c>
      <c r="AT39" s="168">
        <f t="shared" si="3"/>
        <v>0.49826989619376794</v>
      </c>
      <c r="AU39" s="168">
        <f t="shared" si="3"/>
        <v>0.70588235294117385</v>
      </c>
      <c r="AV39" s="169">
        <v>1</v>
      </c>
      <c r="AW39" s="160">
        <f t="array" ref="AW39:AX39">IF(ISNUMBER(AQ39),MMULT(AT39:AV39,$AV$9:$AW$11),NA())</f>
        <v>-3.7543252595155829</v>
      </c>
      <c r="AX39" s="160">
        <v>14.9031141868512</v>
      </c>
    </row>
    <row r="40" spans="43:50" x14ac:dyDescent="0.2">
      <c r="AQ40" s="61">
        <f t="shared" si="2"/>
        <v>3.7499999999999956</v>
      </c>
      <c r="AR40" s="160">
        <f t="shared" si="0"/>
        <v>0.7352941176470561</v>
      </c>
      <c r="AT40" s="168">
        <f t="shared" si="3"/>
        <v>0.5406574394463628</v>
      </c>
      <c r="AU40" s="168">
        <f t="shared" si="3"/>
        <v>0.7352941176470561</v>
      </c>
      <c r="AV40" s="169">
        <v>1</v>
      </c>
      <c r="AW40" s="160">
        <f t="array" ref="AW40:AX40">IF(ISNUMBER(AQ40),MMULT(AT40:AV40,$AV$9:$AW$11),NA())</f>
        <v>-3.6115916955017431</v>
      </c>
      <c r="AX40" s="160">
        <v>15.02681660899653</v>
      </c>
    </row>
    <row r="41" spans="43:50" x14ac:dyDescent="0.2">
      <c r="AQ41" s="61">
        <f t="shared" si="2"/>
        <v>3.7999999999999954</v>
      </c>
      <c r="AR41" s="160">
        <f t="shared" si="0"/>
        <v>0.76470588235293835</v>
      </c>
      <c r="AT41" s="168">
        <f t="shared" si="3"/>
        <v>0.58477508650518595</v>
      </c>
      <c r="AU41" s="168">
        <f t="shared" si="3"/>
        <v>0.76470588235293835</v>
      </c>
      <c r="AV41" s="169">
        <v>1</v>
      </c>
      <c r="AW41" s="160">
        <f t="array" ref="AW41:AX41">IF(ISNUMBER(AQ41),MMULT(AT41:AV41,$AV$9:$AW$11),NA())</f>
        <v>-3.4615916955017445</v>
      </c>
      <c r="AX41" s="160">
        <v>15.147404844290646</v>
      </c>
    </row>
    <row r="42" spans="43:50" x14ac:dyDescent="0.2">
      <c r="AQ42" s="61">
        <f t="shared" si="2"/>
        <v>3.8499999999999952</v>
      </c>
      <c r="AR42" s="160">
        <f t="shared" si="0"/>
        <v>0.7941176470588206</v>
      </c>
      <c r="AT42" s="168">
        <f t="shared" si="3"/>
        <v>0.63062283737023761</v>
      </c>
      <c r="AU42" s="168">
        <f t="shared" si="3"/>
        <v>0.7941176470588206</v>
      </c>
      <c r="AV42" s="169">
        <v>1</v>
      </c>
      <c r="AW42" s="160">
        <f t="array" ref="AW42:AX42">IF(ISNUMBER(AQ42),MMULT(AT42:AV42,$AV$9:$AW$11),NA())</f>
        <v>-3.3043252595155863</v>
      </c>
      <c r="AX42" s="160">
        <v>15.264878892733552</v>
      </c>
    </row>
    <row r="43" spans="43:50" x14ac:dyDescent="0.2">
      <c r="AQ43" s="61">
        <f t="shared" si="2"/>
        <v>3.899999999999995</v>
      </c>
      <c r="AR43" s="160">
        <f t="shared" si="0"/>
        <v>0.82352941176470285</v>
      </c>
      <c r="AT43" s="168">
        <f t="shared" si="3"/>
        <v>0.67820069204151745</v>
      </c>
      <c r="AU43" s="168">
        <f t="shared" si="3"/>
        <v>0.82352941176470285</v>
      </c>
      <c r="AV43" s="169">
        <v>1</v>
      </c>
      <c r="AW43" s="160">
        <f t="array" ref="AW43:AX43">IF(ISNUMBER(AQ43),MMULT(AT43:AV43,$AV$9:$AW$11),NA())</f>
        <v>-3.1397923875432703</v>
      </c>
      <c r="AX43" s="160">
        <v>15.379238754325248</v>
      </c>
    </row>
    <row r="44" spans="43:50" x14ac:dyDescent="0.2">
      <c r="AQ44" s="61">
        <f t="shared" si="2"/>
        <v>3.9499999999999948</v>
      </c>
      <c r="AR44" s="160">
        <f t="shared" si="0"/>
        <v>0.85294117647058509</v>
      </c>
      <c r="AT44" s="168">
        <f t="shared" si="3"/>
        <v>0.7275086505190258</v>
      </c>
      <c r="AU44" s="168">
        <f t="shared" si="3"/>
        <v>0.85294117647058509</v>
      </c>
      <c r="AV44" s="169">
        <v>1</v>
      </c>
      <c r="AW44" s="160">
        <f t="array" ref="AW44:AX44">IF(ISNUMBER(AQ44),MMULT(AT44:AV44,$AV$9:$AW$11),NA())</f>
        <v>-2.9679930795847937</v>
      </c>
      <c r="AX44" s="160">
        <v>15.490484429065733</v>
      </c>
    </row>
    <row r="45" spans="43:50" x14ac:dyDescent="0.2">
      <c r="AQ45" s="61">
        <f t="shared" si="2"/>
        <v>3.9999999999999947</v>
      </c>
      <c r="AR45" s="160">
        <f t="shared" si="0"/>
        <v>0.88235294117646734</v>
      </c>
      <c r="AT45" s="168">
        <f t="shared" si="3"/>
        <v>0.77854671280276244</v>
      </c>
      <c r="AU45" s="168">
        <f t="shared" si="3"/>
        <v>0.88235294117646734</v>
      </c>
      <c r="AV45" s="169">
        <v>1</v>
      </c>
      <c r="AW45" s="160">
        <f t="array" ref="AW45:AX45">IF(ISNUMBER(AQ45),MMULT(AT45:AV45,$AV$9:$AW$11),NA())</f>
        <v>-2.7889273356401585</v>
      </c>
      <c r="AX45" s="160">
        <v>15.598615916955005</v>
      </c>
    </row>
    <row r="46" spans="43:50" x14ac:dyDescent="0.2">
      <c r="AQ46" s="61">
        <f t="shared" si="2"/>
        <v>4.0499999999999945</v>
      </c>
      <c r="AR46" s="160">
        <f t="shared" si="0"/>
        <v>0.91176470588234959</v>
      </c>
      <c r="AT46" s="168">
        <f t="shared" si="3"/>
        <v>0.83131487889272748</v>
      </c>
      <c r="AU46" s="168">
        <f t="shared" si="3"/>
        <v>0.91176470588234959</v>
      </c>
      <c r="AV46" s="169">
        <v>1</v>
      </c>
      <c r="AW46" s="160">
        <f t="array" ref="AW46:AX46">IF(ISNUMBER(AQ46),MMULT(AT46:AV46,$AV$9:$AW$11),NA())</f>
        <v>-2.6025951557093641</v>
      </c>
      <c r="AX46" s="160">
        <v>15.703633217993069</v>
      </c>
    </row>
    <row r="47" spans="43:50" x14ac:dyDescent="0.2">
      <c r="AQ47" s="61">
        <f t="shared" si="2"/>
        <v>4.0999999999999943</v>
      </c>
      <c r="AR47" s="160">
        <f t="shared" ref="AR47:AR78" si="4">(AQ47-AR$9)/(AR$10-AR$9)</f>
        <v>0.94117647058823184</v>
      </c>
      <c r="AT47" s="168">
        <f t="shared" si="3"/>
        <v>0.88581314878892081</v>
      </c>
      <c r="AU47" s="168">
        <f t="shared" si="3"/>
        <v>0.94117647058823184</v>
      </c>
      <c r="AV47" s="169">
        <v>1</v>
      </c>
      <c r="AW47" s="160">
        <f t="array" ref="AW47:AX47">IF(ISNUMBER(AQ47),MMULT(AT47:AV47,$AV$9:$AW$11),NA())</f>
        <v>-2.4089965397924105</v>
      </c>
      <c r="AX47" s="160">
        <v>15.805536332179919</v>
      </c>
    </row>
    <row r="48" spans="43:50" x14ac:dyDescent="0.2">
      <c r="AQ48" s="61">
        <f t="shared" ref="AQ48:AQ79" si="5">IF(AQ47&lt;AR$10,AQ47+AR$11)</f>
        <v>4.1499999999999941</v>
      </c>
      <c r="AR48" s="160">
        <f t="shared" si="4"/>
        <v>0.97058823529411409</v>
      </c>
      <c r="AT48" s="168">
        <f t="shared" si="3"/>
        <v>0.94204152249134254</v>
      </c>
      <c r="AU48" s="168">
        <f t="shared" si="3"/>
        <v>0.97058823529411409</v>
      </c>
      <c r="AV48" s="169">
        <v>1</v>
      </c>
      <c r="AW48" s="160">
        <f t="array" ref="AW48:AX48">IF(ISNUMBER(AQ48),MMULT(AT48:AV48,$AV$9:$AW$11),NA())</f>
        <v>-2.2081314878892981</v>
      </c>
      <c r="AX48" s="160">
        <v>15.904325259515559</v>
      </c>
    </row>
    <row r="49" spans="43:50" x14ac:dyDescent="0.2">
      <c r="AQ49" s="61">
        <f t="shared" si="5"/>
        <v>4.199999999999994</v>
      </c>
      <c r="AR49" s="160">
        <f t="shared" si="4"/>
        <v>0.99999999999999634</v>
      </c>
      <c r="AT49" s="168">
        <f t="shared" si="3"/>
        <v>0.99999999999999267</v>
      </c>
      <c r="AU49" s="168">
        <f t="shared" si="3"/>
        <v>0.99999999999999634</v>
      </c>
      <c r="AV49" s="169">
        <v>1</v>
      </c>
      <c r="AW49" s="160">
        <f t="array" ref="AW49:AX49">IF(ISNUMBER(AQ49),MMULT(AT49:AV49,$AV$9:$AW$11),NA())</f>
        <v>-2.0000000000000266</v>
      </c>
      <c r="AX49" s="160">
        <v>15.999999999999989</v>
      </c>
    </row>
    <row r="50" spans="43:50" x14ac:dyDescent="0.2">
      <c r="AQ50" s="61">
        <f t="shared" si="5"/>
        <v>4.2499999999999938</v>
      </c>
      <c r="AR50" s="160">
        <f t="shared" si="4"/>
        <v>1.0294117647058787</v>
      </c>
      <c r="AT50" s="168">
        <f t="shared" si="3"/>
        <v>1.0596885813148713</v>
      </c>
      <c r="AU50" s="168">
        <f t="shared" si="3"/>
        <v>1.0294117647058787</v>
      </c>
      <c r="AV50" s="169">
        <v>1</v>
      </c>
      <c r="AW50" s="160">
        <f t="array" ref="AW50:AX50">IF(ISNUMBER(AQ50),MMULT(AT50:AV50,$AV$9:$AW$11),NA())</f>
        <v>-1.7846020761245951</v>
      </c>
      <c r="AX50" s="160">
        <v>16.092560553633206</v>
      </c>
    </row>
    <row r="51" spans="43:50" x14ac:dyDescent="0.2">
      <c r="AQ51" s="61" t="b">
        <f t="shared" si="5"/>
        <v>0</v>
      </c>
      <c r="AR51" s="160">
        <f t="shared" si="4"/>
        <v>-1.4705882352941175</v>
      </c>
      <c r="AT51" s="168">
        <f t="shared" si="3"/>
        <v>2.1626297577854667</v>
      </c>
      <c r="AU51" s="168">
        <f t="shared" si="3"/>
        <v>-1.4705882352941175</v>
      </c>
      <c r="AV51" s="169">
        <v>1</v>
      </c>
      <c r="AW51" s="160" t="e">
        <f t="array" ref="AW51:AX51">IF(ISNUMBER(AQ51),MMULT(AT51:AV51,$AV$9:$AW$11),NA())</f>
        <v>#N/A</v>
      </c>
      <c r="AX51" s="160" t="e">
        <v>#N/A</v>
      </c>
    </row>
    <row r="52" spans="43:50" x14ac:dyDescent="0.2">
      <c r="AQ52" s="61" t="b">
        <f t="shared" si="5"/>
        <v>0</v>
      </c>
      <c r="AR52" s="160">
        <f t="shared" si="4"/>
        <v>-1.4705882352941175</v>
      </c>
      <c r="AT52" s="168">
        <f t="shared" si="3"/>
        <v>2.1626297577854667</v>
      </c>
      <c r="AU52" s="168">
        <f t="shared" si="3"/>
        <v>-1.4705882352941175</v>
      </c>
      <c r="AV52" s="169">
        <v>1</v>
      </c>
      <c r="AW52" s="160" t="e">
        <f t="array" ref="AW52:AX52">IF(ISNUMBER(AQ52),MMULT(AT52:AV52,$AV$9:$AW$11),NA())</f>
        <v>#N/A</v>
      </c>
      <c r="AX52" s="160" t="e">
        <v>#N/A</v>
      </c>
    </row>
    <row r="53" spans="43:50" x14ac:dyDescent="0.2">
      <c r="AQ53" s="61" t="b">
        <f t="shared" si="5"/>
        <v>0</v>
      </c>
      <c r="AR53" s="160">
        <f t="shared" si="4"/>
        <v>-1.4705882352941175</v>
      </c>
      <c r="AT53" s="168">
        <f t="shared" si="3"/>
        <v>2.1626297577854667</v>
      </c>
      <c r="AU53" s="168">
        <f t="shared" si="3"/>
        <v>-1.4705882352941175</v>
      </c>
      <c r="AV53" s="169">
        <v>1</v>
      </c>
      <c r="AW53" s="160" t="e">
        <f t="array" ref="AW53:AX53">IF(ISNUMBER(AQ53),MMULT(AT53:AV53,$AV$9:$AW$11),NA())</f>
        <v>#N/A</v>
      </c>
      <c r="AX53" s="160" t="e">
        <v>#N/A</v>
      </c>
    </row>
    <row r="54" spans="43:50" x14ac:dyDescent="0.2">
      <c r="AQ54" s="61" t="b">
        <f t="shared" si="5"/>
        <v>0</v>
      </c>
      <c r="AR54" s="160">
        <f t="shared" si="4"/>
        <v>-1.4705882352941175</v>
      </c>
      <c r="AT54" s="168">
        <f t="shared" si="3"/>
        <v>2.1626297577854667</v>
      </c>
      <c r="AU54" s="168">
        <f t="shared" si="3"/>
        <v>-1.4705882352941175</v>
      </c>
      <c r="AV54" s="169">
        <v>1</v>
      </c>
      <c r="AW54" s="160" t="e">
        <f t="array" ref="AW54:AX54">IF(ISNUMBER(AQ54),MMULT(AT54:AV54,$AV$9:$AW$11),NA())</f>
        <v>#N/A</v>
      </c>
      <c r="AX54" s="160" t="e">
        <v>#N/A</v>
      </c>
    </row>
    <row r="55" spans="43:50" x14ac:dyDescent="0.2">
      <c r="AQ55" s="61" t="b">
        <f t="shared" si="5"/>
        <v>0</v>
      </c>
      <c r="AR55" s="160">
        <f t="shared" si="4"/>
        <v>-1.4705882352941175</v>
      </c>
      <c r="AT55" s="168">
        <f t="shared" ref="AT55:AU74" si="6">AU55*$AR55</f>
        <v>2.1626297577854667</v>
      </c>
      <c r="AU55" s="168">
        <f t="shared" si="6"/>
        <v>-1.4705882352941175</v>
      </c>
      <c r="AV55" s="169">
        <v>1</v>
      </c>
      <c r="AW55" s="160" t="e">
        <f t="array" ref="AW55:AX55">IF(ISNUMBER(AQ55),MMULT(AT55:AV55,$AV$9:$AW$11),NA())</f>
        <v>#N/A</v>
      </c>
      <c r="AX55" s="160" t="e">
        <v>#N/A</v>
      </c>
    </row>
    <row r="56" spans="43:50" x14ac:dyDescent="0.2">
      <c r="AQ56" s="61" t="b">
        <f t="shared" si="5"/>
        <v>0</v>
      </c>
      <c r="AR56" s="160">
        <f t="shared" si="4"/>
        <v>-1.4705882352941175</v>
      </c>
      <c r="AT56" s="168">
        <f t="shared" si="6"/>
        <v>2.1626297577854667</v>
      </c>
      <c r="AU56" s="168">
        <f t="shared" si="6"/>
        <v>-1.4705882352941175</v>
      </c>
      <c r="AV56" s="169">
        <v>1</v>
      </c>
      <c r="AW56" s="160" t="e">
        <f t="array" ref="AW56:AX56">IF(ISNUMBER(AQ56),MMULT(AT56:AV56,$AV$9:$AW$11),NA())</f>
        <v>#N/A</v>
      </c>
      <c r="AX56" s="160" t="e">
        <v>#N/A</v>
      </c>
    </row>
    <row r="57" spans="43:50" x14ac:dyDescent="0.2">
      <c r="AQ57" s="61" t="b">
        <f t="shared" si="5"/>
        <v>0</v>
      </c>
      <c r="AR57" s="160">
        <f t="shared" si="4"/>
        <v>-1.4705882352941175</v>
      </c>
      <c r="AT57" s="168">
        <f t="shared" si="6"/>
        <v>2.1626297577854667</v>
      </c>
      <c r="AU57" s="168">
        <f t="shared" si="6"/>
        <v>-1.4705882352941175</v>
      </c>
      <c r="AV57" s="169">
        <v>1</v>
      </c>
      <c r="AW57" s="160" t="e">
        <f t="array" ref="AW57:AX57">IF(ISNUMBER(AQ57),MMULT(AT57:AV57,$AV$9:$AW$11),NA())</f>
        <v>#N/A</v>
      </c>
      <c r="AX57" s="160" t="e">
        <v>#N/A</v>
      </c>
    </row>
    <row r="58" spans="43:50" x14ac:dyDescent="0.2">
      <c r="AQ58" s="61" t="b">
        <f t="shared" si="5"/>
        <v>0</v>
      </c>
      <c r="AR58" s="160">
        <f t="shared" si="4"/>
        <v>-1.4705882352941175</v>
      </c>
      <c r="AT58" s="168">
        <f t="shared" si="6"/>
        <v>2.1626297577854667</v>
      </c>
      <c r="AU58" s="168">
        <f t="shared" si="6"/>
        <v>-1.4705882352941175</v>
      </c>
      <c r="AV58" s="169">
        <v>1</v>
      </c>
      <c r="AW58" s="160" t="e">
        <f t="array" ref="AW58:AX58">IF(ISNUMBER(AQ58),MMULT(AT58:AV58,$AV$9:$AW$11),NA())</f>
        <v>#N/A</v>
      </c>
      <c r="AX58" s="160" t="e">
        <v>#N/A</v>
      </c>
    </row>
    <row r="59" spans="43:50" x14ac:dyDescent="0.2">
      <c r="AQ59" s="61" t="b">
        <f t="shared" si="5"/>
        <v>0</v>
      </c>
      <c r="AR59" s="160">
        <f t="shared" si="4"/>
        <v>-1.4705882352941175</v>
      </c>
      <c r="AT59" s="168">
        <f t="shared" si="6"/>
        <v>2.1626297577854667</v>
      </c>
      <c r="AU59" s="168">
        <f t="shared" si="6"/>
        <v>-1.4705882352941175</v>
      </c>
      <c r="AV59" s="169">
        <v>1</v>
      </c>
      <c r="AW59" s="160" t="e">
        <f t="array" ref="AW59:AX59">IF(ISNUMBER(AQ59),MMULT(AT59:AV59,$AV$9:$AW$11),NA())</f>
        <v>#N/A</v>
      </c>
      <c r="AX59" s="160" t="e">
        <v>#N/A</v>
      </c>
    </row>
    <row r="60" spans="43:50" x14ac:dyDescent="0.2">
      <c r="AQ60" s="61" t="b">
        <f t="shared" si="5"/>
        <v>0</v>
      </c>
      <c r="AR60" s="160">
        <f t="shared" si="4"/>
        <v>-1.4705882352941175</v>
      </c>
      <c r="AT60" s="168">
        <f t="shared" si="6"/>
        <v>2.1626297577854667</v>
      </c>
      <c r="AU60" s="168">
        <f t="shared" si="6"/>
        <v>-1.4705882352941175</v>
      </c>
      <c r="AV60" s="169">
        <v>1</v>
      </c>
      <c r="AW60" s="160" t="e">
        <f t="array" ref="AW60:AX60">IF(ISNUMBER(AQ60),MMULT(AT60:AV60,$AV$9:$AW$11),NA())</f>
        <v>#N/A</v>
      </c>
      <c r="AX60" s="160" t="e">
        <v>#N/A</v>
      </c>
    </row>
    <row r="61" spans="43:50" x14ac:dyDescent="0.2">
      <c r="AQ61" s="61" t="b">
        <f t="shared" si="5"/>
        <v>0</v>
      </c>
      <c r="AR61" s="160">
        <f t="shared" si="4"/>
        <v>-1.4705882352941175</v>
      </c>
      <c r="AT61" s="168">
        <f t="shared" si="6"/>
        <v>2.1626297577854667</v>
      </c>
      <c r="AU61" s="168">
        <f t="shared" si="6"/>
        <v>-1.4705882352941175</v>
      </c>
      <c r="AV61" s="169">
        <v>1</v>
      </c>
      <c r="AW61" s="160" t="e">
        <f t="array" ref="AW61:AX61">IF(ISNUMBER(AQ61),MMULT(AT61:AV61,$AV$9:$AW$11),NA())</f>
        <v>#N/A</v>
      </c>
      <c r="AX61" s="160" t="e">
        <v>#N/A</v>
      </c>
    </row>
    <row r="62" spans="43:50" x14ac:dyDescent="0.2">
      <c r="AQ62" s="61" t="b">
        <f t="shared" si="5"/>
        <v>0</v>
      </c>
      <c r="AR62" s="160">
        <f t="shared" si="4"/>
        <v>-1.4705882352941175</v>
      </c>
      <c r="AT62" s="168">
        <f t="shared" si="6"/>
        <v>2.1626297577854667</v>
      </c>
      <c r="AU62" s="168">
        <f t="shared" si="6"/>
        <v>-1.4705882352941175</v>
      </c>
      <c r="AV62" s="169">
        <v>1</v>
      </c>
      <c r="AW62" s="160" t="e">
        <f t="array" ref="AW62:AX62">IF(ISNUMBER(AQ62),MMULT(AT62:AV62,$AV$9:$AW$11),NA())</f>
        <v>#N/A</v>
      </c>
      <c r="AX62" s="160" t="e">
        <v>#N/A</v>
      </c>
    </row>
    <row r="63" spans="43:50" x14ac:dyDescent="0.2">
      <c r="AQ63" s="61" t="b">
        <f t="shared" si="5"/>
        <v>0</v>
      </c>
      <c r="AR63" s="160">
        <f t="shared" si="4"/>
        <v>-1.4705882352941175</v>
      </c>
      <c r="AT63" s="168">
        <f t="shared" si="6"/>
        <v>2.1626297577854667</v>
      </c>
      <c r="AU63" s="168">
        <f t="shared" si="6"/>
        <v>-1.4705882352941175</v>
      </c>
      <c r="AV63" s="169">
        <v>1</v>
      </c>
      <c r="AW63" s="160" t="e">
        <f t="array" ref="AW63:AX63">IF(ISNUMBER(AQ63),MMULT(AT63:AV63,$AV$9:$AW$11),NA())</f>
        <v>#N/A</v>
      </c>
      <c r="AX63" s="160" t="e">
        <v>#N/A</v>
      </c>
    </row>
    <row r="64" spans="43:50" x14ac:dyDescent="0.2">
      <c r="AQ64" s="61" t="b">
        <f t="shared" si="5"/>
        <v>0</v>
      </c>
      <c r="AR64" s="160">
        <f t="shared" si="4"/>
        <v>-1.4705882352941175</v>
      </c>
      <c r="AT64" s="168">
        <f t="shared" si="6"/>
        <v>2.1626297577854667</v>
      </c>
      <c r="AU64" s="168">
        <f t="shared" si="6"/>
        <v>-1.4705882352941175</v>
      </c>
      <c r="AV64" s="169">
        <v>1</v>
      </c>
      <c r="AW64" s="160" t="e">
        <f t="array" ref="AW64:AX64">IF(ISNUMBER(AQ64),MMULT(AT64:AV64,$AV$9:$AW$11),NA())</f>
        <v>#N/A</v>
      </c>
      <c r="AX64" s="160" t="e">
        <v>#N/A</v>
      </c>
    </row>
    <row r="65" spans="43:50" x14ac:dyDescent="0.2">
      <c r="AQ65" s="61" t="b">
        <f t="shared" si="5"/>
        <v>0</v>
      </c>
      <c r="AR65" s="160">
        <f t="shared" si="4"/>
        <v>-1.4705882352941175</v>
      </c>
      <c r="AT65" s="168">
        <f t="shared" si="6"/>
        <v>2.1626297577854667</v>
      </c>
      <c r="AU65" s="168">
        <f t="shared" si="6"/>
        <v>-1.4705882352941175</v>
      </c>
      <c r="AV65" s="169">
        <v>1</v>
      </c>
      <c r="AW65" s="160" t="e">
        <f t="array" ref="AW65:AX65">IF(ISNUMBER(AQ65),MMULT(AT65:AV65,$AV$9:$AW$11),NA())</f>
        <v>#N/A</v>
      </c>
      <c r="AX65" s="160" t="e">
        <v>#N/A</v>
      </c>
    </row>
    <row r="66" spans="43:50" x14ac:dyDescent="0.2">
      <c r="AQ66" s="61" t="b">
        <f t="shared" si="5"/>
        <v>0</v>
      </c>
      <c r="AR66" s="160">
        <f t="shared" si="4"/>
        <v>-1.4705882352941175</v>
      </c>
      <c r="AT66" s="168">
        <f t="shared" si="6"/>
        <v>2.1626297577854667</v>
      </c>
      <c r="AU66" s="168">
        <f t="shared" si="6"/>
        <v>-1.4705882352941175</v>
      </c>
      <c r="AV66" s="169">
        <v>1</v>
      </c>
      <c r="AW66" s="160" t="e">
        <f t="array" ref="AW66:AX66">IF(ISNUMBER(AQ66),MMULT(AT66:AV66,$AV$9:$AW$11),NA())</f>
        <v>#N/A</v>
      </c>
      <c r="AX66" s="160" t="e">
        <v>#N/A</v>
      </c>
    </row>
    <row r="67" spans="43:50" x14ac:dyDescent="0.2">
      <c r="AQ67" s="61" t="b">
        <f t="shared" si="5"/>
        <v>0</v>
      </c>
      <c r="AR67" s="160">
        <f t="shared" si="4"/>
        <v>-1.4705882352941175</v>
      </c>
      <c r="AT67" s="168">
        <f t="shared" si="6"/>
        <v>2.1626297577854667</v>
      </c>
      <c r="AU67" s="168">
        <f t="shared" si="6"/>
        <v>-1.4705882352941175</v>
      </c>
      <c r="AV67" s="169">
        <v>1</v>
      </c>
      <c r="AW67" s="160" t="e">
        <f t="array" ref="AW67:AX67">IF(ISNUMBER(AQ67),MMULT(AT67:AV67,$AV$9:$AW$11),NA())</f>
        <v>#N/A</v>
      </c>
      <c r="AX67" s="160" t="e">
        <v>#N/A</v>
      </c>
    </row>
    <row r="68" spans="43:50" x14ac:dyDescent="0.2">
      <c r="AQ68" s="61" t="b">
        <f t="shared" si="5"/>
        <v>0</v>
      </c>
      <c r="AR68" s="160">
        <f t="shared" si="4"/>
        <v>-1.4705882352941175</v>
      </c>
      <c r="AT68" s="168">
        <f t="shared" si="6"/>
        <v>2.1626297577854667</v>
      </c>
      <c r="AU68" s="168">
        <f t="shared" si="6"/>
        <v>-1.4705882352941175</v>
      </c>
      <c r="AV68" s="169">
        <v>1</v>
      </c>
      <c r="AW68" s="160" t="e">
        <f t="array" ref="AW68:AX68">IF(ISNUMBER(AQ68),MMULT(AT68:AV68,$AV$9:$AW$11),NA())</f>
        <v>#N/A</v>
      </c>
      <c r="AX68" s="160" t="e">
        <v>#N/A</v>
      </c>
    </row>
    <row r="69" spans="43:50" x14ac:dyDescent="0.2">
      <c r="AQ69" s="61" t="b">
        <f t="shared" si="5"/>
        <v>0</v>
      </c>
      <c r="AR69" s="160">
        <f t="shared" si="4"/>
        <v>-1.4705882352941175</v>
      </c>
      <c r="AT69" s="168">
        <f t="shared" si="6"/>
        <v>2.1626297577854667</v>
      </c>
      <c r="AU69" s="168">
        <f t="shared" si="6"/>
        <v>-1.4705882352941175</v>
      </c>
      <c r="AV69" s="169">
        <v>1</v>
      </c>
      <c r="AW69" s="160" t="e">
        <f t="array" ref="AW69:AX69">IF(ISNUMBER(AQ69),MMULT(AT69:AV69,$AV$9:$AW$11),NA())</f>
        <v>#N/A</v>
      </c>
      <c r="AX69" s="160" t="e">
        <v>#N/A</v>
      </c>
    </row>
    <row r="70" spans="43:50" x14ac:dyDescent="0.2">
      <c r="AQ70" s="61" t="b">
        <f t="shared" si="5"/>
        <v>0</v>
      </c>
      <c r="AR70" s="160">
        <f t="shared" si="4"/>
        <v>-1.4705882352941175</v>
      </c>
      <c r="AT70" s="168">
        <f t="shared" si="6"/>
        <v>2.1626297577854667</v>
      </c>
      <c r="AU70" s="168">
        <f t="shared" si="6"/>
        <v>-1.4705882352941175</v>
      </c>
      <c r="AV70" s="169">
        <v>1</v>
      </c>
      <c r="AW70" s="160" t="e">
        <f t="array" ref="AW70:AX70">IF(ISNUMBER(AQ70),MMULT(AT70:AV70,$AV$9:$AW$11),NA())</f>
        <v>#N/A</v>
      </c>
      <c r="AX70" s="160" t="e">
        <v>#N/A</v>
      </c>
    </row>
    <row r="71" spans="43:50" x14ac:dyDescent="0.2">
      <c r="AQ71" s="61" t="b">
        <f t="shared" si="5"/>
        <v>0</v>
      </c>
      <c r="AR71" s="160">
        <f t="shared" si="4"/>
        <v>-1.4705882352941175</v>
      </c>
      <c r="AT71" s="168">
        <f t="shared" si="6"/>
        <v>2.1626297577854667</v>
      </c>
      <c r="AU71" s="168">
        <f t="shared" si="6"/>
        <v>-1.4705882352941175</v>
      </c>
      <c r="AV71" s="169">
        <v>1</v>
      </c>
      <c r="AW71" s="160" t="e">
        <f t="array" ref="AW71:AX71">IF(ISNUMBER(AQ71),MMULT(AT71:AV71,$AV$9:$AW$11),NA())</f>
        <v>#N/A</v>
      </c>
      <c r="AX71" s="160" t="e">
        <v>#N/A</v>
      </c>
    </row>
    <row r="72" spans="43:50" x14ac:dyDescent="0.2">
      <c r="AQ72" s="61" t="b">
        <f t="shared" si="5"/>
        <v>0</v>
      </c>
      <c r="AR72" s="160">
        <f t="shared" si="4"/>
        <v>-1.4705882352941175</v>
      </c>
      <c r="AT72" s="168">
        <f t="shared" si="6"/>
        <v>2.1626297577854667</v>
      </c>
      <c r="AU72" s="168">
        <f t="shared" si="6"/>
        <v>-1.4705882352941175</v>
      </c>
      <c r="AV72" s="169">
        <v>1</v>
      </c>
      <c r="AW72" s="160" t="e">
        <f t="array" ref="AW72:AX72">IF(ISNUMBER(AQ72),MMULT(AT72:AV72,$AV$9:$AW$11),NA())</f>
        <v>#N/A</v>
      </c>
      <c r="AX72" s="160" t="e">
        <v>#N/A</v>
      </c>
    </row>
    <row r="73" spans="43:50" x14ac:dyDescent="0.2">
      <c r="AQ73" s="61" t="b">
        <f t="shared" si="5"/>
        <v>0</v>
      </c>
      <c r="AR73" s="160">
        <f t="shared" si="4"/>
        <v>-1.4705882352941175</v>
      </c>
      <c r="AT73" s="168">
        <f t="shared" si="6"/>
        <v>2.1626297577854667</v>
      </c>
      <c r="AU73" s="168">
        <f t="shared" si="6"/>
        <v>-1.4705882352941175</v>
      </c>
      <c r="AV73" s="169">
        <v>1</v>
      </c>
      <c r="AW73" s="160" t="e">
        <f t="array" ref="AW73:AX73">IF(ISNUMBER(AQ73),MMULT(AT73:AV73,$AV$9:$AW$11),NA())</f>
        <v>#N/A</v>
      </c>
      <c r="AX73" s="160" t="e">
        <v>#N/A</v>
      </c>
    </row>
    <row r="74" spans="43:50" x14ac:dyDescent="0.2">
      <c r="AQ74" s="61" t="b">
        <f t="shared" si="5"/>
        <v>0</v>
      </c>
      <c r="AR74" s="160">
        <f t="shared" si="4"/>
        <v>-1.4705882352941175</v>
      </c>
      <c r="AT74" s="168">
        <f t="shared" si="6"/>
        <v>2.1626297577854667</v>
      </c>
      <c r="AU74" s="168">
        <f t="shared" si="6"/>
        <v>-1.4705882352941175</v>
      </c>
      <c r="AV74" s="169">
        <v>1</v>
      </c>
      <c r="AW74" s="160" t="e">
        <f t="array" ref="AW74:AX74">IF(ISNUMBER(AQ74),MMULT(AT74:AV74,$AV$9:$AW$11),NA())</f>
        <v>#N/A</v>
      </c>
      <c r="AX74" s="160" t="e">
        <v>#N/A</v>
      </c>
    </row>
    <row r="75" spans="43:50" x14ac:dyDescent="0.2">
      <c r="AQ75" s="61" t="b">
        <f t="shared" si="5"/>
        <v>0</v>
      </c>
      <c r="AR75" s="160">
        <f t="shared" si="4"/>
        <v>-1.4705882352941175</v>
      </c>
      <c r="AT75" s="168">
        <f t="shared" ref="AT75:AU94" si="7">AU75*$AR75</f>
        <v>2.1626297577854667</v>
      </c>
      <c r="AU75" s="168">
        <f t="shared" si="7"/>
        <v>-1.4705882352941175</v>
      </c>
      <c r="AV75" s="169">
        <v>1</v>
      </c>
      <c r="AW75" s="160" t="e">
        <f t="array" ref="AW75:AX75">IF(ISNUMBER(AQ75),MMULT(AT75:AV75,$AV$9:$AW$11),NA())</f>
        <v>#N/A</v>
      </c>
      <c r="AX75" s="160" t="e">
        <v>#N/A</v>
      </c>
    </row>
    <row r="76" spans="43:50" x14ac:dyDescent="0.2">
      <c r="AQ76" s="61" t="b">
        <f t="shared" si="5"/>
        <v>0</v>
      </c>
      <c r="AR76" s="160">
        <f t="shared" si="4"/>
        <v>-1.4705882352941175</v>
      </c>
      <c r="AT76" s="168">
        <f t="shared" si="7"/>
        <v>2.1626297577854667</v>
      </c>
      <c r="AU76" s="168">
        <f t="shared" si="7"/>
        <v>-1.4705882352941175</v>
      </c>
      <c r="AV76" s="169">
        <v>1</v>
      </c>
      <c r="AW76" s="160" t="e">
        <f t="array" ref="AW76:AX76">IF(ISNUMBER(AQ76),MMULT(AT76:AV76,$AV$9:$AW$11),NA())</f>
        <v>#N/A</v>
      </c>
      <c r="AX76" s="160" t="e">
        <v>#N/A</v>
      </c>
    </row>
    <row r="77" spans="43:50" x14ac:dyDescent="0.2">
      <c r="AQ77" s="61" t="b">
        <f t="shared" si="5"/>
        <v>0</v>
      </c>
      <c r="AR77" s="160">
        <f t="shared" si="4"/>
        <v>-1.4705882352941175</v>
      </c>
      <c r="AT77" s="168">
        <f t="shared" si="7"/>
        <v>2.1626297577854667</v>
      </c>
      <c r="AU77" s="168">
        <f t="shared" si="7"/>
        <v>-1.4705882352941175</v>
      </c>
      <c r="AV77" s="169">
        <v>1</v>
      </c>
      <c r="AW77" s="160" t="e">
        <f t="array" ref="AW77:AX77">IF(ISNUMBER(AQ77),MMULT(AT77:AV77,$AV$9:$AW$11),NA())</f>
        <v>#N/A</v>
      </c>
      <c r="AX77" s="160" t="e">
        <v>#N/A</v>
      </c>
    </row>
    <row r="78" spans="43:50" x14ac:dyDescent="0.2">
      <c r="AQ78" s="61" t="b">
        <f t="shared" si="5"/>
        <v>0</v>
      </c>
      <c r="AR78" s="160">
        <f t="shared" si="4"/>
        <v>-1.4705882352941175</v>
      </c>
      <c r="AT78" s="168">
        <f t="shared" si="7"/>
        <v>2.1626297577854667</v>
      </c>
      <c r="AU78" s="168">
        <f t="shared" si="7"/>
        <v>-1.4705882352941175</v>
      </c>
      <c r="AV78" s="169">
        <v>1</v>
      </c>
      <c r="AW78" s="160" t="e">
        <f t="array" ref="AW78:AX78">IF(ISNUMBER(AQ78),MMULT(AT78:AV78,$AV$9:$AW$11),NA())</f>
        <v>#N/A</v>
      </c>
      <c r="AX78" s="160" t="e">
        <v>#N/A</v>
      </c>
    </row>
    <row r="79" spans="43:50" x14ac:dyDescent="0.2">
      <c r="AQ79" s="61" t="b">
        <f t="shared" si="5"/>
        <v>0</v>
      </c>
      <c r="AR79" s="160">
        <f t="shared" ref="AR79:AR110" si="8">(AQ79-AR$9)/(AR$10-AR$9)</f>
        <v>-1.4705882352941175</v>
      </c>
      <c r="AT79" s="168">
        <f t="shared" si="7"/>
        <v>2.1626297577854667</v>
      </c>
      <c r="AU79" s="168">
        <f t="shared" si="7"/>
        <v>-1.4705882352941175</v>
      </c>
      <c r="AV79" s="169">
        <v>1</v>
      </c>
      <c r="AW79" s="160" t="e">
        <f t="array" ref="AW79:AX79">IF(ISNUMBER(AQ79),MMULT(AT79:AV79,$AV$9:$AW$11),NA())</f>
        <v>#N/A</v>
      </c>
      <c r="AX79" s="160" t="e">
        <v>#N/A</v>
      </c>
    </row>
    <row r="80" spans="43:50" x14ac:dyDescent="0.2">
      <c r="AQ80" s="61" t="b">
        <f t="shared" ref="AQ80:AQ111" si="9">IF(AQ79&lt;AR$10,AQ79+AR$11)</f>
        <v>0</v>
      </c>
      <c r="AR80" s="160">
        <f t="shared" si="8"/>
        <v>-1.4705882352941175</v>
      </c>
      <c r="AT80" s="168">
        <f t="shared" si="7"/>
        <v>2.1626297577854667</v>
      </c>
      <c r="AU80" s="168">
        <f t="shared" si="7"/>
        <v>-1.4705882352941175</v>
      </c>
      <c r="AV80" s="169">
        <v>1</v>
      </c>
      <c r="AW80" s="160" t="e">
        <f t="array" ref="AW80:AX80">IF(ISNUMBER(AQ80),MMULT(AT80:AV80,$AV$9:$AW$11),NA())</f>
        <v>#N/A</v>
      </c>
      <c r="AX80" s="160" t="e">
        <v>#N/A</v>
      </c>
    </row>
    <row r="81" spans="43:50" x14ac:dyDescent="0.2">
      <c r="AQ81" s="61" t="b">
        <f t="shared" si="9"/>
        <v>0</v>
      </c>
      <c r="AR81" s="160">
        <f t="shared" si="8"/>
        <v>-1.4705882352941175</v>
      </c>
      <c r="AT81" s="168">
        <f t="shared" si="7"/>
        <v>2.1626297577854667</v>
      </c>
      <c r="AU81" s="168">
        <f t="shared" si="7"/>
        <v>-1.4705882352941175</v>
      </c>
      <c r="AV81" s="169">
        <v>1</v>
      </c>
      <c r="AW81" s="160" t="e">
        <f t="array" ref="AW81:AX81">IF(ISNUMBER(AQ81),MMULT(AT81:AV81,$AV$9:$AW$11),NA())</f>
        <v>#N/A</v>
      </c>
      <c r="AX81" s="160" t="e">
        <v>#N/A</v>
      </c>
    </row>
    <row r="82" spans="43:50" x14ac:dyDescent="0.2">
      <c r="AQ82" s="61" t="b">
        <f t="shared" si="9"/>
        <v>0</v>
      </c>
      <c r="AR82" s="160">
        <f t="shared" si="8"/>
        <v>-1.4705882352941175</v>
      </c>
      <c r="AT82" s="168">
        <f t="shared" si="7"/>
        <v>2.1626297577854667</v>
      </c>
      <c r="AU82" s="168">
        <f t="shared" si="7"/>
        <v>-1.4705882352941175</v>
      </c>
      <c r="AV82" s="169">
        <v>1</v>
      </c>
      <c r="AW82" s="160" t="e">
        <f t="array" ref="AW82:AX82">IF(ISNUMBER(AQ82),MMULT(AT82:AV82,$AV$9:$AW$11),NA())</f>
        <v>#N/A</v>
      </c>
      <c r="AX82" s="160" t="e">
        <v>#N/A</v>
      </c>
    </row>
    <row r="83" spans="43:50" x14ac:dyDescent="0.2">
      <c r="AQ83" s="61" t="b">
        <f t="shared" si="9"/>
        <v>0</v>
      </c>
      <c r="AR83" s="160">
        <f t="shared" si="8"/>
        <v>-1.4705882352941175</v>
      </c>
      <c r="AT83" s="168">
        <f t="shared" si="7"/>
        <v>2.1626297577854667</v>
      </c>
      <c r="AU83" s="168">
        <f t="shared" si="7"/>
        <v>-1.4705882352941175</v>
      </c>
      <c r="AV83" s="169">
        <v>1</v>
      </c>
      <c r="AW83" s="160" t="e">
        <f t="array" ref="AW83:AX83">IF(ISNUMBER(AQ83),MMULT(AT83:AV83,$AV$9:$AW$11),NA())</f>
        <v>#N/A</v>
      </c>
      <c r="AX83" s="160" t="e">
        <v>#N/A</v>
      </c>
    </row>
    <row r="84" spans="43:50" x14ac:dyDescent="0.2">
      <c r="AQ84" s="61" t="b">
        <f t="shared" si="9"/>
        <v>0</v>
      </c>
      <c r="AR84" s="160">
        <f t="shared" si="8"/>
        <v>-1.4705882352941175</v>
      </c>
      <c r="AT84" s="168">
        <f t="shared" si="7"/>
        <v>2.1626297577854667</v>
      </c>
      <c r="AU84" s="168">
        <f t="shared" si="7"/>
        <v>-1.4705882352941175</v>
      </c>
      <c r="AV84" s="169">
        <v>1</v>
      </c>
      <c r="AW84" s="160" t="e">
        <f t="array" ref="AW84:AX84">IF(ISNUMBER(AQ84),MMULT(AT84:AV84,$AV$9:$AW$11),NA())</f>
        <v>#N/A</v>
      </c>
      <c r="AX84" s="160" t="e">
        <v>#N/A</v>
      </c>
    </row>
    <row r="85" spans="43:50" x14ac:dyDescent="0.2">
      <c r="AQ85" s="61" t="b">
        <f t="shared" si="9"/>
        <v>0</v>
      </c>
      <c r="AR85" s="160">
        <f t="shared" si="8"/>
        <v>-1.4705882352941175</v>
      </c>
      <c r="AT85" s="168">
        <f t="shared" si="7"/>
        <v>2.1626297577854667</v>
      </c>
      <c r="AU85" s="168">
        <f t="shared" si="7"/>
        <v>-1.4705882352941175</v>
      </c>
      <c r="AV85" s="169">
        <v>1</v>
      </c>
      <c r="AW85" s="160" t="e">
        <f t="array" ref="AW85:AX85">IF(ISNUMBER(AQ85),MMULT(AT85:AV85,$AV$9:$AW$11),NA())</f>
        <v>#N/A</v>
      </c>
      <c r="AX85" s="160" t="e">
        <v>#N/A</v>
      </c>
    </row>
    <row r="86" spans="43:50" x14ac:dyDescent="0.2">
      <c r="AQ86" s="61" t="b">
        <f t="shared" si="9"/>
        <v>0</v>
      </c>
      <c r="AR86" s="160">
        <f t="shared" si="8"/>
        <v>-1.4705882352941175</v>
      </c>
      <c r="AT86" s="168">
        <f t="shared" si="7"/>
        <v>2.1626297577854667</v>
      </c>
      <c r="AU86" s="168">
        <f t="shared" si="7"/>
        <v>-1.4705882352941175</v>
      </c>
      <c r="AV86" s="169">
        <v>1</v>
      </c>
      <c r="AW86" s="160" t="e">
        <f t="array" ref="AW86:AX86">IF(ISNUMBER(AQ86),MMULT(AT86:AV86,$AV$9:$AW$11),NA())</f>
        <v>#N/A</v>
      </c>
      <c r="AX86" s="160" t="e">
        <v>#N/A</v>
      </c>
    </row>
    <row r="87" spans="43:50" x14ac:dyDescent="0.2">
      <c r="AQ87" s="61" t="b">
        <f t="shared" si="9"/>
        <v>0</v>
      </c>
      <c r="AR87" s="160">
        <f t="shared" si="8"/>
        <v>-1.4705882352941175</v>
      </c>
      <c r="AT87" s="168">
        <f t="shared" si="7"/>
        <v>2.1626297577854667</v>
      </c>
      <c r="AU87" s="168">
        <f t="shared" si="7"/>
        <v>-1.4705882352941175</v>
      </c>
      <c r="AV87" s="169">
        <v>1</v>
      </c>
      <c r="AW87" s="160" t="e">
        <f t="array" ref="AW87:AX87">IF(ISNUMBER(AQ87),MMULT(AT87:AV87,$AV$9:$AW$11),NA())</f>
        <v>#N/A</v>
      </c>
      <c r="AX87" s="160" t="e">
        <v>#N/A</v>
      </c>
    </row>
    <row r="88" spans="43:50" x14ac:dyDescent="0.2">
      <c r="AQ88" s="61" t="b">
        <f t="shared" si="9"/>
        <v>0</v>
      </c>
      <c r="AR88" s="160">
        <f t="shared" si="8"/>
        <v>-1.4705882352941175</v>
      </c>
      <c r="AT88" s="168">
        <f t="shared" si="7"/>
        <v>2.1626297577854667</v>
      </c>
      <c r="AU88" s="168">
        <f t="shared" si="7"/>
        <v>-1.4705882352941175</v>
      </c>
      <c r="AV88" s="169">
        <v>1</v>
      </c>
      <c r="AW88" s="160" t="e">
        <f t="array" ref="AW88:AX88">IF(ISNUMBER(AQ88),MMULT(AT88:AV88,$AV$9:$AW$11),NA())</f>
        <v>#N/A</v>
      </c>
      <c r="AX88" s="160" t="e">
        <v>#N/A</v>
      </c>
    </row>
    <row r="89" spans="43:50" x14ac:dyDescent="0.2">
      <c r="AQ89" s="61" t="b">
        <f t="shared" si="9"/>
        <v>0</v>
      </c>
      <c r="AR89" s="160">
        <f t="shared" si="8"/>
        <v>-1.4705882352941175</v>
      </c>
      <c r="AT89" s="168">
        <f t="shared" si="7"/>
        <v>2.1626297577854667</v>
      </c>
      <c r="AU89" s="168">
        <f t="shared" si="7"/>
        <v>-1.4705882352941175</v>
      </c>
      <c r="AV89" s="169">
        <v>1</v>
      </c>
      <c r="AW89" s="160" t="e">
        <f t="array" ref="AW89:AX89">IF(ISNUMBER(AQ89),MMULT(AT89:AV89,$AV$9:$AW$11),NA())</f>
        <v>#N/A</v>
      </c>
      <c r="AX89" s="160" t="e">
        <v>#N/A</v>
      </c>
    </row>
    <row r="90" spans="43:50" x14ac:dyDescent="0.2">
      <c r="AQ90" s="61" t="b">
        <f t="shared" si="9"/>
        <v>0</v>
      </c>
      <c r="AR90" s="160">
        <f t="shared" si="8"/>
        <v>-1.4705882352941175</v>
      </c>
      <c r="AT90" s="168">
        <f t="shared" si="7"/>
        <v>2.1626297577854667</v>
      </c>
      <c r="AU90" s="168">
        <f t="shared" si="7"/>
        <v>-1.4705882352941175</v>
      </c>
      <c r="AV90" s="169">
        <v>1</v>
      </c>
      <c r="AW90" s="160" t="e">
        <f t="array" ref="AW90:AX90">IF(ISNUMBER(AQ90),MMULT(AT90:AV90,$AV$9:$AW$11),NA())</f>
        <v>#N/A</v>
      </c>
      <c r="AX90" s="160" t="e">
        <v>#N/A</v>
      </c>
    </row>
    <row r="91" spans="43:50" x14ac:dyDescent="0.2">
      <c r="AQ91" s="61" t="b">
        <f t="shared" si="9"/>
        <v>0</v>
      </c>
      <c r="AR91" s="160">
        <f t="shared" si="8"/>
        <v>-1.4705882352941175</v>
      </c>
      <c r="AT91" s="168">
        <f t="shared" si="7"/>
        <v>2.1626297577854667</v>
      </c>
      <c r="AU91" s="168">
        <f t="shared" si="7"/>
        <v>-1.4705882352941175</v>
      </c>
      <c r="AV91" s="169">
        <v>1</v>
      </c>
      <c r="AW91" s="160" t="e">
        <f t="array" ref="AW91:AX91">IF(ISNUMBER(AQ91),MMULT(AT91:AV91,$AV$9:$AW$11),NA())</f>
        <v>#N/A</v>
      </c>
      <c r="AX91" s="160" t="e">
        <v>#N/A</v>
      </c>
    </row>
    <row r="92" spans="43:50" x14ac:dyDescent="0.2">
      <c r="AQ92" s="61" t="b">
        <f t="shared" si="9"/>
        <v>0</v>
      </c>
      <c r="AR92" s="160">
        <f t="shared" si="8"/>
        <v>-1.4705882352941175</v>
      </c>
      <c r="AT92" s="168">
        <f t="shared" si="7"/>
        <v>2.1626297577854667</v>
      </c>
      <c r="AU92" s="168">
        <f t="shared" si="7"/>
        <v>-1.4705882352941175</v>
      </c>
      <c r="AV92" s="169">
        <v>1</v>
      </c>
      <c r="AW92" s="160" t="e">
        <f t="array" ref="AW92:AX92">IF(ISNUMBER(AQ92),MMULT(AT92:AV92,$AV$9:$AW$11),NA())</f>
        <v>#N/A</v>
      </c>
      <c r="AX92" s="160" t="e">
        <v>#N/A</v>
      </c>
    </row>
    <row r="93" spans="43:50" x14ac:dyDescent="0.2">
      <c r="AQ93" s="61" t="b">
        <f t="shared" si="9"/>
        <v>0</v>
      </c>
      <c r="AR93" s="160">
        <f t="shared" si="8"/>
        <v>-1.4705882352941175</v>
      </c>
      <c r="AT93" s="168">
        <f t="shared" si="7"/>
        <v>2.1626297577854667</v>
      </c>
      <c r="AU93" s="168">
        <f t="shared" si="7"/>
        <v>-1.4705882352941175</v>
      </c>
      <c r="AV93" s="169">
        <v>1</v>
      </c>
      <c r="AW93" s="160" t="e">
        <f t="array" ref="AW93:AX93">IF(ISNUMBER(AQ93),MMULT(AT93:AV93,$AV$9:$AW$11),NA())</f>
        <v>#N/A</v>
      </c>
      <c r="AX93" s="160" t="e">
        <v>#N/A</v>
      </c>
    </row>
    <row r="94" spans="43:50" x14ac:dyDescent="0.2">
      <c r="AQ94" s="61" t="b">
        <f t="shared" si="9"/>
        <v>0</v>
      </c>
      <c r="AR94" s="160">
        <f t="shared" si="8"/>
        <v>-1.4705882352941175</v>
      </c>
      <c r="AT94" s="168">
        <f t="shared" si="7"/>
        <v>2.1626297577854667</v>
      </c>
      <c r="AU94" s="168">
        <f t="shared" si="7"/>
        <v>-1.4705882352941175</v>
      </c>
      <c r="AV94" s="169">
        <v>1</v>
      </c>
      <c r="AW94" s="160" t="e">
        <f t="array" ref="AW94:AX94">IF(ISNUMBER(AQ94),MMULT(AT94:AV94,$AV$9:$AW$11),NA())</f>
        <v>#N/A</v>
      </c>
      <c r="AX94" s="160" t="e">
        <v>#N/A</v>
      </c>
    </row>
    <row r="95" spans="43:50" x14ac:dyDescent="0.2">
      <c r="AQ95" s="61" t="b">
        <f t="shared" si="9"/>
        <v>0</v>
      </c>
      <c r="AR95" s="160">
        <f t="shared" si="8"/>
        <v>-1.4705882352941175</v>
      </c>
      <c r="AT95" s="168">
        <f t="shared" ref="AT95:AU114" si="10">AU95*$AR95</f>
        <v>2.1626297577854667</v>
      </c>
      <c r="AU95" s="168">
        <f t="shared" si="10"/>
        <v>-1.4705882352941175</v>
      </c>
      <c r="AV95" s="169">
        <v>1</v>
      </c>
      <c r="AW95" s="160" t="e">
        <f t="array" ref="AW95:AX95">IF(ISNUMBER(AQ95),MMULT(AT95:AV95,$AV$9:$AW$11),NA())</f>
        <v>#N/A</v>
      </c>
      <c r="AX95" s="160" t="e">
        <v>#N/A</v>
      </c>
    </row>
    <row r="96" spans="43:50" x14ac:dyDescent="0.2">
      <c r="AQ96" s="61" t="b">
        <f t="shared" si="9"/>
        <v>0</v>
      </c>
      <c r="AR96" s="160">
        <f t="shared" si="8"/>
        <v>-1.4705882352941175</v>
      </c>
      <c r="AT96" s="168">
        <f t="shared" si="10"/>
        <v>2.1626297577854667</v>
      </c>
      <c r="AU96" s="168">
        <f t="shared" si="10"/>
        <v>-1.4705882352941175</v>
      </c>
      <c r="AV96" s="169">
        <v>1</v>
      </c>
      <c r="AW96" s="160" t="e">
        <f t="array" ref="AW96:AX96">IF(ISNUMBER(AQ96),MMULT(AT96:AV96,$AV$9:$AW$11),NA())</f>
        <v>#N/A</v>
      </c>
      <c r="AX96" s="160" t="e">
        <v>#N/A</v>
      </c>
    </row>
    <row r="97" spans="43:50" x14ac:dyDescent="0.2">
      <c r="AQ97" s="61" t="b">
        <f t="shared" si="9"/>
        <v>0</v>
      </c>
      <c r="AR97" s="160">
        <f t="shared" si="8"/>
        <v>-1.4705882352941175</v>
      </c>
      <c r="AT97" s="168">
        <f t="shared" si="10"/>
        <v>2.1626297577854667</v>
      </c>
      <c r="AU97" s="168">
        <f t="shared" si="10"/>
        <v>-1.4705882352941175</v>
      </c>
      <c r="AV97" s="169">
        <v>1</v>
      </c>
      <c r="AW97" s="160" t="e">
        <f t="array" ref="AW97:AX97">IF(ISNUMBER(AQ97),MMULT(AT97:AV97,$AV$9:$AW$11),NA())</f>
        <v>#N/A</v>
      </c>
      <c r="AX97" s="160" t="e">
        <v>#N/A</v>
      </c>
    </row>
    <row r="98" spans="43:50" x14ac:dyDescent="0.2">
      <c r="AQ98" s="61" t="b">
        <f t="shared" si="9"/>
        <v>0</v>
      </c>
      <c r="AR98" s="160">
        <f t="shared" si="8"/>
        <v>-1.4705882352941175</v>
      </c>
      <c r="AT98" s="168">
        <f t="shared" si="10"/>
        <v>2.1626297577854667</v>
      </c>
      <c r="AU98" s="168">
        <f t="shared" si="10"/>
        <v>-1.4705882352941175</v>
      </c>
      <c r="AV98" s="169">
        <v>1</v>
      </c>
      <c r="AW98" s="160" t="e">
        <f t="array" ref="AW98:AX98">IF(ISNUMBER(AQ98),MMULT(AT98:AV98,$AV$9:$AW$11),NA())</f>
        <v>#N/A</v>
      </c>
      <c r="AX98" s="160" t="e">
        <v>#N/A</v>
      </c>
    </row>
    <row r="99" spans="43:50" x14ac:dyDescent="0.2">
      <c r="AQ99" s="61" t="b">
        <f t="shared" si="9"/>
        <v>0</v>
      </c>
      <c r="AR99" s="160">
        <f t="shared" si="8"/>
        <v>-1.4705882352941175</v>
      </c>
      <c r="AT99" s="168">
        <f t="shared" si="10"/>
        <v>2.1626297577854667</v>
      </c>
      <c r="AU99" s="168">
        <f t="shared" si="10"/>
        <v>-1.4705882352941175</v>
      </c>
      <c r="AV99" s="169">
        <v>1</v>
      </c>
      <c r="AW99" s="160" t="e">
        <f t="array" ref="AW99:AX99">IF(ISNUMBER(AQ99),MMULT(AT99:AV99,$AV$9:$AW$11),NA())</f>
        <v>#N/A</v>
      </c>
      <c r="AX99" s="160" t="e">
        <v>#N/A</v>
      </c>
    </row>
    <row r="100" spans="43:50" x14ac:dyDescent="0.2">
      <c r="AQ100" s="61" t="b">
        <f t="shared" si="9"/>
        <v>0</v>
      </c>
      <c r="AR100" s="160">
        <f t="shared" si="8"/>
        <v>-1.4705882352941175</v>
      </c>
      <c r="AT100" s="168">
        <f t="shared" si="10"/>
        <v>2.1626297577854667</v>
      </c>
      <c r="AU100" s="168">
        <f t="shared" si="10"/>
        <v>-1.4705882352941175</v>
      </c>
      <c r="AV100" s="169">
        <v>1</v>
      </c>
      <c r="AW100" s="160" t="e">
        <f t="array" ref="AW100:AX100">IF(ISNUMBER(AQ100),MMULT(AT100:AV100,$AV$9:$AW$11),NA())</f>
        <v>#N/A</v>
      </c>
      <c r="AX100" s="160" t="e">
        <v>#N/A</v>
      </c>
    </row>
    <row r="101" spans="43:50" x14ac:dyDescent="0.2">
      <c r="AQ101" s="61" t="b">
        <f t="shared" si="9"/>
        <v>0</v>
      </c>
      <c r="AR101" s="160">
        <f t="shared" si="8"/>
        <v>-1.4705882352941175</v>
      </c>
      <c r="AT101" s="168">
        <f t="shared" si="10"/>
        <v>2.1626297577854667</v>
      </c>
      <c r="AU101" s="168">
        <f t="shared" si="10"/>
        <v>-1.4705882352941175</v>
      </c>
      <c r="AV101" s="169">
        <v>1</v>
      </c>
      <c r="AW101" s="160" t="e">
        <f t="array" ref="AW101:AX101">IF(ISNUMBER(AQ101),MMULT(AT101:AV101,$AV$9:$AW$11),NA())</f>
        <v>#N/A</v>
      </c>
      <c r="AX101" s="160" t="e">
        <v>#N/A</v>
      </c>
    </row>
    <row r="102" spans="43:50" x14ac:dyDescent="0.2">
      <c r="AQ102" s="61" t="b">
        <f t="shared" si="9"/>
        <v>0</v>
      </c>
      <c r="AR102" s="160">
        <f t="shared" si="8"/>
        <v>-1.4705882352941175</v>
      </c>
      <c r="AT102" s="168">
        <f t="shared" si="10"/>
        <v>2.1626297577854667</v>
      </c>
      <c r="AU102" s="168">
        <f t="shared" si="10"/>
        <v>-1.4705882352941175</v>
      </c>
      <c r="AV102" s="169">
        <v>1</v>
      </c>
      <c r="AW102" s="160" t="e">
        <f t="array" ref="AW102:AX102">IF(ISNUMBER(AQ102),MMULT(AT102:AV102,$AV$9:$AW$11),NA())</f>
        <v>#N/A</v>
      </c>
      <c r="AX102" s="160" t="e">
        <v>#N/A</v>
      </c>
    </row>
    <row r="103" spans="43:50" x14ac:dyDescent="0.2">
      <c r="AQ103" s="61" t="b">
        <f t="shared" si="9"/>
        <v>0</v>
      </c>
      <c r="AR103" s="160">
        <f t="shared" si="8"/>
        <v>-1.4705882352941175</v>
      </c>
      <c r="AT103" s="168">
        <f t="shared" si="10"/>
        <v>2.1626297577854667</v>
      </c>
      <c r="AU103" s="168">
        <f t="shared" si="10"/>
        <v>-1.4705882352941175</v>
      </c>
      <c r="AV103" s="169">
        <v>1</v>
      </c>
      <c r="AW103" s="160" t="e">
        <f t="array" ref="AW103:AX103">IF(ISNUMBER(AQ103),MMULT(AT103:AV103,$AV$9:$AW$11),NA())</f>
        <v>#N/A</v>
      </c>
      <c r="AX103" s="160" t="e">
        <v>#N/A</v>
      </c>
    </row>
    <row r="104" spans="43:50" x14ac:dyDescent="0.2">
      <c r="AQ104" s="61" t="b">
        <f t="shared" si="9"/>
        <v>0</v>
      </c>
      <c r="AR104" s="160">
        <f t="shared" si="8"/>
        <v>-1.4705882352941175</v>
      </c>
      <c r="AT104" s="168">
        <f t="shared" si="10"/>
        <v>2.1626297577854667</v>
      </c>
      <c r="AU104" s="168">
        <f t="shared" si="10"/>
        <v>-1.4705882352941175</v>
      </c>
      <c r="AV104" s="169">
        <v>1</v>
      </c>
      <c r="AW104" s="160" t="e">
        <f t="array" ref="AW104:AX104">IF(ISNUMBER(AQ104),MMULT(AT104:AV104,$AV$9:$AW$11),NA())</f>
        <v>#N/A</v>
      </c>
      <c r="AX104" s="160" t="e">
        <v>#N/A</v>
      </c>
    </row>
    <row r="105" spans="43:50" x14ac:dyDescent="0.2">
      <c r="AQ105" s="61" t="b">
        <f t="shared" si="9"/>
        <v>0</v>
      </c>
      <c r="AR105" s="160">
        <f t="shared" si="8"/>
        <v>-1.4705882352941175</v>
      </c>
      <c r="AT105" s="168">
        <f t="shared" si="10"/>
        <v>2.1626297577854667</v>
      </c>
      <c r="AU105" s="168">
        <f t="shared" si="10"/>
        <v>-1.4705882352941175</v>
      </c>
      <c r="AV105" s="169">
        <v>1</v>
      </c>
      <c r="AW105" s="160" t="e">
        <f t="array" ref="AW105:AX105">IF(ISNUMBER(AQ105),MMULT(AT105:AV105,$AV$9:$AW$11),NA())</f>
        <v>#N/A</v>
      </c>
      <c r="AX105" s="160" t="e">
        <v>#N/A</v>
      </c>
    </row>
    <row r="106" spans="43:50" x14ac:dyDescent="0.2">
      <c r="AQ106" s="61" t="b">
        <f t="shared" si="9"/>
        <v>0</v>
      </c>
      <c r="AR106" s="160">
        <f t="shared" si="8"/>
        <v>-1.4705882352941175</v>
      </c>
      <c r="AT106" s="168">
        <f t="shared" si="10"/>
        <v>2.1626297577854667</v>
      </c>
      <c r="AU106" s="168">
        <f t="shared" si="10"/>
        <v>-1.4705882352941175</v>
      </c>
      <c r="AV106" s="169">
        <v>1</v>
      </c>
      <c r="AW106" s="160" t="e">
        <f t="array" ref="AW106:AX106">IF(ISNUMBER(AQ106),MMULT(AT106:AV106,$AV$9:$AW$11),NA())</f>
        <v>#N/A</v>
      </c>
      <c r="AX106" s="160" t="e">
        <v>#N/A</v>
      </c>
    </row>
    <row r="107" spans="43:50" x14ac:dyDescent="0.2">
      <c r="AQ107" s="61" t="b">
        <f t="shared" si="9"/>
        <v>0</v>
      </c>
      <c r="AR107" s="160">
        <f t="shared" si="8"/>
        <v>-1.4705882352941175</v>
      </c>
      <c r="AT107" s="168">
        <f t="shared" si="10"/>
        <v>2.1626297577854667</v>
      </c>
      <c r="AU107" s="168">
        <f t="shared" si="10"/>
        <v>-1.4705882352941175</v>
      </c>
      <c r="AV107" s="169">
        <v>1</v>
      </c>
      <c r="AW107" s="160" t="e">
        <f t="array" ref="AW107:AX107">IF(ISNUMBER(AQ107),MMULT(AT107:AV107,$AV$9:$AW$11),NA())</f>
        <v>#N/A</v>
      </c>
      <c r="AX107" s="160" t="e">
        <v>#N/A</v>
      </c>
    </row>
    <row r="108" spans="43:50" x14ac:dyDescent="0.2">
      <c r="AQ108" s="61" t="b">
        <f t="shared" si="9"/>
        <v>0</v>
      </c>
      <c r="AR108" s="160">
        <f t="shared" si="8"/>
        <v>-1.4705882352941175</v>
      </c>
      <c r="AT108" s="168">
        <f t="shared" si="10"/>
        <v>2.1626297577854667</v>
      </c>
      <c r="AU108" s="168">
        <f t="shared" si="10"/>
        <v>-1.4705882352941175</v>
      </c>
      <c r="AV108" s="169">
        <v>1</v>
      </c>
      <c r="AW108" s="160" t="e">
        <f t="array" ref="AW108:AX108">IF(ISNUMBER(AQ108),MMULT(AT108:AV108,$AV$9:$AW$11),NA())</f>
        <v>#N/A</v>
      </c>
      <c r="AX108" s="160" t="e">
        <v>#N/A</v>
      </c>
    </row>
    <row r="109" spans="43:50" x14ac:dyDescent="0.2">
      <c r="AQ109" s="61" t="b">
        <f t="shared" si="9"/>
        <v>0</v>
      </c>
      <c r="AR109" s="160">
        <f t="shared" si="8"/>
        <v>-1.4705882352941175</v>
      </c>
      <c r="AT109" s="168">
        <f t="shared" si="10"/>
        <v>2.1626297577854667</v>
      </c>
      <c r="AU109" s="168">
        <f t="shared" si="10"/>
        <v>-1.4705882352941175</v>
      </c>
      <c r="AV109" s="169">
        <v>1</v>
      </c>
      <c r="AW109" s="160" t="e">
        <f t="array" ref="AW109:AX109">IF(ISNUMBER(AQ109),MMULT(AT109:AV109,$AV$9:$AW$11),NA())</f>
        <v>#N/A</v>
      </c>
      <c r="AX109" s="160" t="e">
        <v>#N/A</v>
      </c>
    </row>
    <row r="110" spans="43:50" x14ac:dyDescent="0.2">
      <c r="AQ110" s="61" t="b">
        <f t="shared" si="9"/>
        <v>0</v>
      </c>
      <c r="AR110" s="160">
        <f t="shared" si="8"/>
        <v>-1.4705882352941175</v>
      </c>
      <c r="AT110" s="168">
        <f t="shared" si="10"/>
        <v>2.1626297577854667</v>
      </c>
      <c r="AU110" s="168">
        <f t="shared" si="10"/>
        <v>-1.4705882352941175</v>
      </c>
      <c r="AV110" s="169">
        <v>1</v>
      </c>
      <c r="AW110" s="160" t="e">
        <f t="array" ref="AW110:AX110">IF(ISNUMBER(AQ110),MMULT(AT110:AV110,$AV$9:$AW$11),NA())</f>
        <v>#N/A</v>
      </c>
      <c r="AX110" s="160" t="e">
        <v>#N/A</v>
      </c>
    </row>
    <row r="111" spans="43:50" x14ac:dyDescent="0.2">
      <c r="AQ111" s="61" t="b">
        <f t="shared" si="9"/>
        <v>0</v>
      </c>
      <c r="AR111" s="160">
        <f t="shared" ref="AR111:AR142" si="11">(AQ111-AR$9)/(AR$10-AR$9)</f>
        <v>-1.4705882352941175</v>
      </c>
      <c r="AT111" s="168">
        <f t="shared" si="10"/>
        <v>2.1626297577854667</v>
      </c>
      <c r="AU111" s="168">
        <f t="shared" si="10"/>
        <v>-1.4705882352941175</v>
      </c>
      <c r="AV111" s="169">
        <v>1</v>
      </c>
      <c r="AW111" s="160" t="e">
        <f t="array" ref="AW111:AX111">IF(ISNUMBER(AQ111),MMULT(AT111:AV111,$AV$9:$AW$11),NA())</f>
        <v>#N/A</v>
      </c>
      <c r="AX111" s="160" t="e">
        <v>#N/A</v>
      </c>
    </row>
    <row r="112" spans="43:50" x14ac:dyDescent="0.2">
      <c r="AQ112" s="61" t="b">
        <f t="shared" ref="AQ112:AQ143" si="12">IF(AQ111&lt;AR$10,AQ111+AR$11)</f>
        <v>0</v>
      </c>
      <c r="AR112" s="160">
        <f t="shared" si="11"/>
        <v>-1.4705882352941175</v>
      </c>
      <c r="AT112" s="168">
        <f t="shared" si="10"/>
        <v>2.1626297577854667</v>
      </c>
      <c r="AU112" s="168">
        <f t="shared" si="10"/>
        <v>-1.4705882352941175</v>
      </c>
      <c r="AV112" s="169">
        <v>1</v>
      </c>
      <c r="AW112" s="160" t="e">
        <f t="array" ref="AW112:AX112">IF(ISNUMBER(AQ112),MMULT(AT112:AV112,$AV$9:$AW$11),NA())</f>
        <v>#N/A</v>
      </c>
      <c r="AX112" s="160" t="e">
        <v>#N/A</v>
      </c>
    </row>
    <row r="113" spans="43:50" x14ac:dyDescent="0.2">
      <c r="AQ113" s="61" t="b">
        <f t="shared" si="12"/>
        <v>0</v>
      </c>
      <c r="AR113" s="160">
        <f t="shared" si="11"/>
        <v>-1.4705882352941175</v>
      </c>
      <c r="AT113" s="168">
        <f t="shared" si="10"/>
        <v>2.1626297577854667</v>
      </c>
      <c r="AU113" s="168">
        <f t="shared" si="10"/>
        <v>-1.4705882352941175</v>
      </c>
      <c r="AV113" s="169">
        <v>1</v>
      </c>
      <c r="AW113" s="160" t="e">
        <f t="array" ref="AW113:AX113">IF(ISNUMBER(AQ113),MMULT(AT113:AV113,$AV$9:$AW$11),NA())</f>
        <v>#N/A</v>
      </c>
      <c r="AX113" s="160" t="e">
        <v>#N/A</v>
      </c>
    </row>
    <row r="114" spans="43:50" x14ac:dyDescent="0.2">
      <c r="AQ114" s="61" t="b">
        <f t="shared" si="12"/>
        <v>0</v>
      </c>
      <c r="AR114" s="160">
        <f t="shared" si="11"/>
        <v>-1.4705882352941175</v>
      </c>
      <c r="AT114" s="168">
        <f t="shared" si="10"/>
        <v>2.1626297577854667</v>
      </c>
      <c r="AU114" s="168">
        <f t="shared" si="10"/>
        <v>-1.4705882352941175</v>
      </c>
      <c r="AV114" s="169">
        <v>1</v>
      </c>
      <c r="AW114" s="160" t="e">
        <f t="array" ref="AW114:AX114">IF(ISNUMBER(AQ114),MMULT(AT114:AV114,$AV$9:$AW$11),NA())</f>
        <v>#N/A</v>
      </c>
      <c r="AX114" s="160" t="e">
        <v>#N/A</v>
      </c>
    </row>
    <row r="115" spans="43:50" x14ac:dyDescent="0.2">
      <c r="AQ115" s="61" t="b">
        <f t="shared" si="12"/>
        <v>0</v>
      </c>
      <c r="AR115" s="160">
        <f t="shared" si="11"/>
        <v>-1.4705882352941175</v>
      </c>
      <c r="AT115" s="168">
        <f t="shared" ref="AT115:AU134" si="13">AU115*$AR115</f>
        <v>2.1626297577854667</v>
      </c>
      <c r="AU115" s="168">
        <f t="shared" si="13"/>
        <v>-1.4705882352941175</v>
      </c>
      <c r="AV115" s="169">
        <v>1</v>
      </c>
      <c r="AW115" s="160" t="e">
        <f t="array" ref="AW115:AX115">IF(ISNUMBER(AQ115),MMULT(AT115:AV115,$AV$9:$AW$11),NA())</f>
        <v>#N/A</v>
      </c>
      <c r="AX115" s="160" t="e">
        <v>#N/A</v>
      </c>
    </row>
    <row r="116" spans="43:50" x14ac:dyDescent="0.2">
      <c r="AQ116" s="61" t="b">
        <f t="shared" si="12"/>
        <v>0</v>
      </c>
      <c r="AR116" s="160">
        <f t="shared" si="11"/>
        <v>-1.4705882352941175</v>
      </c>
      <c r="AT116" s="168">
        <f t="shared" si="13"/>
        <v>2.1626297577854667</v>
      </c>
      <c r="AU116" s="168">
        <f t="shared" si="13"/>
        <v>-1.4705882352941175</v>
      </c>
      <c r="AV116" s="169">
        <v>1</v>
      </c>
      <c r="AW116" s="160" t="e">
        <f t="array" ref="AW116:AX116">IF(ISNUMBER(AQ116),MMULT(AT116:AV116,$AV$9:$AW$11),NA())</f>
        <v>#N/A</v>
      </c>
      <c r="AX116" s="160" t="e">
        <v>#N/A</v>
      </c>
    </row>
    <row r="117" spans="43:50" x14ac:dyDescent="0.2">
      <c r="AQ117" s="61" t="b">
        <f t="shared" si="12"/>
        <v>0</v>
      </c>
      <c r="AR117" s="160">
        <f t="shared" si="11"/>
        <v>-1.4705882352941175</v>
      </c>
      <c r="AT117" s="168">
        <f t="shared" si="13"/>
        <v>2.1626297577854667</v>
      </c>
      <c r="AU117" s="168">
        <f t="shared" si="13"/>
        <v>-1.4705882352941175</v>
      </c>
      <c r="AV117" s="169">
        <v>1</v>
      </c>
      <c r="AW117" s="160" t="e">
        <f t="array" ref="AW117:AX117">IF(ISNUMBER(AQ117),MMULT(AT117:AV117,$AV$9:$AW$11),NA())</f>
        <v>#N/A</v>
      </c>
      <c r="AX117" s="160" t="e">
        <v>#N/A</v>
      </c>
    </row>
    <row r="118" spans="43:50" x14ac:dyDescent="0.2">
      <c r="AQ118" s="61" t="b">
        <f t="shared" si="12"/>
        <v>0</v>
      </c>
      <c r="AR118" s="160">
        <f t="shared" si="11"/>
        <v>-1.4705882352941175</v>
      </c>
      <c r="AT118" s="168">
        <f t="shared" si="13"/>
        <v>2.1626297577854667</v>
      </c>
      <c r="AU118" s="168">
        <f t="shared" si="13"/>
        <v>-1.4705882352941175</v>
      </c>
      <c r="AV118" s="169">
        <v>1</v>
      </c>
      <c r="AW118" s="160" t="e">
        <f t="array" ref="AW118:AX118">IF(ISNUMBER(AQ118),MMULT(AT118:AV118,$AV$9:$AW$11),NA())</f>
        <v>#N/A</v>
      </c>
      <c r="AX118" s="160" t="e">
        <v>#N/A</v>
      </c>
    </row>
    <row r="119" spans="43:50" x14ac:dyDescent="0.2">
      <c r="AQ119" s="61" t="b">
        <f t="shared" si="12"/>
        <v>0</v>
      </c>
      <c r="AR119" s="160">
        <f t="shared" si="11"/>
        <v>-1.4705882352941175</v>
      </c>
      <c r="AT119" s="168">
        <f t="shared" si="13"/>
        <v>2.1626297577854667</v>
      </c>
      <c r="AU119" s="168">
        <f t="shared" si="13"/>
        <v>-1.4705882352941175</v>
      </c>
      <c r="AV119" s="169">
        <v>1</v>
      </c>
      <c r="AW119" s="160" t="e">
        <f t="array" ref="AW119:AX119">IF(ISNUMBER(AQ119),MMULT(AT119:AV119,$AV$9:$AW$11),NA())</f>
        <v>#N/A</v>
      </c>
      <c r="AX119" s="160" t="e">
        <v>#N/A</v>
      </c>
    </row>
    <row r="120" spans="43:50" x14ac:dyDescent="0.2">
      <c r="AQ120" s="61" t="b">
        <f t="shared" si="12"/>
        <v>0</v>
      </c>
      <c r="AR120" s="160">
        <f t="shared" si="11"/>
        <v>-1.4705882352941175</v>
      </c>
      <c r="AT120" s="168">
        <f t="shared" si="13"/>
        <v>2.1626297577854667</v>
      </c>
      <c r="AU120" s="168">
        <f t="shared" si="13"/>
        <v>-1.4705882352941175</v>
      </c>
      <c r="AV120" s="169">
        <v>1</v>
      </c>
      <c r="AW120" s="160" t="e">
        <f t="array" ref="AW120:AX120">IF(ISNUMBER(AQ120),MMULT(AT120:AV120,$AV$9:$AW$11),NA())</f>
        <v>#N/A</v>
      </c>
      <c r="AX120" s="160" t="e">
        <v>#N/A</v>
      </c>
    </row>
    <row r="121" spans="43:50" x14ac:dyDescent="0.2">
      <c r="AQ121" s="61" t="b">
        <f t="shared" si="12"/>
        <v>0</v>
      </c>
      <c r="AR121" s="160">
        <f t="shared" si="11"/>
        <v>-1.4705882352941175</v>
      </c>
      <c r="AT121" s="168">
        <f t="shared" si="13"/>
        <v>2.1626297577854667</v>
      </c>
      <c r="AU121" s="168">
        <f t="shared" si="13"/>
        <v>-1.4705882352941175</v>
      </c>
      <c r="AV121" s="169">
        <v>1</v>
      </c>
      <c r="AW121" s="160" t="e">
        <f t="array" ref="AW121:AX121">IF(ISNUMBER(AQ121),MMULT(AT121:AV121,$AV$9:$AW$11),NA())</f>
        <v>#N/A</v>
      </c>
      <c r="AX121" s="160" t="e">
        <v>#N/A</v>
      </c>
    </row>
    <row r="122" spans="43:50" x14ac:dyDescent="0.2">
      <c r="AQ122" s="61" t="b">
        <f t="shared" si="12"/>
        <v>0</v>
      </c>
      <c r="AR122" s="160">
        <f t="shared" si="11"/>
        <v>-1.4705882352941175</v>
      </c>
      <c r="AT122" s="168">
        <f t="shared" si="13"/>
        <v>2.1626297577854667</v>
      </c>
      <c r="AU122" s="168">
        <f t="shared" si="13"/>
        <v>-1.4705882352941175</v>
      </c>
      <c r="AV122" s="169">
        <v>1</v>
      </c>
      <c r="AW122" s="160" t="e">
        <f t="array" ref="AW122:AX122">IF(ISNUMBER(AQ122),MMULT(AT122:AV122,$AV$9:$AW$11),NA())</f>
        <v>#N/A</v>
      </c>
      <c r="AX122" s="160" t="e">
        <v>#N/A</v>
      </c>
    </row>
    <row r="123" spans="43:50" x14ac:dyDescent="0.2">
      <c r="AQ123" s="61" t="b">
        <f t="shared" si="12"/>
        <v>0</v>
      </c>
      <c r="AR123" s="160">
        <f t="shared" si="11"/>
        <v>-1.4705882352941175</v>
      </c>
      <c r="AT123" s="168">
        <f t="shared" si="13"/>
        <v>2.1626297577854667</v>
      </c>
      <c r="AU123" s="168">
        <f t="shared" si="13"/>
        <v>-1.4705882352941175</v>
      </c>
      <c r="AV123" s="169">
        <v>1</v>
      </c>
      <c r="AW123" s="160" t="e">
        <f t="array" ref="AW123:AX123">IF(ISNUMBER(AQ123),MMULT(AT123:AV123,$AV$9:$AW$11),NA())</f>
        <v>#N/A</v>
      </c>
      <c r="AX123" s="160" t="e">
        <v>#N/A</v>
      </c>
    </row>
    <row r="124" spans="43:50" x14ac:dyDescent="0.2">
      <c r="AQ124" s="61" t="b">
        <f t="shared" si="12"/>
        <v>0</v>
      </c>
      <c r="AR124" s="160">
        <f t="shared" si="11"/>
        <v>-1.4705882352941175</v>
      </c>
      <c r="AT124" s="168">
        <f t="shared" si="13"/>
        <v>2.1626297577854667</v>
      </c>
      <c r="AU124" s="168">
        <f t="shared" si="13"/>
        <v>-1.4705882352941175</v>
      </c>
      <c r="AV124" s="169">
        <v>1</v>
      </c>
      <c r="AW124" s="160" t="e">
        <f t="array" ref="AW124:AX124">IF(ISNUMBER(AQ124),MMULT(AT124:AV124,$AV$9:$AW$11),NA())</f>
        <v>#N/A</v>
      </c>
      <c r="AX124" s="160" t="e">
        <v>#N/A</v>
      </c>
    </row>
    <row r="125" spans="43:50" x14ac:dyDescent="0.2">
      <c r="AQ125" s="61" t="b">
        <f t="shared" si="12"/>
        <v>0</v>
      </c>
      <c r="AR125" s="160">
        <f t="shared" si="11"/>
        <v>-1.4705882352941175</v>
      </c>
      <c r="AT125" s="168">
        <f t="shared" si="13"/>
        <v>2.1626297577854667</v>
      </c>
      <c r="AU125" s="168">
        <f t="shared" si="13"/>
        <v>-1.4705882352941175</v>
      </c>
      <c r="AV125" s="169">
        <v>1</v>
      </c>
      <c r="AW125" s="160" t="e">
        <f t="array" ref="AW125:AX125">IF(ISNUMBER(AQ125),MMULT(AT125:AV125,$AV$9:$AW$11),NA())</f>
        <v>#N/A</v>
      </c>
      <c r="AX125" s="160" t="e">
        <v>#N/A</v>
      </c>
    </row>
    <row r="126" spans="43:50" x14ac:dyDescent="0.2">
      <c r="AQ126" s="61" t="b">
        <f t="shared" si="12"/>
        <v>0</v>
      </c>
      <c r="AR126" s="160">
        <f t="shared" si="11"/>
        <v>-1.4705882352941175</v>
      </c>
      <c r="AT126" s="168">
        <f t="shared" si="13"/>
        <v>2.1626297577854667</v>
      </c>
      <c r="AU126" s="168">
        <f t="shared" si="13"/>
        <v>-1.4705882352941175</v>
      </c>
      <c r="AV126" s="169">
        <v>1</v>
      </c>
      <c r="AW126" s="160" t="e">
        <f t="array" ref="AW126:AX126">IF(ISNUMBER(AQ126),MMULT(AT126:AV126,$AV$9:$AW$11),NA())</f>
        <v>#N/A</v>
      </c>
      <c r="AX126" s="160" t="e">
        <v>#N/A</v>
      </c>
    </row>
    <row r="127" spans="43:50" x14ac:dyDescent="0.2">
      <c r="AQ127" s="61" t="b">
        <f t="shared" si="12"/>
        <v>0</v>
      </c>
      <c r="AR127" s="160">
        <f t="shared" si="11"/>
        <v>-1.4705882352941175</v>
      </c>
      <c r="AT127" s="168">
        <f t="shared" si="13"/>
        <v>2.1626297577854667</v>
      </c>
      <c r="AU127" s="168">
        <f t="shared" si="13"/>
        <v>-1.4705882352941175</v>
      </c>
      <c r="AV127" s="169">
        <v>1</v>
      </c>
      <c r="AW127" s="160" t="e">
        <f t="array" ref="AW127:AX127">IF(ISNUMBER(AQ127),MMULT(AT127:AV127,$AV$9:$AW$11),NA())</f>
        <v>#N/A</v>
      </c>
      <c r="AX127" s="160" t="e">
        <v>#N/A</v>
      </c>
    </row>
    <row r="128" spans="43:50" x14ac:dyDescent="0.2">
      <c r="AQ128" s="61" t="b">
        <f t="shared" si="12"/>
        <v>0</v>
      </c>
      <c r="AR128" s="160">
        <f t="shared" si="11"/>
        <v>-1.4705882352941175</v>
      </c>
      <c r="AT128" s="168">
        <f t="shared" si="13"/>
        <v>2.1626297577854667</v>
      </c>
      <c r="AU128" s="168">
        <f t="shared" si="13"/>
        <v>-1.4705882352941175</v>
      </c>
      <c r="AV128" s="169">
        <v>1</v>
      </c>
      <c r="AW128" s="160" t="e">
        <f t="array" ref="AW128:AX128">IF(ISNUMBER(AQ128),MMULT(AT128:AV128,$AV$9:$AW$11),NA())</f>
        <v>#N/A</v>
      </c>
      <c r="AX128" s="160" t="e">
        <v>#N/A</v>
      </c>
    </row>
    <row r="129" spans="43:50" x14ac:dyDescent="0.2">
      <c r="AQ129" s="61" t="b">
        <f t="shared" si="12"/>
        <v>0</v>
      </c>
      <c r="AR129" s="160">
        <f t="shared" si="11"/>
        <v>-1.4705882352941175</v>
      </c>
      <c r="AT129" s="168">
        <f t="shared" si="13"/>
        <v>2.1626297577854667</v>
      </c>
      <c r="AU129" s="168">
        <f t="shared" si="13"/>
        <v>-1.4705882352941175</v>
      </c>
      <c r="AV129" s="169">
        <v>1</v>
      </c>
      <c r="AW129" s="160" t="e">
        <f t="array" ref="AW129:AX129">IF(ISNUMBER(AQ129),MMULT(AT129:AV129,$AV$9:$AW$11),NA())</f>
        <v>#N/A</v>
      </c>
      <c r="AX129" s="160" t="e">
        <v>#N/A</v>
      </c>
    </row>
    <row r="130" spans="43:50" x14ac:dyDescent="0.2">
      <c r="AQ130" s="61" t="b">
        <f t="shared" si="12"/>
        <v>0</v>
      </c>
      <c r="AR130" s="160">
        <f t="shared" si="11"/>
        <v>-1.4705882352941175</v>
      </c>
      <c r="AT130" s="168">
        <f t="shared" si="13"/>
        <v>2.1626297577854667</v>
      </c>
      <c r="AU130" s="168">
        <f t="shared" si="13"/>
        <v>-1.4705882352941175</v>
      </c>
      <c r="AV130" s="169">
        <v>1</v>
      </c>
      <c r="AW130" s="160" t="e">
        <f t="array" ref="AW130:AX130">IF(ISNUMBER(AQ130),MMULT(AT130:AV130,$AV$9:$AW$11),NA())</f>
        <v>#N/A</v>
      </c>
      <c r="AX130" s="160" t="e">
        <v>#N/A</v>
      </c>
    </row>
    <row r="131" spans="43:50" x14ac:dyDescent="0.2">
      <c r="AQ131" s="61" t="b">
        <f t="shared" si="12"/>
        <v>0</v>
      </c>
      <c r="AR131" s="160">
        <f t="shared" si="11"/>
        <v>-1.4705882352941175</v>
      </c>
      <c r="AT131" s="168">
        <f t="shared" si="13"/>
        <v>2.1626297577854667</v>
      </c>
      <c r="AU131" s="168">
        <f t="shared" si="13"/>
        <v>-1.4705882352941175</v>
      </c>
      <c r="AV131" s="169">
        <v>1</v>
      </c>
      <c r="AW131" s="160" t="e">
        <f t="array" ref="AW131:AX131">IF(ISNUMBER(AQ131),MMULT(AT131:AV131,$AV$9:$AW$11),NA())</f>
        <v>#N/A</v>
      </c>
      <c r="AX131" s="160" t="e">
        <v>#N/A</v>
      </c>
    </row>
    <row r="132" spans="43:50" x14ac:dyDescent="0.2">
      <c r="AQ132" s="61" t="b">
        <f t="shared" si="12"/>
        <v>0</v>
      </c>
      <c r="AR132" s="160">
        <f t="shared" si="11"/>
        <v>-1.4705882352941175</v>
      </c>
      <c r="AT132" s="168">
        <f t="shared" si="13"/>
        <v>2.1626297577854667</v>
      </c>
      <c r="AU132" s="168">
        <f t="shared" si="13"/>
        <v>-1.4705882352941175</v>
      </c>
      <c r="AV132" s="169">
        <v>1</v>
      </c>
      <c r="AW132" s="160" t="e">
        <f t="array" ref="AW132:AX132">IF(ISNUMBER(AQ132),MMULT(AT132:AV132,$AV$9:$AW$11),NA())</f>
        <v>#N/A</v>
      </c>
      <c r="AX132" s="160" t="e">
        <v>#N/A</v>
      </c>
    </row>
    <row r="133" spans="43:50" x14ac:dyDescent="0.2">
      <c r="AQ133" s="61" t="b">
        <f t="shared" si="12"/>
        <v>0</v>
      </c>
      <c r="AR133" s="160">
        <f t="shared" si="11"/>
        <v>-1.4705882352941175</v>
      </c>
      <c r="AT133" s="168">
        <f t="shared" si="13"/>
        <v>2.1626297577854667</v>
      </c>
      <c r="AU133" s="168">
        <f t="shared" si="13"/>
        <v>-1.4705882352941175</v>
      </c>
      <c r="AV133" s="169">
        <v>1</v>
      </c>
      <c r="AW133" s="160" t="e">
        <f t="array" ref="AW133:AX133">IF(ISNUMBER(AQ133),MMULT(AT133:AV133,$AV$9:$AW$11),NA())</f>
        <v>#N/A</v>
      </c>
      <c r="AX133" s="160" t="e">
        <v>#N/A</v>
      </c>
    </row>
    <row r="134" spans="43:50" x14ac:dyDescent="0.2">
      <c r="AQ134" s="61" t="b">
        <f t="shared" si="12"/>
        <v>0</v>
      </c>
      <c r="AR134" s="160">
        <f t="shared" si="11"/>
        <v>-1.4705882352941175</v>
      </c>
      <c r="AT134" s="168">
        <f t="shared" si="13"/>
        <v>2.1626297577854667</v>
      </c>
      <c r="AU134" s="168">
        <f t="shared" si="13"/>
        <v>-1.4705882352941175</v>
      </c>
      <c r="AV134" s="169">
        <v>1</v>
      </c>
      <c r="AW134" s="160" t="e">
        <f t="array" ref="AW134:AX134">IF(ISNUMBER(AQ134),MMULT(AT134:AV134,$AV$9:$AW$11),NA())</f>
        <v>#N/A</v>
      </c>
      <c r="AX134" s="160" t="e">
        <v>#N/A</v>
      </c>
    </row>
    <row r="135" spans="43:50" x14ac:dyDescent="0.2">
      <c r="AQ135" s="61" t="b">
        <f t="shared" si="12"/>
        <v>0</v>
      </c>
      <c r="AR135" s="160">
        <f t="shared" si="11"/>
        <v>-1.4705882352941175</v>
      </c>
      <c r="AT135" s="168">
        <f t="shared" ref="AT135:AU154" si="14">AU135*$AR135</f>
        <v>2.1626297577854667</v>
      </c>
      <c r="AU135" s="168">
        <f t="shared" si="14"/>
        <v>-1.4705882352941175</v>
      </c>
      <c r="AV135" s="169">
        <v>1</v>
      </c>
      <c r="AW135" s="160" t="e">
        <f t="array" ref="AW135:AX135">IF(ISNUMBER(AQ135),MMULT(AT135:AV135,$AV$9:$AW$11),NA())</f>
        <v>#N/A</v>
      </c>
      <c r="AX135" s="160" t="e">
        <v>#N/A</v>
      </c>
    </row>
    <row r="136" spans="43:50" x14ac:dyDescent="0.2">
      <c r="AQ136" s="61" t="b">
        <f t="shared" si="12"/>
        <v>0</v>
      </c>
      <c r="AR136" s="160">
        <f t="shared" si="11"/>
        <v>-1.4705882352941175</v>
      </c>
      <c r="AT136" s="168">
        <f t="shared" si="14"/>
        <v>2.1626297577854667</v>
      </c>
      <c r="AU136" s="168">
        <f t="shared" si="14"/>
        <v>-1.4705882352941175</v>
      </c>
      <c r="AV136" s="169">
        <v>1</v>
      </c>
      <c r="AW136" s="160" t="e">
        <f t="array" ref="AW136:AX136">IF(ISNUMBER(AQ136),MMULT(AT136:AV136,$AV$9:$AW$11),NA())</f>
        <v>#N/A</v>
      </c>
      <c r="AX136" s="160" t="e">
        <v>#N/A</v>
      </c>
    </row>
    <row r="137" spans="43:50" x14ac:dyDescent="0.2">
      <c r="AQ137" s="61" t="b">
        <f t="shared" si="12"/>
        <v>0</v>
      </c>
      <c r="AR137" s="160">
        <f t="shared" si="11"/>
        <v>-1.4705882352941175</v>
      </c>
      <c r="AT137" s="168">
        <f t="shared" si="14"/>
        <v>2.1626297577854667</v>
      </c>
      <c r="AU137" s="168">
        <f t="shared" si="14"/>
        <v>-1.4705882352941175</v>
      </c>
      <c r="AV137" s="169">
        <v>1</v>
      </c>
      <c r="AW137" s="160" t="e">
        <f t="array" ref="AW137:AX137">IF(ISNUMBER(AQ137),MMULT(AT137:AV137,$AV$9:$AW$11),NA())</f>
        <v>#N/A</v>
      </c>
      <c r="AX137" s="160" t="e">
        <v>#N/A</v>
      </c>
    </row>
    <row r="138" spans="43:50" x14ac:dyDescent="0.2">
      <c r="AQ138" s="61" t="b">
        <f t="shared" si="12"/>
        <v>0</v>
      </c>
      <c r="AR138" s="160">
        <f t="shared" si="11"/>
        <v>-1.4705882352941175</v>
      </c>
      <c r="AT138" s="168">
        <f t="shared" si="14"/>
        <v>2.1626297577854667</v>
      </c>
      <c r="AU138" s="168">
        <f t="shared" si="14"/>
        <v>-1.4705882352941175</v>
      </c>
      <c r="AV138" s="169">
        <v>1</v>
      </c>
      <c r="AW138" s="160" t="e">
        <f t="array" ref="AW138:AX138">IF(ISNUMBER(AQ138),MMULT(AT138:AV138,$AV$9:$AW$11),NA())</f>
        <v>#N/A</v>
      </c>
      <c r="AX138" s="160" t="e">
        <v>#N/A</v>
      </c>
    </row>
    <row r="139" spans="43:50" x14ac:dyDescent="0.2">
      <c r="AQ139" s="61" t="b">
        <f t="shared" si="12"/>
        <v>0</v>
      </c>
      <c r="AR139" s="160">
        <f t="shared" si="11"/>
        <v>-1.4705882352941175</v>
      </c>
      <c r="AT139" s="168">
        <f t="shared" si="14"/>
        <v>2.1626297577854667</v>
      </c>
      <c r="AU139" s="168">
        <f t="shared" si="14"/>
        <v>-1.4705882352941175</v>
      </c>
      <c r="AV139" s="169">
        <v>1</v>
      </c>
      <c r="AW139" s="160" t="e">
        <f t="array" ref="AW139:AX139">IF(ISNUMBER(AQ139),MMULT(AT139:AV139,$AV$9:$AW$11),NA())</f>
        <v>#N/A</v>
      </c>
      <c r="AX139" s="160" t="e">
        <v>#N/A</v>
      </c>
    </row>
    <row r="140" spans="43:50" x14ac:dyDescent="0.2">
      <c r="AQ140" s="61" t="b">
        <f t="shared" si="12"/>
        <v>0</v>
      </c>
      <c r="AR140" s="160">
        <f t="shared" si="11"/>
        <v>-1.4705882352941175</v>
      </c>
      <c r="AT140" s="168">
        <f t="shared" si="14"/>
        <v>2.1626297577854667</v>
      </c>
      <c r="AU140" s="168">
        <f t="shared" si="14"/>
        <v>-1.4705882352941175</v>
      </c>
      <c r="AV140" s="169">
        <v>1</v>
      </c>
      <c r="AW140" s="160" t="e">
        <f t="array" ref="AW140:AX140">IF(ISNUMBER(AQ140),MMULT(AT140:AV140,$AV$9:$AW$11),NA())</f>
        <v>#N/A</v>
      </c>
      <c r="AX140" s="160" t="e">
        <v>#N/A</v>
      </c>
    </row>
    <row r="141" spans="43:50" x14ac:dyDescent="0.2">
      <c r="AQ141" s="61" t="b">
        <f t="shared" si="12"/>
        <v>0</v>
      </c>
      <c r="AR141" s="160">
        <f t="shared" si="11"/>
        <v>-1.4705882352941175</v>
      </c>
      <c r="AT141" s="168">
        <f t="shared" si="14"/>
        <v>2.1626297577854667</v>
      </c>
      <c r="AU141" s="168">
        <f t="shared" si="14"/>
        <v>-1.4705882352941175</v>
      </c>
      <c r="AV141" s="169">
        <v>1</v>
      </c>
      <c r="AW141" s="160" t="e">
        <f t="array" ref="AW141:AX141">IF(ISNUMBER(AQ141),MMULT(AT141:AV141,$AV$9:$AW$11),NA())</f>
        <v>#N/A</v>
      </c>
      <c r="AX141" s="160" t="e">
        <v>#N/A</v>
      </c>
    </row>
    <row r="142" spans="43:50" x14ac:dyDescent="0.2">
      <c r="AQ142" s="61" t="b">
        <f t="shared" si="12"/>
        <v>0</v>
      </c>
      <c r="AR142" s="160">
        <f t="shared" si="11"/>
        <v>-1.4705882352941175</v>
      </c>
      <c r="AT142" s="168">
        <f t="shared" si="14"/>
        <v>2.1626297577854667</v>
      </c>
      <c r="AU142" s="168">
        <f t="shared" si="14"/>
        <v>-1.4705882352941175</v>
      </c>
      <c r="AV142" s="169">
        <v>1</v>
      </c>
      <c r="AW142" s="160" t="e">
        <f t="array" ref="AW142:AX142">IF(ISNUMBER(AQ142),MMULT(AT142:AV142,$AV$9:$AW$11),NA())</f>
        <v>#N/A</v>
      </c>
      <c r="AX142" s="160" t="e">
        <v>#N/A</v>
      </c>
    </row>
    <row r="143" spans="43:50" x14ac:dyDescent="0.2">
      <c r="AQ143" s="61" t="b">
        <f t="shared" si="12"/>
        <v>0</v>
      </c>
      <c r="AR143" s="160">
        <f t="shared" ref="AR143:AR174" si="15">(AQ143-AR$9)/(AR$10-AR$9)</f>
        <v>-1.4705882352941175</v>
      </c>
      <c r="AT143" s="168">
        <f t="shared" si="14"/>
        <v>2.1626297577854667</v>
      </c>
      <c r="AU143" s="168">
        <f t="shared" si="14"/>
        <v>-1.4705882352941175</v>
      </c>
      <c r="AV143" s="169">
        <v>1</v>
      </c>
      <c r="AW143" s="160" t="e">
        <f t="array" ref="AW143:AX143">IF(ISNUMBER(AQ143),MMULT(AT143:AV143,$AV$9:$AW$11),NA())</f>
        <v>#N/A</v>
      </c>
      <c r="AX143" s="160" t="e">
        <v>#N/A</v>
      </c>
    </row>
    <row r="144" spans="43:50" x14ac:dyDescent="0.2">
      <c r="AQ144" s="61" t="b">
        <f t="shared" ref="AQ144:AQ175" si="16">IF(AQ143&lt;AR$10,AQ143+AR$11)</f>
        <v>0</v>
      </c>
      <c r="AR144" s="160">
        <f t="shared" si="15"/>
        <v>-1.4705882352941175</v>
      </c>
      <c r="AT144" s="168">
        <f t="shared" si="14"/>
        <v>2.1626297577854667</v>
      </c>
      <c r="AU144" s="168">
        <f t="shared" si="14"/>
        <v>-1.4705882352941175</v>
      </c>
      <c r="AV144" s="169">
        <v>1</v>
      </c>
      <c r="AW144" s="160" t="e">
        <f t="array" ref="AW144:AX144">IF(ISNUMBER(AQ144),MMULT(AT144:AV144,$AV$9:$AW$11),NA())</f>
        <v>#N/A</v>
      </c>
      <c r="AX144" s="160" t="e">
        <v>#N/A</v>
      </c>
    </row>
    <row r="145" spans="43:50" x14ac:dyDescent="0.2">
      <c r="AQ145" s="61" t="b">
        <f t="shared" si="16"/>
        <v>0</v>
      </c>
      <c r="AR145" s="160">
        <f t="shared" si="15"/>
        <v>-1.4705882352941175</v>
      </c>
      <c r="AT145" s="168">
        <f t="shared" si="14"/>
        <v>2.1626297577854667</v>
      </c>
      <c r="AU145" s="168">
        <f t="shared" si="14"/>
        <v>-1.4705882352941175</v>
      </c>
      <c r="AV145" s="169">
        <v>1</v>
      </c>
      <c r="AW145" s="160" t="e">
        <f t="array" ref="AW145:AX145">IF(ISNUMBER(AQ145),MMULT(AT145:AV145,$AV$9:$AW$11),NA())</f>
        <v>#N/A</v>
      </c>
      <c r="AX145" s="160" t="e">
        <v>#N/A</v>
      </c>
    </row>
    <row r="146" spans="43:50" x14ac:dyDescent="0.2">
      <c r="AQ146" s="61" t="b">
        <f t="shared" si="16"/>
        <v>0</v>
      </c>
      <c r="AR146" s="160">
        <f t="shared" si="15"/>
        <v>-1.4705882352941175</v>
      </c>
      <c r="AT146" s="168">
        <f t="shared" si="14"/>
        <v>2.1626297577854667</v>
      </c>
      <c r="AU146" s="168">
        <f t="shared" si="14"/>
        <v>-1.4705882352941175</v>
      </c>
      <c r="AV146" s="169">
        <v>1</v>
      </c>
      <c r="AW146" s="160" t="e">
        <f t="array" ref="AW146:AX146">IF(ISNUMBER(AQ146),MMULT(AT146:AV146,$AV$9:$AW$11),NA())</f>
        <v>#N/A</v>
      </c>
      <c r="AX146" s="160" t="e">
        <v>#N/A</v>
      </c>
    </row>
    <row r="147" spans="43:50" x14ac:dyDescent="0.2">
      <c r="AQ147" s="61" t="b">
        <f t="shared" si="16"/>
        <v>0</v>
      </c>
      <c r="AR147" s="160">
        <f t="shared" si="15"/>
        <v>-1.4705882352941175</v>
      </c>
      <c r="AT147" s="168">
        <f t="shared" si="14"/>
        <v>2.1626297577854667</v>
      </c>
      <c r="AU147" s="168">
        <f t="shared" si="14"/>
        <v>-1.4705882352941175</v>
      </c>
      <c r="AV147" s="169">
        <v>1</v>
      </c>
      <c r="AW147" s="160" t="e">
        <f t="array" ref="AW147:AX147">IF(ISNUMBER(AQ147),MMULT(AT147:AV147,$AV$9:$AW$11),NA())</f>
        <v>#N/A</v>
      </c>
      <c r="AX147" s="160" t="e">
        <v>#N/A</v>
      </c>
    </row>
    <row r="148" spans="43:50" x14ac:dyDescent="0.2">
      <c r="AQ148" s="61" t="b">
        <f t="shared" si="16"/>
        <v>0</v>
      </c>
      <c r="AR148" s="160">
        <f t="shared" si="15"/>
        <v>-1.4705882352941175</v>
      </c>
      <c r="AT148" s="168">
        <f t="shared" si="14"/>
        <v>2.1626297577854667</v>
      </c>
      <c r="AU148" s="168">
        <f t="shared" si="14"/>
        <v>-1.4705882352941175</v>
      </c>
      <c r="AV148" s="169">
        <v>1</v>
      </c>
      <c r="AW148" s="160" t="e">
        <f t="array" ref="AW148:AX148">IF(ISNUMBER(AQ148),MMULT(AT148:AV148,$AV$9:$AW$11),NA())</f>
        <v>#N/A</v>
      </c>
      <c r="AX148" s="160" t="e">
        <v>#N/A</v>
      </c>
    </row>
    <row r="149" spans="43:50" x14ac:dyDescent="0.2">
      <c r="AQ149" s="61" t="b">
        <f t="shared" si="16"/>
        <v>0</v>
      </c>
      <c r="AR149" s="160">
        <f t="shared" si="15"/>
        <v>-1.4705882352941175</v>
      </c>
      <c r="AT149" s="168">
        <f t="shared" si="14"/>
        <v>2.1626297577854667</v>
      </c>
      <c r="AU149" s="168">
        <f t="shared" si="14"/>
        <v>-1.4705882352941175</v>
      </c>
      <c r="AV149" s="169">
        <v>1</v>
      </c>
      <c r="AW149" s="160" t="e">
        <f t="array" ref="AW149:AX149">IF(ISNUMBER(AQ149),MMULT(AT149:AV149,$AV$9:$AW$11),NA())</f>
        <v>#N/A</v>
      </c>
      <c r="AX149" s="160" t="e">
        <v>#N/A</v>
      </c>
    </row>
    <row r="150" spans="43:50" x14ac:dyDescent="0.2">
      <c r="AQ150" s="61" t="b">
        <f t="shared" si="16"/>
        <v>0</v>
      </c>
      <c r="AR150" s="160">
        <f t="shared" si="15"/>
        <v>-1.4705882352941175</v>
      </c>
      <c r="AT150" s="168">
        <f t="shared" si="14"/>
        <v>2.1626297577854667</v>
      </c>
      <c r="AU150" s="168">
        <f t="shared" si="14"/>
        <v>-1.4705882352941175</v>
      </c>
      <c r="AV150" s="169">
        <v>1</v>
      </c>
      <c r="AW150" s="160" t="e">
        <f t="array" ref="AW150:AX150">IF(ISNUMBER(AQ150),MMULT(AT150:AV150,$AV$9:$AW$11),NA())</f>
        <v>#N/A</v>
      </c>
      <c r="AX150" s="160" t="e">
        <v>#N/A</v>
      </c>
    </row>
    <row r="151" spans="43:50" x14ac:dyDescent="0.2">
      <c r="AQ151" s="61" t="b">
        <f t="shared" si="16"/>
        <v>0</v>
      </c>
      <c r="AR151" s="160">
        <f t="shared" si="15"/>
        <v>-1.4705882352941175</v>
      </c>
      <c r="AT151" s="168">
        <f t="shared" si="14"/>
        <v>2.1626297577854667</v>
      </c>
      <c r="AU151" s="168">
        <f t="shared" si="14"/>
        <v>-1.4705882352941175</v>
      </c>
      <c r="AV151" s="169">
        <v>1</v>
      </c>
      <c r="AW151" s="160" t="e">
        <f t="array" ref="AW151:AX151">IF(ISNUMBER(AQ151),MMULT(AT151:AV151,$AV$9:$AW$11),NA())</f>
        <v>#N/A</v>
      </c>
      <c r="AX151" s="160" t="e">
        <v>#N/A</v>
      </c>
    </row>
    <row r="152" spans="43:50" x14ac:dyDescent="0.2">
      <c r="AQ152" s="61" t="b">
        <f t="shared" si="16"/>
        <v>0</v>
      </c>
      <c r="AR152" s="160">
        <f t="shared" si="15"/>
        <v>-1.4705882352941175</v>
      </c>
      <c r="AT152" s="168">
        <f t="shared" si="14"/>
        <v>2.1626297577854667</v>
      </c>
      <c r="AU152" s="168">
        <f t="shared" si="14"/>
        <v>-1.4705882352941175</v>
      </c>
      <c r="AV152" s="169">
        <v>1</v>
      </c>
      <c r="AW152" s="160" t="e">
        <f t="array" ref="AW152:AX152">IF(ISNUMBER(AQ152),MMULT(AT152:AV152,$AV$9:$AW$11),NA())</f>
        <v>#N/A</v>
      </c>
      <c r="AX152" s="160" t="e">
        <v>#N/A</v>
      </c>
    </row>
    <row r="153" spans="43:50" x14ac:dyDescent="0.2">
      <c r="AQ153" s="61" t="b">
        <f t="shared" si="16"/>
        <v>0</v>
      </c>
      <c r="AR153" s="160">
        <f t="shared" si="15"/>
        <v>-1.4705882352941175</v>
      </c>
      <c r="AT153" s="168">
        <f t="shared" si="14"/>
        <v>2.1626297577854667</v>
      </c>
      <c r="AU153" s="168">
        <f t="shared" si="14"/>
        <v>-1.4705882352941175</v>
      </c>
      <c r="AV153" s="169">
        <v>1</v>
      </c>
      <c r="AW153" s="160" t="e">
        <f t="array" ref="AW153:AX153">IF(ISNUMBER(AQ153),MMULT(AT153:AV153,$AV$9:$AW$11),NA())</f>
        <v>#N/A</v>
      </c>
      <c r="AX153" s="160" t="e">
        <v>#N/A</v>
      </c>
    </row>
    <row r="154" spans="43:50" x14ac:dyDescent="0.2">
      <c r="AQ154" s="61" t="b">
        <f t="shared" si="16"/>
        <v>0</v>
      </c>
      <c r="AR154" s="160">
        <f t="shared" si="15"/>
        <v>-1.4705882352941175</v>
      </c>
      <c r="AT154" s="168">
        <f t="shared" si="14"/>
        <v>2.1626297577854667</v>
      </c>
      <c r="AU154" s="168">
        <f t="shared" si="14"/>
        <v>-1.4705882352941175</v>
      </c>
      <c r="AV154" s="169">
        <v>1</v>
      </c>
      <c r="AW154" s="160" t="e">
        <f t="array" ref="AW154:AX154">IF(ISNUMBER(AQ154),MMULT(AT154:AV154,$AV$9:$AW$11),NA())</f>
        <v>#N/A</v>
      </c>
      <c r="AX154" s="160" t="e">
        <v>#N/A</v>
      </c>
    </row>
    <row r="155" spans="43:50" x14ac:dyDescent="0.2">
      <c r="AQ155" s="61" t="b">
        <f t="shared" si="16"/>
        <v>0</v>
      </c>
      <c r="AR155" s="160">
        <f t="shared" si="15"/>
        <v>-1.4705882352941175</v>
      </c>
      <c r="AT155" s="168">
        <f t="shared" ref="AT155:AU174" si="17">AU155*$AR155</f>
        <v>2.1626297577854667</v>
      </c>
      <c r="AU155" s="168">
        <f t="shared" si="17"/>
        <v>-1.4705882352941175</v>
      </c>
      <c r="AV155" s="169">
        <v>1</v>
      </c>
      <c r="AW155" s="160" t="e">
        <f t="array" ref="AW155:AX155">IF(ISNUMBER(AQ155),MMULT(AT155:AV155,$AV$9:$AW$11),NA())</f>
        <v>#N/A</v>
      </c>
      <c r="AX155" s="160" t="e">
        <v>#N/A</v>
      </c>
    </row>
    <row r="156" spans="43:50" x14ac:dyDescent="0.2">
      <c r="AQ156" s="61" t="b">
        <f t="shared" si="16"/>
        <v>0</v>
      </c>
      <c r="AR156" s="160">
        <f t="shared" si="15"/>
        <v>-1.4705882352941175</v>
      </c>
      <c r="AT156" s="168">
        <f t="shared" si="17"/>
        <v>2.1626297577854667</v>
      </c>
      <c r="AU156" s="168">
        <f t="shared" si="17"/>
        <v>-1.4705882352941175</v>
      </c>
      <c r="AV156" s="169">
        <v>1</v>
      </c>
      <c r="AW156" s="160" t="e">
        <f t="array" ref="AW156:AX156">IF(ISNUMBER(AQ156),MMULT(AT156:AV156,$AV$9:$AW$11),NA())</f>
        <v>#N/A</v>
      </c>
      <c r="AX156" s="160" t="e">
        <v>#N/A</v>
      </c>
    </row>
    <row r="157" spans="43:50" x14ac:dyDescent="0.2">
      <c r="AQ157" s="61" t="b">
        <f t="shared" si="16"/>
        <v>0</v>
      </c>
      <c r="AR157" s="160">
        <f t="shared" si="15"/>
        <v>-1.4705882352941175</v>
      </c>
      <c r="AT157" s="168">
        <f t="shared" si="17"/>
        <v>2.1626297577854667</v>
      </c>
      <c r="AU157" s="168">
        <f t="shared" si="17"/>
        <v>-1.4705882352941175</v>
      </c>
      <c r="AV157" s="169">
        <v>1</v>
      </c>
      <c r="AW157" s="160" t="e">
        <f t="array" ref="AW157:AX157">IF(ISNUMBER(AQ157),MMULT(AT157:AV157,$AV$9:$AW$11),NA())</f>
        <v>#N/A</v>
      </c>
      <c r="AX157" s="160" t="e">
        <v>#N/A</v>
      </c>
    </row>
    <row r="158" spans="43:50" x14ac:dyDescent="0.2">
      <c r="AQ158" s="61" t="b">
        <f t="shared" si="16"/>
        <v>0</v>
      </c>
      <c r="AR158" s="160">
        <f t="shared" si="15"/>
        <v>-1.4705882352941175</v>
      </c>
      <c r="AT158" s="168">
        <f t="shared" si="17"/>
        <v>2.1626297577854667</v>
      </c>
      <c r="AU158" s="168">
        <f t="shared" si="17"/>
        <v>-1.4705882352941175</v>
      </c>
      <c r="AV158" s="169">
        <v>1</v>
      </c>
      <c r="AW158" s="160" t="e">
        <f t="array" ref="AW158:AX158">IF(ISNUMBER(AQ158),MMULT(AT158:AV158,$AV$9:$AW$11),NA())</f>
        <v>#N/A</v>
      </c>
      <c r="AX158" s="160" t="e">
        <v>#N/A</v>
      </c>
    </row>
    <row r="159" spans="43:50" x14ac:dyDescent="0.2">
      <c r="AQ159" s="61" t="b">
        <f t="shared" si="16"/>
        <v>0</v>
      </c>
      <c r="AR159" s="160">
        <f t="shared" si="15"/>
        <v>-1.4705882352941175</v>
      </c>
      <c r="AT159" s="168">
        <f t="shared" si="17"/>
        <v>2.1626297577854667</v>
      </c>
      <c r="AU159" s="168">
        <f t="shared" si="17"/>
        <v>-1.4705882352941175</v>
      </c>
      <c r="AV159" s="169">
        <v>1</v>
      </c>
      <c r="AW159" s="160" t="e">
        <f t="array" ref="AW159:AX159">IF(ISNUMBER(AQ159),MMULT(AT159:AV159,$AV$9:$AW$11),NA())</f>
        <v>#N/A</v>
      </c>
      <c r="AX159" s="160" t="e">
        <v>#N/A</v>
      </c>
    </row>
    <row r="160" spans="43:50" x14ac:dyDescent="0.2">
      <c r="AQ160" s="61" t="b">
        <f t="shared" si="16"/>
        <v>0</v>
      </c>
      <c r="AR160" s="160">
        <f t="shared" si="15"/>
        <v>-1.4705882352941175</v>
      </c>
      <c r="AT160" s="168">
        <f t="shared" si="17"/>
        <v>2.1626297577854667</v>
      </c>
      <c r="AU160" s="168">
        <f t="shared" si="17"/>
        <v>-1.4705882352941175</v>
      </c>
      <c r="AV160" s="169">
        <v>1</v>
      </c>
      <c r="AW160" s="160" t="e">
        <f t="array" ref="AW160:AX160">IF(ISNUMBER(AQ160),MMULT(AT160:AV160,$AV$9:$AW$11),NA())</f>
        <v>#N/A</v>
      </c>
      <c r="AX160" s="160" t="e">
        <v>#N/A</v>
      </c>
    </row>
    <row r="161" spans="43:50" x14ac:dyDescent="0.2">
      <c r="AQ161" s="61" t="b">
        <f t="shared" si="16"/>
        <v>0</v>
      </c>
      <c r="AR161" s="160">
        <f t="shared" si="15"/>
        <v>-1.4705882352941175</v>
      </c>
      <c r="AT161" s="168">
        <f t="shared" si="17"/>
        <v>2.1626297577854667</v>
      </c>
      <c r="AU161" s="168">
        <f t="shared" si="17"/>
        <v>-1.4705882352941175</v>
      </c>
      <c r="AV161" s="169">
        <v>1</v>
      </c>
      <c r="AW161" s="160" t="e">
        <f t="array" ref="AW161:AX161">IF(ISNUMBER(AQ161),MMULT(AT161:AV161,$AV$9:$AW$11),NA())</f>
        <v>#N/A</v>
      </c>
      <c r="AX161" s="160" t="e">
        <v>#N/A</v>
      </c>
    </row>
    <row r="162" spans="43:50" x14ac:dyDescent="0.2">
      <c r="AQ162" s="61" t="b">
        <f t="shared" si="16"/>
        <v>0</v>
      </c>
      <c r="AR162" s="160">
        <f t="shared" si="15"/>
        <v>-1.4705882352941175</v>
      </c>
      <c r="AT162" s="168">
        <f t="shared" si="17"/>
        <v>2.1626297577854667</v>
      </c>
      <c r="AU162" s="168">
        <f t="shared" si="17"/>
        <v>-1.4705882352941175</v>
      </c>
      <c r="AV162" s="169">
        <v>1</v>
      </c>
      <c r="AW162" s="160" t="e">
        <f t="array" ref="AW162:AX162">IF(ISNUMBER(AQ162),MMULT(AT162:AV162,$AV$9:$AW$11),NA())</f>
        <v>#N/A</v>
      </c>
      <c r="AX162" s="160" t="e">
        <v>#N/A</v>
      </c>
    </row>
    <row r="163" spans="43:50" x14ac:dyDescent="0.2">
      <c r="AQ163" s="61" t="b">
        <f t="shared" si="16"/>
        <v>0</v>
      </c>
      <c r="AR163" s="160">
        <f t="shared" si="15"/>
        <v>-1.4705882352941175</v>
      </c>
      <c r="AT163" s="168">
        <f t="shared" si="17"/>
        <v>2.1626297577854667</v>
      </c>
      <c r="AU163" s="168">
        <f t="shared" si="17"/>
        <v>-1.4705882352941175</v>
      </c>
      <c r="AV163" s="169">
        <v>1</v>
      </c>
      <c r="AW163" s="160" t="e">
        <f t="array" ref="AW163:AX163">IF(ISNUMBER(AQ163),MMULT(AT163:AV163,$AV$9:$AW$11),NA())</f>
        <v>#N/A</v>
      </c>
      <c r="AX163" s="160" t="e">
        <v>#N/A</v>
      </c>
    </row>
    <row r="164" spans="43:50" x14ac:dyDescent="0.2">
      <c r="AQ164" s="61" t="b">
        <f t="shared" si="16"/>
        <v>0</v>
      </c>
      <c r="AR164" s="160">
        <f t="shared" si="15"/>
        <v>-1.4705882352941175</v>
      </c>
      <c r="AT164" s="168">
        <f t="shared" si="17"/>
        <v>2.1626297577854667</v>
      </c>
      <c r="AU164" s="168">
        <f t="shared" si="17"/>
        <v>-1.4705882352941175</v>
      </c>
      <c r="AV164" s="169">
        <v>1</v>
      </c>
      <c r="AW164" s="160" t="e">
        <f t="array" ref="AW164:AX164">IF(ISNUMBER(AQ164),MMULT(AT164:AV164,$AV$9:$AW$11),NA())</f>
        <v>#N/A</v>
      </c>
      <c r="AX164" s="160" t="e">
        <v>#N/A</v>
      </c>
    </row>
    <row r="165" spans="43:50" x14ac:dyDescent="0.2">
      <c r="AQ165" s="61" t="b">
        <f t="shared" si="16"/>
        <v>0</v>
      </c>
      <c r="AR165" s="160">
        <f t="shared" si="15"/>
        <v>-1.4705882352941175</v>
      </c>
      <c r="AT165" s="168">
        <f t="shared" si="17"/>
        <v>2.1626297577854667</v>
      </c>
      <c r="AU165" s="168">
        <f t="shared" si="17"/>
        <v>-1.4705882352941175</v>
      </c>
      <c r="AV165" s="169">
        <v>1</v>
      </c>
      <c r="AW165" s="160" t="e">
        <f t="array" ref="AW165:AX165">IF(ISNUMBER(AQ165),MMULT(AT165:AV165,$AV$9:$AW$11),NA())</f>
        <v>#N/A</v>
      </c>
      <c r="AX165" s="160" t="e">
        <v>#N/A</v>
      </c>
    </row>
    <row r="166" spans="43:50" x14ac:dyDescent="0.2">
      <c r="AQ166" s="61" t="b">
        <f t="shared" si="16"/>
        <v>0</v>
      </c>
      <c r="AR166" s="160">
        <f t="shared" si="15"/>
        <v>-1.4705882352941175</v>
      </c>
      <c r="AT166" s="168">
        <f t="shared" si="17"/>
        <v>2.1626297577854667</v>
      </c>
      <c r="AU166" s="168">
        <f t="shared" si="17"/>
        <v>-1.4705882352941175</v>
      </c>
      <c r="AV166" s="169">
        <v>1</v>
      </c>
      <c r="AW166" s="160" t="e">
        <f t="array" ref="AW166:AX166">IF(ISNUMBER(AQ166),MMULT(AT166:AV166,$AV$9:$AW$11),NA())</f>
        <v>#N/A</v>
      </c>
      <c r="AX166" s="160" t="e">
        <v>#N/A</v>
      </c>
    </row>
    <row r="167" spans="43:50" x14ac:dyDescent="0.2">
      <c r="AQ167" s="61" t="b">
        <f t="shared" si="16"/>
        <v>0</v>
      </c>
      <c r="AR167" s="160">
        <f t="shared" si="15"/>
        <v>-1.4705882352941175</v>
      </c>
      <c r="AT167" s="168">
        <f t="shared" si="17"/>
        <v>2.1626297577854667</v>
      </c>
      <c r="AU167" s="168">
        <f t="shared" si="17"/>
        <v>-1.4705882352941175</v>
      </c>
      <c r="AV167" s="169">
        <v>1</v>
      </c>
      <c r="AW167" s="160" t="e">
        <f t="array" ref="AW167:AX167">IF(ISNUMBER(AQ167),MMULT(AT167:AV167,$AV$9:$AW$11),NA())</f>
        <v>#N/A</v>
      </c>
      <c r="AX167" s="160" t="e">
        <v>#N/A</v>
      </c>
    </row>
    <row r="168" spans="43:50" x14ac:dyDescent="0.2">
      <c r="AQ168" s="61" t="b">
        <f t="shared" si="16"/>
        <v>0</v>
      </c>
      <c r="AR168" s="160">
        <f t="shared" si="15"/>
        <v>-1.4705882352941175</v>
      </c>
      <c r="AT168" s="168">
        <f t="shared" si="17"/>
        <v>2.1626297577854667</v>
      </c>
      <c r="AU168" s="168">
        <f t="shared" si="17"/>
        <v>-1.4705882352941175</v>
      </c>
      <c r="AV168" s="169">
        <v>1</v>
      </c>
      <c r="AW168" s="160" t="e">
        <f t="array" ref="AW168:AX168">IF(ISNUMBER(AQ168),MMULT(AT168:AV168,$AV$9:$AW$11),NA())</f>
        <v>#N/A</v>
      </c>
      <c r="AX168" s="160" t="e">
        <v>#N/A</v>
      </c>
    </row>
    <row r="169" spans="43:50" x14ac:dyDescent="0.2">
      <c r="AQ169" s="61" t="b">
        <f t="shared" si="16"/>
        <v>0</v>
      </c>
      <c r="AR169" s="160">
        <f t="shared" si="15"/>
        <v>-1.4705882352941175</v>
      </c>
      <c r="AT169" s="168">
        <f t="shared" si="17"/>
        <v>2.1626297577854667</v>
      </c>
      <c r="AU169" s="168">
        <f t="shared" si="17"/>
        <v>-1.4705882352941175</v>
      </c>
      <c r="AV169" s="169">
        <v>1</v>
      </c>
      <c r="AW169" s="160" t="e">
        <f t="array" ref="AW169:AX169">IF(ISNUMBER(AQ169),MMULT(AT169:AV169,$AV$9:$AW$11),NA())</f>
        <v>#N/A</v>
      </c>
      <c r="AX169" s="160" t="e">
        <v>#N/A</v>
      </c>
    </row>
    <row r="170" spans="43:50" x14ac:dyDescent="0.2">
      <c r="AQ170" s="61" t="b">
        <f t="shared" si="16"/>
        <v>0</v>
      </c>
      <c r="AR170" s="160">
        <f t="shared" si="15"/>
        <v>-1.4705882352941175</v>
      </c>
      <c r="AT170" s="168">
        <f t="shared" si="17"/>
        <v>2.1626297577854667</v>
      </c>
      <c r="AU170" s="168">
        <f t="shared" si="17"/>
        <v>-1.4705882352941175</v>
      </c>
      <c r="AV170" s="169">
        <v>1</v>
      </c>
      <c r="AW170" s="160" t="e">
        <f t="array" ref="AW170:AX170">IF(ISNUMBER(AQ170),MMULT(AT170:AV170,$AV$9:$AW$11),NA())</f>
        <v>#N/A</v>
      </c>
      <c r="AX170" s="160" t="e">
        <v>#N/A</v>
      </c>
    </row>
    <row r="171" spans="43:50" x14ac:dyDescent="0.2">
      <c r="AQ171" s="61" t="b">
        <f t="shared" si="16"/>
        <v>0</v>
      </c>
      <c r="AR171" s="160">
        <f t="shared" si="15"/>
        <v>-1.4705882352941175</v>
      </c>
      <c r="AT171" s="168">
        <f t="shared" si="17"/>
        <v>2.1626297577854667</v>
      </c>
      <c r="AU171" s="168">
        <f t="shared" si="17"/>
        <v>-1.4705882352941175</v>
      </c>
      <c r="AV171" s="169">
        <v>1</v>
      </c>
      <c r="AW171" s="160" t="e">
        <f t="array" ref="AW171:AX171">IF(ISNUMBER(AQ171),MMULT(AT171:AV171,$AV$9:$AW$11),NA())</f>
        <v>#N/A</v>
      </c>
      <c r="AX171" s="160" t="e">
        <v>#N/A</v>
      </c>
    </row>
    <row r="172" spans="43:50" x14ac:dyDescent="0.2">
      <c r="AQ172" s="61" t="b">
        <f t="shared" si="16"/>
        <v>0</v>
      </c>
      <c r="AR172" s="160">
        <f t="shared" si="15"/>
        <v>-1.4705882352941175</v>
      </c>
      <c r="AT172" s="168">
        <f t="shared" si="17"/>
        <v>2.1626297577854667</v>
      </c>
      <c r="AU172" s="168">
        <f t="shared" si="17"/>
        <v>-1.4705882352941175</v>
      </c>
      <c r="AV172" s="169">
        <v>1</v>
      </c>
      <c r="AW172" s="160" t="e">
        <f t="array" ref="AW172:AX172">IF(ISNUMBER(AQ172),MMULT(AT172:AV172,$AV$9:$AW$11),NA())</f>
        <v>#N/A</v>
      </c>
      <c r="AX172" s="160" t="e">
        <v>#N/A</v>
      </c>
    </row>
    <row r="173" spans="43:50" x14ac:dyDescent="0.2">
      <c r="AQ173" s="61" t="b">
        <f t="shared" si="16"/>
        <v>0</v>
      </c>
      <c r="AR173" s="160">
        <f t="shared" si="15"/>
        <v>-1.4705882352941175</v>
      </c>
      <c r="AT173" s="168">
        <f t="shared" si="17"/>
        <v>2.1626297577854667</v>
      </c>
      <c r="AU173" s="168">
        <f t="shared" si="17"/>
        <v>-1.4705882352941175</v>
      </c>
      <c r="AV173" s="169">
        <v>1</v>
      </c>
      <c r="AW173" s="160" t="e">
        <f t="array" ref="AW173:AX173">IF(ISNUMBER(AQ173),MMULT(AT173:AV173,$AV$9:$AW$11),NA())</f>
        <v>#N/A</v>
      </c>
      <c r="AX173" s="160" t="e">
        <v>#N/A</v>
      </c>
    </row>
    <row r="174" spans="43:50" x14ac:dyDescent="0.2">
      <c r="AQ174" s="61" t="b">
        <f t="shared" si="16"/>
        <v>0</v>
      </c>
      <c r="AR174" s="160">
        <f t="shared" si="15"/>
        <v>-1.4705882352941175</v>
      </c>
      <c r="AT174" s="168">
        <f t="shared" si="17"/>
        <v>2.1626297577854667</v>
      </c>
      <c r="AU174" s="168">
        <f t="shared" si="17"/>
        <v>-1.4705882352941175</v>
      </c>
      <c r="AV174" s="169">
        <v>1</v>
      </c>
      <c r="AW174" s="160" t="e">
        <f t="array" ref="AW174:AX174">IF(ISNUMBER(AQ174),MMULT(AT174:AV174,$AV$9:$AW$11),NA())</f>
        <v>#N/A</v>
      </c>
      <c r="AX174" s="160" t="e">
        <v>#N/A</v>
      </c>
    </row>
    <row r="175" spans="43:50" x14ac:dyDescent="0.2">
      <c r="AQ175" s="61" t="b">
        <f t="shared" si="16"/>
        <v>0</v>
      </c>
      <c r="AR175" s="160">
        <f t="shared" ref="AR175:AR203" si="18">(AQ175-AR$9)/(AR$10-AR$9)</f>
        <v>-1.4705882352941175</v>
      </c>
      <c r="AT175" s="168">
        <f t="shared" ref="AT175:AU194" si="19">AU175*$AR175</f>
        <v>2.1626297577854667</v>
      </c>
      <c r="AU175" s="168">
        <f t="shared" si="19"/>
        <v>-1.4705882352941175</v>
      </c>
      <c r="AV175" s="169">
        <v>1</v>
      </c>
      <c r="AW175" s="160" t="e">
        <f t="array" ref="AW175:AX175">IF(ISNUMBER(AQ175),MMULT(AT175:AV175,$AV$9:$AW$11),NA())</f>
        <v>#N/A</v>
      </c>
      <c r="AX175" s="160" t="e">
        <v>#N/A</v>
      </c>
    </row>
    <row r="176" spans="43:50" x14ac:dyDescent="0.2">
      <c r="AQ176" s="61" t="b">
        <f t="shared" ref="AQ176:AQ203" si="20">IF(AQ175&lt;AR$10,AQ175+AR$11)</f>
        <v>0</v>
      </c>
      <c r="AR176" s="160">
        <f t="shared" si="18"/>
        <v>-1.4705882352941175</v>
      </c>
      <c r="AT176" s="168">
        <f t="shared" si="19"/>
        <v>2.1626297577854667</v>
      </c>
      <c r="AU176" s="168">
        <f t="shared" si="19"/>
        <v>-1.4705882352941175</v>
      </c>
      <c r="AV176" s="169">
        <v>1</v>
      </c>
      <c r="AW176" s="160" t="e">
        <f t="array" ref="AW176:AX176">IF(ISNUMBER(AQ176),MMULT(AT176:AV176,$AV$9:$AW$11),NA())</f>
        <v>#N/A</v>
      </c>
      <c r="AX176" s="160" t="e">
        <v>#N/A</v>
      </c>
    </row>
    <row r="177" spans="43:50" x14ac:dyDescent="0.2">
      <c r="AQ177" s="61" t="b">
        <f t="shared" si="20"/>
        <v>0</v>
      </c>
      <c r="AR177" s="160">
        <f t="shared" si="18"/>
        <v>-1.4705882352941175</v>
      </c>
      <c r="AT177" s="168">
        <f t="shared" si="19"/>
        <v>2.1626297577854667</v>
      </c>
      <c r="AU177" s="168">
        <f t="shared" si="19"/>
        <v>-1.4705882352941175</v>
      </c>
      <c r="AV177" s="169">
        <v>1</v>
      </c>
      <c r="AW177" s="160" t="e">
        <f t="array" ref="AW177:AX177">IF(ISNUMBER(AQ177),MMULT(AT177:AV177,$AV$9:$AW$11),NA())</f>
        <v>#N/A</v>
      </c>
      <c r="AX177" s="160" t="e">
        <v>#N/A</v>
      </c>
    </row>
    <row r="178" spans="43:50" x14ac:dyDescent="0.2">
      <c r="AQ178" s="61" t="b">
        <f t="shared" si="20"/>
        <v>0</v>
      </c>
      <c r="AR178" s="160">
        <f t="shared" si="18"/>
        <v>-1.4705882352941175</v>
      </c>
      <c r="AT178" s="168">
        <f t="shared" si="19"/>
        <v>2.1626297577854667</v>
      </c>
      <c r="AU178" s="168">
        <f t="shared" si="19"/>
        <v>-1.4705882352941175</v>
      </c>
      <c r="AV178" s="169">
        <v>1</v>
      </c>
      <c r="AW178" s="160" t="e">
        <f t="array" ref="AW178:AX178">IF(ISNUMBER(AQ178),MMULT(AT178:AV178,$AV$9:$AW$11),NA())</f>
        <v>#N/A</v>
      </c>
      <c r="AX178" s="160" t="e">
        <v>#N/A</v>
      </c>
    </row>
    <row r="179" spans="43:50" x14ac:dyDescent="0.2">
      <c r="AQ179" s="61" t="b">
        <f t="shared" si="20"/>
        <v>0</v>
      </c>
      <c r="AR179" s="160">
        <f t="shared" si="18"/>
        <v>-1.4705882352941175</v>
      </c>
      <c r="AT179" s="168">
        <f t="shared" si="19"/>
        <v>2.1626297577854667</v>
      </c>
      <c r="AU179" s="168">
        <f t="shared" si="19"/>
        <v>-1.4705882352941175</v>
      </c>
      <c r="AV179" s="169">
        <v>1</v>
      </c>
      <c r="AW179" s="160" t="e">
        <f t="array" ref="AW179:AX179">IF(ISNUMBER(AQ179),MMULT(AT179:AV179,$AV$9:$AW$11),NA())</f>
        <v>#N/A</v>
      </c>
      <c r="AX179" s="160" t="e">
        <v>#N/A</v>
      </c>
    </row>
    <row r="180" spans="43:50" x14ac:dyDescent="0.2">
      <c r="AQ180" s="61" t="b">
        <f t="shared" si="20"/>
        <v>0</v>
      </c>
      <c r="AR180" s="160">
        <f t="shared" si="18"/>
        <v>-1.4705882352941175</v>
      </c>
      <c r="AT180" s="168">
        <f t="shared" si="19"/>
        <v>2.1626297577854667</v>
      </c>
      <c r="AU180" s="168">
        <f t="shared" si="19"/>
        <v>-1.4705882352941175</v>
      </c>
      <c r="AV180" s="169">
        <v>1</v>
      </c>
      <c r="AW180" s="160" t="e">
        <f t="array" ref="AW180:AX180">IF(ISNUMBER(AQ180),MMULT(AT180:AV180,$AV$9:$AW$11),NA())</f>
        <v>#N/A</v>
      </c>
      <c r="AX180" s="160" t="e">
        <v>#N/A</v>
      </c>
    </row>
    <row r="181" spans="43:50" x14ac:dyDescent="0.2">
      <c r="AQ181" s="61" t="b">
        <f t="shared" si="20"/>
        <v>0</v>
      </c>
      <c r="AR181" s="160">
        <f t="shared" si="18"/>
        <v>-1.4705882352941175</v>
      </c>
      <c r="AT181" s="168">
        <f t="shared" si="19"/>
        <v>2.1626297577854667</v>
      </c>
      <c r="AU181" s="168">
        <f t="shared" si="19"/>
        <v>-1.4705882352941175</v>
      </c>
      <c r="AV181" s="169">
        <v>1</v>
      </c>
      <c r="AW181" s="160" t="e">
        <f t="array" ref="AW181:AX181">IF(ISNUMBER(AQ181),MMULT(AT181:AV181,$AV$9:$AW$11),NA())</f>
        <v>#N/A</v>
      </c>
      <c r="AX181" s="160" t="e">
        <v>#N/A</v>
      </c>
    </row>
    <row r="182" spans="43:50" x14ac:dyDescent="0.2">
      <c r="AQ182" s="61" t="b">
        <f t="shared" si="20"/>
        <v>0</v>
      </c>
      <c r="AR182" s="160">
        <f t="shared" si="18"/>
        <v>-1.4705882352941175</v>
      </c>
      <c r="AT182" s="168">
        <f t="shared" si="19"/>
        <v>2.1626297577854667</v>
      </c>
      <c r="AU182" s="168">
        <f t="shared" si="19"/>
        <v>-1.4705882352941175</v>
      </c>
      <c r="AV182" s="169">
        <v>1</v>
      </c>
      <c r="AW182" s="160" t="e">
        <f t="array" ref="AW182:AX182">IF(ISNUMBER(AQ182),MMULT(AT182:AV182,$AV$9:$AW$11),NA())</f>
        <v>#N/A</v>
      </c>
      <c r="AX182" s="160" t="e">
        <v>#N/A</v>
      </c>
    </row>
    <row r="183" spans="43:50" x14ac:dyDescent="0.2">
      <c r="AQ183" s="61" t="b">
        <f t="shared" si="20"/>
        <v>0</v>
      </c>
      <c r="AR183" s="160">
        <f t="shared" si="18"/>
        <v>-1.4705882352941175</v>
      </c>
      <c r="AT183" s="168">
        <f t="shared" si="19"/>
        <v>2.1626297577854667</v>
      </c>
      <c r="AU183" s="168">
        <f t="shared" si="19"/>
        <v>-1.4705882352941175</v>
      </c>
      <c r="AV183" s="169">
        <v>1</v>
      </c>
      <c r="AW183" s="160" t="e">
        <f t="array" ref="AW183:AX183">IF(ISNUMBER(AQ183),MMULT(AT183:AV183,$AV$9:$AW$11),NA())</f>
        <v>#N/A</v>
      </c>
      <c r="AX183" s="160" t="e">
        <v>#N/A</v>
      </c>
    </row>
    <row r="184" spans="43:50" x14ac:dyDescent="0.2">
      <c r="AQ184" s="61" t="b">
        <f t="shared" si="20"/>
        <v>0</v>
      </c>
      <c r="AR184" s="160">
        <f t="shared" si="18"/>
        <v>-1.4705882352941175</v>
      </c>
      <c r="AT184" s="168">
        <f t="shared" si="19"/>
        <v>2.1626297577854667</v>
      </c>
      <c r="AU184" s="168">
        <f t="shared" si="19"/>
        <v>-1.4705882352941175</v>
      </c>
      <c r="AV184" s="169">
        <v>1</v>
      </c>
      <c r="AW184" s="160" t="e">
        <f t="array" ref="AW184:AX184">IF(ISNUMBER(AQ184),MMULT(AT184:AV184,$AV$9:$AW$11),NA())</f>
        <v>#N/A</v>
      </c>
      <c r="AX184" s="160" t="e">
        <v>#N/A</v>
      </c>
    </row>
    <row r="185" spans="43:50" x14ac:dyDescent="0.2">
      <c r="AQ185" s="61" t="b">
        <f t="shared" si="20"/>
        <v>0</v>
      </c>
      <c r="AR185" s="160">
        <f t="shared" si="18"/>
        <v>-1.4705882352941175</v>
      </c>
      <c r="AT185" s="168">
        <f t="shared" si="19"/>
        <v>2.1626297577854667</v>
      </c>
      <c r="AU185" s="168">
        <f t="shared" si="19"/>
        <v>-1.4705882352941175</v>
      </c>
      <c r="AV185" s="169">
        <v>1</v>
      </c>
      <c r="AW185" s="160" t="e">
        <f t="array" ref="AW185:AX185">IF(ISNUMBER(AQ185),MMULT(AT185:AV185,$AV$9:$AW$11),NA())</f>
        <v>#N/A</v>
      </c>
      <c r="AX185" s="160" t="e">
        <v>#N/A</v>
      </c>
    </row>
    <row r="186" spans="43:50" x14ac:dyDescent="0.2">
      <c r="AQ186" s="61" t="b">
        <f t="shared" si="20"/>
        <v>0</v>
      </c>
      <c r="AR186" s="160">
        <f t="shared" si="18"/>
        <v>-1.4705882352941175</v>
      </c>
      <c r="AT186" s="168">
        <f t="shared" si="19"/>
        <v>2.1626297577854667</v>
      </c>
      <c r="AU186" s="168">
        <f t="shared" si="19"/>
        <v>-1.4705882352941175</v>
      </c>
      <c r="AV186" s="169">
        <v>1</v>
      </c>
      <c r="AW186" s="160" t="e">
        <f t="array" ref="AW186:AX186">IF(ISNUMBER(AQ186),MMULT(AT186:AV186,$AV$9:$AW$11),NA())</f>
        <v>#N/A</v>
      </c>
      <c r="AX186" s="160" t="e">
        <v>#N/A</v>
      </c>
    </row>
    <row r="187" spans="43:50" x14ac:dyDescent="0.2">
      <c r="AQ187" s="61" t="b">
        <f t="shared" si="20"/>
        <v>0</v>
      </c>
      <c r="AR187" s="160">
        <f t="shared" si="18"/>
        <v>-1.4705882352941175</v>
      </c>
      <c r="AT187" s="168">
        <f t="shared" si="19"/>
        <v>2.1626297577854667</v>
      </c>
      <c r="AU187" s="168">
        <f t="shared" si="19"/>
        <v>-1.4705882352941175</v>
      </c>
      <c r="AV187" s="169">
        <v>1</v>
      </c>
      <c r="AW187" s="160" t="e">
        <f t="array" ref="AW187:AX187">IF(ISNUMBER(AQ187),MMULT(AT187:AV187,$AV$9:$AW$11),NA())</f>
        <v>#N/A</v>
      </c>
      <c r="AX187" s="160" t="e">
        <v>#N/A</v>
      </c>
    </row>
    <row r="188" spans="43:50" x14ac:dyDescent="0.2">
      <c r="AQ188" s="61" t="b">
        <f t="shared" si="20"/>
        <v>0</v>
      </c>
      <c r="AR188" s="160">
        <f t="shared" si="18"/>
        <v>-1.4705882352941175</v>
      </c>
      <c r="AT188" s="168">
        <f t="shared" si="19"/>
        <v>2.1626297577854667</v>
      </c>
      <c r="AU188" s="168">
        <f t="shared" si="19"/>
        <v>-1.4705882352941175</v>
      </c>
      <c r="AV188" s="169">
        <v>1</v>
      </c>
      <c r="AW188" s="160" t="e">
        <f t="array" ref="AW188:AX188">IF(ISNUMBER(AQ188),MMULT(AT188:AV188,$AV$9:$AW$11),NA())</f>
        <v>#N/A</v>
      </c>
      <c r="AX188" s="160" t="e">
        <v>#N/A</v>
      </c>
    </row>
    <row r="189" spans="43:50" x14ac:dyDescent="0.2">
      <c r="AQ189" s="61" t="b">
        <f t="shared" si="20"/>
        <v>0</v>
      </c>
      <c r="AR189" s="160">
        <f t="shared" si="18"/>
        <v>-1.4705882352941175</v>
      </c>
      <c r="AT189" s="168">
        <f t="shared" si="19"/>
        <v>2.1626297577854667</v>
      </c>
      <c r="AU189" s="168">
        <f t="shared" si="19"/>
        <v>-1.4705882352941175</v>
      </c>
      <c r="AV189" s="169">
        <v>1</v>
      </c>
      <c r="AW189" s="160" t="e">
        <f t="array" ref="AW189:AX189">IF(ISNUMBER(AQ189),MMULT(AT189:AV189,$AV$9:$AW$11),NA())</f>
        <v>#N/A</v>
      </c>
      <c r="AX189" s="160" t="e">
        <v>#N/A</v>
      </c>
    </row>
    <row r="190" spans="43:50" x14ac:dyDescent="0.2">
      <c r="AQ190" s="61" t="b">
        <f t="shared" si="20"/>
        <v>0</v>
      </c>
      <c r="AR190" s="160">
        <f t="shared" si="18"/>
        <v>-1.4705882352941175</v>
      </c>
      <c r="AT190" s="168">
        <f t="shared" si="19"/>
        <v>2.1626297577854667</v>
      </c>
      <c r="AU190" s="168">
        <f t="shared" si="19"/>
        <v>-1.4705882352941175</v>
      </c>
      <c r="AV190" s="169">
        <v>1</v>
      </c>
      <c r="AW190" s="160" t="e">
        <f t="array" ref="AW190:AX190">IF(ISNUMBER(AQ190),MMULT(AT190:AV190,$AV$9:$AW$11),NA())</f>
        <v>#N/A</v>
      </c>
      <c r="AX190" s="160" t="e">
        <v>#N/A</v>
      </c>
    </row>
    <row r="191" spans="43:50" x14ac:dyDescent="0.2">
      <c r="AQ191" s="61" t="b">
        <f t="shared" si="20"/>
        <v>0</v>
      </c>
      <c r="AR191" s="160">
        <f t="shared" si="18"/>
        <v>-1.4705882352941175</v>
      </c>
      <c r="AT191" s="168">
        <f t="shared" si="19"/>
        <v>2.1626297577854667</v>
      </c>
      <c r="AU191" s="168">
        <f t="shared" si="19"/>
        <v>-1.4705882352941175</v>
      </c>
      <c r="AV191" s="169">
        <v>1</v>
      </c>
      <c r="AW191" s="160" t="e">
        <f t="array" ref="AW191:AX191">IF(ISNUMBER(AQ191),MMULT(AT191:AV191,$AV$9:$AW$11),NA())</f>
        <v>#N/A</v>
      </c>
      <c r="AX191" s="160" t="e">
        <v>#N/A</v>
      </c>
    </row>
    <row r="192" spans="43:50" x14ac:dyDescent="0.2">
      <c r="AQ192" s="61" t="b">
        <f t="shared" si="20"/>
        <v>0</v>
      </c>
      <c r="AR192" s="160">
        <f t="shared" si="18"/>
        <v>-1.4705882352941175</v>
      </c>
      <c r="AT192" s="168">
        <f t="shared" si="19"/>
        <v>2.1626297577854667</v>
      </c>
      <c r="AU192" s="168">
        <f t="shared" si="19"/>
        <v>-1.4705882352941175</v>
      </c>
      <c r="AV192" s="169">
        <v>1</v>
      </c>
      <c r="AW192" s="160" t="e">
        <f t="array" ref="AW192:AX192">IF(ISNUMBER(AQ192),MMULT(AT192:AV192,$AV$9:$AW$11),NA())</f>
        <v>#N/A</v>
      </c>
      <c r="AX192" s="160" t="e">
        <v>#N/A</v>
      </c>
    </row>
    <row r="193" spans="43:50" x14ac:dyDescent="0.2">
      <c r="AQ193" s="61" t="b">
        <f t="shared" si="20"/>
        <v>0</v>
      </c>
      <c r="AR193" s="160">
        <f t="shared" si="18"/>
        <v>-1.4705882352941175</v>
      </c>
      <c r="AT193" s="168">
        <f t="shared" si="19"/>
        <v>2.1626297577854667</v>
      </c>
      <c r="AU193" s="168">
        <f t="shared" si="19"/>
        <v>-1.4705882352941175</v>
      </c>
      <c r="AV193" s="169">
        <v>1</v>
      </c>
      <c r="AW193" s="160" t="e">
        <f t="array" ref="AW193:AX193">IF(ISNUMBER(AQ193),MMULT(AT193:AV193,$AV$9:$AW$11),NA())</f>
        <v>#N/A</v>
      </c>
      <c r="AX193" s="160" t="e">
        <v>#N/A</v>
      </c>
    </row>
    <row r="194" spans="43:50" x14ac:dyDescent="0.2">
      <c r="AQ194" s="61" t="b">
        <f t="shared" si="20"/>
        <v>0</v>
      </c>
      <c r="AR194" s="160">
        <f t="shared" si="18"/>
        <v>-1.4705882352941175</v>
      </c>
      <c r="AT194" s="168">
        <f t="shared" si="19"/>
        <v>2.1626297577854667</v>
      </c>
      <c r="AU194" s="168">
        <f t="shared" si="19"/>
        <v>-1.4705882352941175</v>
      </c>
      <c r="AV194" s="169">
        <v>1</v>
      </c>
      <c r="AW194" s="160" t="e">
        <f t="array" ref="AW194:AX194">IF(ISNUMBER(AQ194),MMULT(AT194:AV194,$AV$9:$AW$11),NA())</f>
        <v>#N/A</v>
      </c>
      <c r="AX194" s="160" t="e">
        <v>#N/A</v>
      </c>
    </row>
    <row r="195" spans="43:50" x14ac:dyDescent="0.2">
      <c r="AQ195" s="61" t="b">
        <f t="shared" si="20"/>
        <v>0</v>
      </c>
      <c r="AR195" s="160">
        <f t="shared" si="18"/>
        <v>-1.4705882352941175</v>
      </c>
      <c r="AT195" s="168">
        <f t="shared" ref="AT195:AU203" si="21">AU195*$AR195</f>
        <v>2.1626297577854667</v>
      </c>
      <c r="AU195" s="168">
        <f t="shared" si="21"/>
        <v>-1.4705882352941175</v>
      </c>
      <c r="AV195" s="169">
        <v>1</v>
      </c>
      <c r="AW195" s="160" t="e">
        <f t="array" ref="AW195:AX195">IF(ISNUMBER(AQ195),MMULT(AT195:AV195,$AV$9:$AW$11),NA())</f>
        <v>#N/A</v>
      </c>
      <c r="AX195" s="160" t="e">
        <v>#N/A</v>
      </c>
    </row>
    <row r="196" spans="43:50" x14ac:dyDescent="0.2">
      <c r="AQ196" s="61" t="b">
        <f t="shared" si="20"/>
        <v>0</v>
      </c>
      <c r="AR196" s="160">
        <f t="shared" si="18"/>
        <v>-1.4705882352941175</v>
      </c>
      <c r="AT196" s="168">
        <f t="shared" si="21"/>
        <v>2.1626297577854667</v>
      </c>
      <c r="AU196" s="168">
        <f t="shared" si="21"/>
        <v>-1.4705882352941175</v>
      </c>
      <c r="AV196" s="169">
        <v>1</v>
      </c>
      <c r="AW196" s="160" t="e">
        <f t="array" ref="AW196:AX196">IF(ISNUMBER(AQ196),MMULT(AT196:AV196,$AV$9:$AW$11),NA())</f>
        <v>#N/A</v>
      </c>
      <c r="AX196" s="160" t="e">
        <v>#N/A</v>
      </c>
    </row>
    <row r="197" spans="43:50" x14ac:dyDescent="0.2">
      <c r="AQ197" s="61" t="b">
        <f t="shared" si="20"/>
        <v>0</v>
      </c>
      <c r="AR197" s="160">
        <f t="shared" si="18"/>
        <v>-1.4705882352941175</v>
      </c>
      <c r="AT197" s="168">
        <f t="shared" si="21"/>
        <v>2.1626297577854667</v>
      </c>
      <c r="AU197" s="168">
        <f t="shared" si="21"/>
        <v>-1.4705882352941175</v>
      </c>
      <c r="AV197" s="169">
        <v>1</v>
      </c>
      <c r="AW197" s="160" t="e">
        <f t="array" ref="AW197:AX197">IF(ISNUMBER(AQ197),MMULT(AT197:AV197,$AV$9:$AW$11),NA())</f>
        <v>#N/A</v>
      </c>
      <c r="AX197" s="160" t="e">
        <v>#N/A</v>
      </c>
    </row>
    <row r="198" spans="43:50" x14ac:dyDescent="0.2">
      <c r="AQ198" s="61" t="b">
        <f t="shared" si="20"/>
        <v>0</v>
      </c>
      <c r="AR198" s="160">
        <f t="shared" si="18"/>
        <v>-1.4705882352941175</v>
      </c>
      <c r="AT198" s="168">
        <f t="shared" si="21"/>
        <v>2.1626297577854667</v>
      </c>
      <c r="AU198" s="168">
        <f t="shared" si="21"/>
        <v>-1.4705882352941175</v>
      </c>
      <c r="AV198" s="169">
        <v>1</v>
      </c>
      <c r="AW198" s="160" t="e">
        <f t="array" ref="AW198:AX198">IF(ISNUMBER(AQ198),MMULT(AT198:AV198,$AV$9:$AW$11),NA())</f>
        <v>#N/A</v>
      </c>
      <c r="AX198" s="160" t="e">
        <v>#N/A</v>
      </c>
    </row>
    <row r="199" spans="43:50" x14ac:dyDescent="0.2">
      <c r="AQ199" s="61" t="b">
        <f t="shared" si="20"/>
        <v>0</v>
      </c>
      <c r="AR199" s="160">
        <f t="shared" si="18"/>
        <v>-1.4705882352941175</v>
      </c>
      <c r="AT199" s="168">
        <f t="shared" si="21"/>
        <v>2.1626297577854667</v>
      </c>
      <c r="AU199" s="168">
        <f t="shared" si="21"/>
        <v>-1.4705882352941175</v>
      </c>
      <c r="AV199" s="169">
        <v>1</v>
      </c>
      <c r="AW199" s="160" t="e">
        <f t="array" ref="AW199:AX199">IF(ISNUMBER(AQ199),MMULT(AT199:AV199,$AV$9:$AW$11),NA())</f>
        <v>#N/A</v>
      </c>
      <c r="AX199" s="160" t="e">
        <v>#N/A</v>
      </c>
    </row>
    <row r="200" spans="43:50" x14ac:dyDescent="0.2">
      <c r="AQ200" s="61" t="b">
        <f t="shared" si="20"/>
        <v>0</v>
      </c>
      <c r="AR200" s="160">
        <f t="shared" si="18"/>
        <v>-1.4705882352941175</v>
      </c>
      <c r="AT200" s="168">
        <f t="shared" si="21"/>
        <v>2.1626297577854667</v>
      </c>
      <c r="AU200" s="168">
        <f t="shared" si="21"/>
        <v>-1.4705882352941175</v>
      </c>
      <c r="AV200" s="169">
        <v>1</v>
      </c>
      <c r="AW200" s="160" t="e">
        <f t="array" ref="AW200:AX200">IF(ISNUMBER(AQ200),MMULT(AT200:AV200,$AV$9:$AW$11),NA())</f>
        <v>#N/A</v>
      </c>
      <c r="AX200" s="160" t="e">
        <v>#N/A</v>
      </c>
    </row>
    <row r="201" spans="43:50" x14ac:dyDescent="0.2">
      <c r="AQ201" s="61" t="b">
        <f t="shared" si="20"/>
        <v>0</v>
      </c>
      <c r="AR201" s="160">
        <f t="shared" si="18"/>
        <v>-1.4705882352941175</v>
      </c>
      <c r="AT201" s="168">
        <f t="shared" si="21"/>
        <v>2.1626297577854667</v>
      </c>
      <c r="AU201" s="168">
        <f t="shared" si="21"/>
        <v>-1.4705882352941175</v>
      </c>
      <c r="AV201" s="169">
        <v>1</v>
      </c>
      <c r="AW201" s="160" t="e">
        <f t="array" ref="AW201:AX201">IF(ISNUMBER(AQ201),MMULT(AT201:AV201,$AV$9:$AW$11),NA())</f>
        <v>#N/A</v>
      </c>
      <c r="AX201" s="160" t="e">
        <v>#N/A</v>
      </c>
    </row>
    <row r="202" spans="43:50" x14ac:dyDescent="0.2">
      <c r="AQ202" s="61" t="b">
        <f t="shared" si="20"/>
        <v>0</v>
      </c>
      <c r="AR202" s="160">
        <f t="shared" si="18"/>
        <v>-1.4705882352941175</v>
      </c>
      <c r="AT202" s="168">
        <f t="shared" si="21"/>
        <v>2.1626297577854667</v>
      </c>
      <c r="AU202" s="168">
        <f t="shared" si="21"/>
        <v>-1.4705882352941175</v>
      </c>
      <c r="AV202" s="169">
        <v>1</v>
      </c>
      <c r="AW202" s="160" t="e">
        <f t="array" ref="AW202:AX202">IF(ISNUMBER(AQ202),MMULT(AT202:AV202,$AV$9:$AW$11),NA())</f>
        <v>#N/A</v>
      </c>
      <c r="AX202" s="160" t="e">
        <v>#N/A</v>
      </c>
    </row>
    <row r="203" spans="43:50" x14ac:dyDescent="0.2">
      <c r="AQ203" s="61" t="b">
        <f t="shared" si="20"/>
        <v>0</v>
      </c>
      <c r="AR203" s="160">
        <f t="shared" si="18"/>
        <v>-1.4705882352941175</v>
      </c>
      <c r="AT203" s="168">
        <f t="shared" si="21"/>
        <v>2.1626297577854667</v>
      </c>
      <c r="AU203" s="168">
        <f t="shared" si="21"/>
        <v>-1.4705882352941175</v>
      </c>
      <c r="AV203" s="169">
        <v>1</v>
      </c>
      <c r="AW203" s="160" t="e">
        <f t="array" ref="AW203:AX203">IF(ISNUMBER(AQ203),MMULT(AT203:AV203,$AV$9:$AW$11),NA())</f>
        <v>#N/A</v>
      </c>
      <c r="AX203" s="160" t="e">
        <v>#N/A</v>
      </c>
    </row>
  </sheetData>
  <sheetProtection sheet="1" objects="1" scenarios="1"/>
  <conditionalFormatting sqref="C5:E11">
    <cfRule type="expression" dxfId="4" priority="4">
      <formula>$C5=$L$5</formula>
    </cfRule>
    <cfRule type="expression" dxfId="3" priority="5">
      <formula>$C5=$L$4</formula>
    </cfRule>
  </conditionalFormatting>
  <conditionalFormatting sqref="F14:H26">
    <cfRule type="expression" dxfId="2" priority="1">
      <formula>$F13=$L$4</formula>
    </cfRule>
    <cfRule type="expression" dxfId="1" priority="2">
      <formula>$F14=$L$5</formula>
    </cfRule>
    <cfRule type="expression" dxfId="0" priority="3">
      <formula>$F14=$L$4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Spinner 1">
              <controlPr locked="0" defaultSize="0" autoPict="0">
                <anchor moveWithCells="1" sizeWithCells="1">
                  <from>
                    <xdr:col>1</xdr:col>
                    <xdr:colOff>63500</xdr:colOff>
                    <xdr:row>13</xdr:row>
                    <xdr:rowOff>114300</xdr:rowOff>
                  </from>
                  <to>
                    <xdr:col>1</xdr:col>
                    <xdr:colOff>292100</xdr:colOff>
                    <xdr:row>15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4" name="Spinner 2">
              <controlPr locked="0" defaultSize="0" autoPict="0">
                <anchor moveWithCells="1" sizeWithCells="1">
                  <from>
                    <xdr:col>4</xdr:col>
                    <xdr:colOff>25400</xdr:colOff>
                    <xdr:row>13</xdr:row>
                    <xdr:rowOff>114300</xdr:rowOff>
                  </from>
                  <to>
                    <xdr:col>4</xdr:col>
                    <xdr:colOff>254000</xdr:colOff>
                    <xdr:row>15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5" name="Spinner 4">
              <controlPr locked="0" defaultSize="0" autoPict="0">
                <anchor moveWithCells="1" sizeWithCells="1">
                  <from>
                    <xdr:col>4</xdr:col>
                    <xdr:colOff>25400</xdr:colOff>
                    <xdr:row>15</xdr:row>
                    <xdr:rowOff>114300</xdr:rowOff>
                  </from>
                  <to>
                    <xdr:col>4</xdr:col>
                    <xdr:colOff>254000</xdr:colOff>
                    <xdr:row>17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6" name="Spinner 5">
              <controlPr locked="0" defaultSize="0" autoPict="0">
                <anchor moveWithCells="1" sizeWithCells="1">
                  <from>
                    <xdr:col>1</xdr:col>
                    <xdr:colOff>63500</xdr:colOff>
                    <xdr:row>17</xdr:row>
                    <xdr:rowOff>114300</xdr:rowOff>
                  </from>
                  <to>
                    <xdr:col>1</xdr:col>
                    <xdr:colOff>292100</xdr:colOff>
                    <xdr:row>19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7" name="Spinner 6">
              <controlPr locked="0" defaultSize="0" autoPict="0">
                <anchor moveWithCells="1" sizeWithCells="1">
                  <from>
                    <xdr:col>4</xdr:col>
                    <xdr:colOff>25400</xdr:colOff>
                    <xdr:row>17</xdr:row>
                    <xdr:rowOff>114300</xdr:rowOff>
                  </from>
                  <to>
                    <xdr:col>4</xdr:col>
                    <xdr:colOff>254000</xdr:colOff>
                    <xdr:row>19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8" name="Spinner 7">
              <controlPr locked="0" defaultSize="0" autoPict="0">
                <anchor moveWithCells="1" sizeWithCells="1">
                  <from>
                    <xdr:col>1</xdr:col>
                    <xdr:colOff>63500</xdr:colOff>
                    <xdr:row>19</xdr:row>
                    <xdr:rowOff>114300</xdr:rowOff>
                  </from>
                  <to>
                    <xdr:col>1</xdr:col>
                    <xdr:colOff>292100</xdr:colOff>
                    <xdr:row>21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2" r:id="rId9" name="Spinner 8">
              <controlPr locked="0" defaultSize="0" autoPict="0">
                <anchor moveWithCells="1" sizeWithCells="1">
                  <from>
                    <xdr:col>4</xdr:col>
                    <xdr:colOff>25400</xdr:colOff>
                    <xdr:row>19</xdr:row>
                    <xdr:rowOff>114300</xdr:rowOff>
                  </from>
                  <to>
                    <xdr:col>4</xdr:col>
                    <xdr:colOff>254000</xdr:colOff>
                    <xdr:row>21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3" r:id="rId10" name="Spinner 9">
              <controlPr locked="0" defaultSize="0" autoPict="0">
                <anchor moveWithCells="1" sizeWithCells="1">
                  <from>
                    <xdr:col>1</xdr:col>
                    <xdr:colOff>63500</xdr:colOff>
                    <xdr:row>21</xdr:row>
                    <xdr:rowOff>114300</xdr:rowOff>
                  </from>
                  <to>
                    <xdr:col>1</xdr:col>
                    <xdr:colOff>292100</xdr:colOff>
                    <xdr:row>23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4" r:id="rId11" name="Spinner 10">
              <controlPr locked="0" defaultSize="0" autoPict="0">
                <anchor moveWithCells="1" sizeWithCells="1">
                  <from>
                    <xdr:col>4</xdr:col>
                    <xdr:colOff>25400</xdr:colOff>
                    <xdr:row>21</xdr:row>
                    <xdr:rowOff>114300</xdr:rowOff>
                  </from>
                  <to>
                    <xdr:col>4</xdr:col>
                    <xdr:colOff>254000</xdr:colOff>
                    <xdr:row>23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5" r:id="rId12" name="Spinner 11">
              <controlPr locked="0" defaultSize="0" autoPict="0">
                <anchor moveWithCells="1" sizeWithCells="1">
                  <from>
                    <xdr:col>1</xdr:col>
                    <xdr:colOff>63500</xdr:colOff>
                    <xdr:row>23</xdr:row>
                    <xdr:rowOff>114300</xdr:rowOff>
                  </from>
                  <to>
                    <xdr:col>1</xdr:col>
                    <xdr:colOff>292100</xdr:colOff>
                    <xdr:row>25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6" r:id="rId13" name="Spinner 12">
              <controlPr locked="0" defaultSize="0" autoPict="0">
                <anchor moveWithCells="1" sizeWithCells="1">
                  <from>
                    <xdr:col>4</xdr:col>
                    <xdr:colOff>25400</xdr:colOff>
                    <xdr:row>23</xdr:row>
                    <xdr:rowOff>114300</xdr:rowOff>
                  </from>
                  <to>
                    <xdr:col>4</xdr:col>
                    <xdr:colOff>254000</xdr:colOff>
                    <xdr:row>25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7" r:id="rId14" name="Group Box 13">
              <controlPr defaultSize="0" autoFill="0" autoPict="0" altText="Interval Selection">
                <anchor moveWithCells="1">
                  <from>
                    <xdr:col>27</xdr:col>
                    <xdr:colOff>76200</xdr:colOff>
                    <xdr:row>15</xdr:row>
                    <xdr:rowOff>0</xdr:rowOff>
                  </from>
                  <to>
                    <xdr:col>29</xdr:col>
                    <xdr:colOff>152400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8" r:id="rId15" name="Option Button 14">
              <controlPr locked="0" defaultSize="0" autoFill="0" autoLine="0" autoPict="0">
                <anchor moveWithCells="1">
                  <from>
                    <xdr:col>27</xdr:col>
                    <xdr:colOff>266700</xdr:colOff>
                    <xdr:row>15</xdr:row>
                    <xdr:rowOff>165100</xdr:rowOff>
                  </from>
                  <to>
                    <xdr:col>29</xdr:col>
                    <xdr:colOff>25400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9" r:id="rId16" name="Option Button 15">
              <controlPr locked="0" defaultSize="0" autoFill="0" autoLine="0" autoPict="0">
                <anchor moveWithCells="1">
                  <from>
                    <xdr:col>27</xdr:col>
                    <xdr:colOff>266700</xdr:colOff>
                    <xdr:row>17</xdr:row>
                    <xdr:rowOff>0</xdr:rowOff>
                  </from>
                  <to>
                    <xdr:col>29</xdr:col>
                    <xdr:colOff>25400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0" r:id="rId17" name="Option Button 16">
              <controlPr locked="0" defaultSize="0" autoFill="0" autoLine="0" autoPict="0">
                <anchor moveWithCells="1">
                  <from>
                    <xdr:col>27</xdr:col>
                    <xdr:colOff>266700</xdr:colOff>
                    <xdr:row>18</xdr:row>
                    <xdr:rowOff>38100</xdr:rowOff>
                  </from>
                  <to>
                    <xdr:col>29</xdr:col>
                    <xdr:colOff>25400</xdr:colOff>
                    <xdr:row>19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1" r:id="rId18" name="Option Button 17">
              <controlPr locked="0" defaultSize="0" autoFill="0" autoLine="0" autoPict="0">
                <anchor moveWithCells="1">
                  <from>
                    <xdr:col>27</xdr:col>
                    <xdr:colOff>266700</xdr:colOff>
                    <xdr:row>19</xdr:row>
                    <xdr:rowOff>63500</xdr:rowOff>
                  </from>
                  <to>
                    <xdr:col>29</xdr:col>
                    <xdr:colOff>25400</xdr:colOff>
                    <xdr:row>20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2" r:id="rId19" name="Option Button 18">
              <controlPr locked="0" defaultSize="0" autoFill="0" autoLine="0" autoPict="0">
                <anchor moveWithCells="1">
                  <from>
                    <xdr:col>27</xdr:col>
                    <xdr:colOff>266700</xdr:colOff>
                    <xdr:row>20</xdr:row>
                    <xdr:rowOff>101600</xdr:rowOff>
                  </from>
                  <to>
                    <xdr:col>29</xdr:col>
                    <xdr:colOff>25400</xdr:colOff>
                    <xdr:row>21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3" r:id="rId20" name="Option Button 19">
              <controlPr locked="0" defaultSize="0" autoFill="0" autoLine="0" autoPict="0">
                <anchor moveWithCells="1">
                  <from>
                    <xdr:col>27</xdr:col>
                    <xdr:colOff>266700</xdr:colOff>
                    <xdr:row>21</xdr:row>
                    <xdr:rowOff>127000</xdr:rowOff>
                  </from>
                  <to>
                    <xdr:col>29</xdr:col>
                    <xdr:colOff>25400</xdr:colOff>
                    <xdr:row>22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4" r:id="rId21" name="Spinner 20">
              <controlPr locked="0" defaultSize="0" autoPict="0">
                <anchor moveWithCells="1" sizeWithCells="1">
                  <from>
                    <xdr:col>1</xdr:col>
                    <xdr:colOff>63500</xdr:colOff>
                    <xdr:row>15</xdr:row>
                    <xdr:rowOff>127000</xdr:rowOff>
                  </from>
                  <to>
                    <xdr:col>1</xdr:col>
                    <xdr:colOff>292100</xdr:colOff>
                    <xdr:row>17</xdr:row>
                    <xdr:rowOff>101600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46"/>
  <sheetViews>
    <sheetView topLeftCell="A7" workbookViewId="0">
      <selection activeCell="Q7" sqref="Q7"/>
    </sheetView>
  </sheetViews>
  <sheetFormatPr baseColWidth="10" defaultColWidth="6.6640625" defaultRowHeight="15" x14ac:dyDescent="0.2"/>
  <cols>
    <col min="6" max="6" width="6.6640625" customWidth="1"/>
    <col min="22" max="36" width="6.6640625" style="160"/>
  </cols>
  <sheetData>
    <row r="1" spans="1:34" x14ac:dyDescent="0.2">
      <c r="A1" s="170" t="s">
        <v>53</v>
      </c>
    </row>
    <row r="3" spans="1:34" x14ac:dyDescent="0.2">
      <c r="B3" s="175" t="s">
        <v>81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"/>
      <c r="V3" s="180" t="s">
        <v>54</v>
      </c>
      <c r="W3" s="68"/>
      <c r="X3" s="68"/>
      <c r="Y3" s="68"/>
      <c r="Z3" s="68"/>
      <c r="AA3" s="68"/>
      <c r="AB3" s="181">
        <f t="shared" ref="AB3:AB12" ca="1" si="0">RANDBETWEEN(-5,5)</f>
        <v>3</v>
      </c>
      <c r="AC3" s="68"/>
      <c r="AD3" s="68"/>
      <c r="AE3" s="68"/>
      <c r="AF3" s="68"/>
      <c r="AG3" s="68">
        <f t="shared" ref="AG3:AG5" ca="1" si="1">AB3/AE$4</f>
        <v>0.51449575542752646</v>
      </c>
      <c r="AH3" s="68"/>
    </row>
    <row r="4" spans="1:34" ht="16" x14ac:dyDescent="0.2">
      <c r="B4" s="3"/>
      <c r="C4" s="6" t="s">
        <v>58</v>
      </c>
      <c r="D4" s="4"/>
      <c r="E4" s="4"/>
      <c r="F4" s="4"/>
      <c r="G4" s="174">
        <v>0.1</v>
      </c>
      <c r="H4" s="4"/>
      <c r="I4" s="4"/>
      <c r="J4" s="4"/>
      <c r="K4" s="4"/>
      <c r="L4" s="4"/>
      <c r="M4" s="4"/>
      <c r="N4" s="4"/>
      <c r="O4" s="5"/>
      <c r="W4" s="182" t="s">
        <v>55</v>
      </c>
      <c r="X4" s="181">
        <f ca="1">RANDBETWEEN(-7,7)*PI()/8</f>
        <v>2.748893571891069</v>
      </c>
      <c r="Y4" s="181" t="s">
        <v>56</v>
      </c>
      <c r="Z4" s="183" t="str">
        <f ca="1" xml:space="preserve"> X4*8/PI() &amp;"π/8"</f>
        <v>7π/8</v>
      </c>
      <c r="AA4" s="150" t="s">
        <v>78</v>
      </c>
      <c r="AB4" s="181">
        <f t="shared" ca="1" si="0"/>
        <v>0</v>
      </c>
      <c r="AC4" s="68"/>
      <c r="AD4" s="163" t="s">
        <v>79</v>
      </c>
      <c r="AE4" s="68">
        <f ca="1">SQRT(SUMPRODUCT(AB3:AB5,AB3:AB5))</f>
        <v>5.8309518948453007</v>
      </c>
      <c r="AF4" s="184" t="s">
        <v>80</v>
      </c>
      <c r="AG4" s="68">
        <f t="shared" ca="1" si="1"/>
        <v>0</v>
      </c>
      <c r="AH4" s="68"/>
    </row>
    <row r="5" spans="1:34" x14ac:dyDescent="0.2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5"/>
      <c r="W5" s="68"/>
      <c r="X5" s="68"/>
      <c r="Y5" s="68"/>
      <c r="Z5" s="68"/>
      <c r="AA5" s="68"/>
      <c r="AB5" s="181">
        <f t="shared" ca="1" si="0"/>
        <v>5</v>
      </c>
      <c r="AC5" s="68"/>
      <c r="AD5" s="68"/>
      <c r="AE5" s="68"/>
      <c r="AF5" s="68"/>
      <c r="AG5" s="68">
        <f t="shared" ca="1" si="1"/>
        <v>0.8574929257125441</v>
      </c>
      <c r="AH5" s="68"/>
    </row>
    <row r="6" spans="1:34" x14ac:dyDescent="0.2">
      <c r="B6" s="3"/>
      <c r="C6" s="171" t="s">
        <v>64</v>
      </c>
      <c r="D6" s="116">
        <f t="shared" ref="D6:G6" ca="1" si="2">AC7</f>
        <v>0.19509032201612833</v>
      </c>
      <c r="E6" s="117">
        <f t="shared" ca="1" si="2"/>
        <v>0.50460986375325845</v>
      </c>
      <c r="F6" s="117">
        <f t="shared" ca="1" si="2"/>
        <v>0</v>
      </c>
      <c r="G6" s="118">
        <f t="shared" ca="1" si="2"/>
        <v>0.84101643958876404</v>
      </c>
      <c r="H6" s="4"/>
      <c r="I6" s="4"/>
      <c r="J6" s="4"/>
      <c r="K6" s="4"/>
      <c r="L6" s="4"/>
      <c r="M6" s="4"/>
      <c r="N6" s="4"/>
      <c r="O6" s="5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</row>
    <row r="7" spans="1:34" x14ac:dyDescent="0.2">
      <c r="B7" s="3"/>
      <c r="C7" s="4"/>
      <c r="D7" s="38"/>
      <c r="E7" s="38"/>
      <c r="F7" s="38"/>
      <c r="G7" s="38"/>
      <c r="H7" s="4"/>
      <c r="I7" s="4"/>
      <c r="J7" s="4"/>
      <c r="K7" s="4"/>
      <c r="L7" s="4"/>
      <c r="M7" s="4"/>
      <c r="N7" s="4"/>
      <c r="O7" s="5"/>
      <c r="V7" s="163"/>
      <c r="W7" s="182" t="s">
        <v>59</v>
      </c>
      <c r="X7" s="68">
        <f ca="1">X4/2</f>
        <v>1.3744467859455345</v>
      </c>
      <c r="Y7" s="68"/>
      <c r="Z7" s="182" t="s">
        <v>60</v>
      </c>
      <c r="AA7" s="68">
        <f ca="1">COS(X7)</f>
        <v>0.19509032201612833</v>
      </c>
      <c r="AB7" s="181"/>
      <c r="AC7" s="181">
        <f ca="1">AA7</f>
        <v>0.19509032201612833</v>
      </c>
      <c r="AD7" s="181">
        <f t="array" aca="1" ref="AD7:AF7" ca="1">TRANSPOSE(AA$8*AG3:AG5)</f>
        <v>0.50460986375325845</v>
      </c>
      <c r="AE7" s="181">
        <f ca="1"/>
        <v>0</v>
      </c>
      <c r="AF7" s="181">
        <f ca="1"/>
        <v>0.84101643958876404</v>
      </c>
      <c r="AG7" s="68"/>
      <c r="AH7" s="68">
        <f ca="1">SUMPRODUCT(AC7:AF7,AC7:AF7)</f>
        <v>0.99999999999999978</v>
      </c>
    </row>
    <row r="8" spans="1:34" ht="16" x14ac:dyDescent="0.2">
      <c r="B8" s="3"/>
      <c r="C8" s="171" t="s">
        <v>65</v>
      </c>
      <c r="D8" s="116">
        <f t="shared" ref="D8:G8" ca="1" si="3">AC14</f>
        <v>0.38268343236508984</v>
      </c>
      <c r="E8" s="117">
        <f t="shared" ca="1" si="3"/>
        <v>-0.47533209800342446</v>
      </c>
      <c r="F8" s="117">
        <f t="shared" ca="1" si="3"/>
        <v>0.79222016333904077</v>
      </c>
      <c r="G8" s="118">
        <f t="shared" ca="1" si="3"/>
        <v>0</v>
      </c>
      <c r="H8" s="4"/>
      <c r="I8" s="4"/>
      <c r="J8" s="4"/>
      <c r="K8" s="4"/>
      <c r="L8" s="4"/>
      <c r="M8" s="4"/>
      <c r="N8" s="4"/>
      <c r="O8" s="5"/>
      <c r="V8" s="68"/>
      <c r="W8" s="68"/>
      <c r="X8" s="68"/>
      <c r="Y8" s="68"/>
      <c r="Z8" s="182" t="s">
        <v>61</v>
      </c>
      <c r="AA8" s="68">
        <f ca="1">SIN(X7)</f>
        <v>0.98078528040323043</v>
      </c>
      <c r="AB8" s="181"/>
      <c r="AC8" s="68"/>
      <c r="AD8" s="163"/>
      <c r="AE8" s="68"/>
      <c r="AF8" s="184"/>
      <c r="AG8" s="68"/>
      <c r="AH8" s="68"/>
    </row>
    <row r="9" spans="1:34" x14ac:dyDescent="0.2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5"/>
      <c r="V9" s="68"/>
      <c r="W9" s="68"/>
      <c r="X9" s="68"/>
      <c r="Y9" s="68"/>
      <c r="Z9" s="68"/>
      <c r="AA9" s="68"/>
      <c r="AB9" s="181"/>
      <c r="AC9" s="68"/>
      <c r="AD9" s="68"/>
      <c r="AE9" s="68"/>
      <c r="AF9" s="68"/>
      <c r="AG9" s="68"/>
      <c r="AH9" s="68"/>
    </row>
    <row r="10" spans="1:34" x14ac:dyDescent="0.2">
      <c r="B10" s="176" t="s">
        <v>62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5"/>
      <c r="V10" s="66" t="s">
        <v>57</v>
      </c>
      <c r="W10" s="68"/>
      <c r="X10" s="68"/>
      <c r="Y10" s="68"/>
      <c r="Z10" s="68"/>
      <c r="AA10" s="68"/>
      <c r="AB10" s="181">
        <f t="shared" ca="1" si="0"/>
        <v>-3</v>
      </c>
      <c r="AC10" s="68"/>
      <c r="AD10" s="68"/>
      <c r="AE10" s="68"/>
      <c r="AF10" s="68"/>
      <c r="AG10" s="68">
        <f t="shared" ref="AG10:AG12" ca="1" si="4">AB10/AE$11</f>
        <v>-0.51449575542752646</v>
      </c>
      <c r="AH10" s="68"/>
    </row>
    <row r="11" spans="1:34" ht="16" x14ac:dyDescent="0.2">
      <c r="B11" s="3"/>
      <c r="C11" s="6" t="s">
        <v>63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5"/>
      <c r="W11" s="182" t="s">
        <v>55</v>
      </c>
      <c r="X11" s="181">
        <f ca="1">RANDBETWEEN(-7,7)*PI()/8</f>
        <v>2.3561944901923448</v>
      </c>
      <c r="Y11" s="181" t="s">
        <v>56</v>
      </c>
      <c r="Z11" s="183" t="str">
        <f ca="1" xml:space="preserve"> X11*8/PI() &amp;"π/8"</f>
        <v>6π/8</v>
      </c>
      <c r="AA11" s="150" t="s">
        <v>78</v>
      </c>
      <c r="AB11" s="181">
        <f t="shared" ca="1" si="0"/>
        <v>5</v>
      </c>
      <c r="AC11" s="68"/>
      <c r="AD11" s="163" t="s">
        <v>79</v>
      </c>
      <c r="AE11" s="68">
        <f ca="1">SQRT(SUMPRODUCT(AB10:AB12,AB10:AB12))</f>
        <v>5.8309518948453007</v>
      </c>
      <c r="AF11" s="184" t="s">
        <v>80</v>
      </c>
      <c r="AG11" s="68">
        <f t="shared" ca="1" si="4"/>
        <v>0.8574929257125441</v>
      </c>
      <c r="AH11" s="68"/>
    </row>
    <row r="12" spans="1:34" x14ac:dyDescent="0.2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5"/>
      <c r="W12" s="68"/>
      <c r="X12" s="68"/>
      <c r="Y12" s="68"/>
      <c r="Z12" s="68"/>
      <c r="AA12" s="68"/>
      <c r="AB12" s="181">
        <f t="shared" ca="1" si="0"/>
        <v>0</v>
      </c>
      <c r="AC12" s="68"/>
      <c r="AD12" s="68"/>
      <c r="AE12" s="68"/>
      <c r="AF12" s="68"/>
      <c r="AG12" s="68">
        <f t="shared" ca="1" si="4"/>
        <v>0</v>
      </c>
      <c r="AH12" s="68"/>
    </row>
    <row r="13" spans="1:34" x14ac:dyDescent="0.2">
      <c r="B13" s="3"/>
      <c r="C13" s="4"/>
      <c r="D13" s="32"/>
      <c r="E13" s="4"/>
      <c r="F13" s="38">
        <f ca="1">SUMPRODUCT(D6:G6,D8:G8)</f>
        <v>-0.16519943116071589</v>
      </c>
      <c r="G13" s="4"/>
      <c r="H13" s="4"/>
      <c r="I13" s="4"/>
      <c r="J13" s="4"/>
      <c r="K13" s="4"/>
      <c r="L13" s="4"/>
      <c r="M13" s="4"/>
      <c r="N13" s="4"/>
      <c r="O13" s="5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</row>
    <row r="14" spans="1:34" x14ac:dyDescent="0.2">
      <c r="B14" s="3"/>
      <c r="C14" s="4"/>
      <c r="D14" s="4"/>
      <c r="E14" s="4"/>
      <c r="F14" s="38">
        <f ca="1">ACOS(F13)</f>
        <v>1.736756544163522</v>
      </c>
      <c r="G14" s="4"/>
      <c r="H14" s="7"/>
      <c r="I14" s="4"/>
      <c r="J14" s="4"/>
      <c r="K14" s="4"/>
      <c r="L14" s="4"/>
      <c r="M14" s="4"/>
      <c r="N14" s="4"/>
      <c r="O14" s="5"/>
      <c r="W14" s="182" t="s">
        <v>59</v>
      </c>
      <c r="X14" s="68">
        <f ca="1">X11/2</f>
        <v>1.1780972450961724</v>
      </c>
      <c r="Y14" s="68"/>
      <c r="Z14" s="182" t="s">
        <v>60</v>
      </c>
      <c r="AA14" s="68">
        <f ca="1">COS(X14)</f>
        <v>0.38268343236508984</v>
      </c>
      <c r="AB14" s="181"/>
      <c r="AC14" s="181">
        <f ca="1">AA14</f>
        <v>0.38268343236508984</v>
      </c>
      <c r="AD14" s="181">
        <f t="array" aca="1" ref="AD14:AF14" ca="1">TRANSPOSE(AA$15*AG10:AG12)</f>
        <v>-0.47533209800342446</v>
      </c>
      <c r="AE14" s="181">
        <f ca="1"/>
        <v>0.79222016333904077</v>
      </c>
      <c r="AF14" s="181">
        <f ca="1"/>
        <v>0</v>
      </c>
      <c r="AG14" s="68"/>
      <c r="AH14" s="68">
        <f ca="1">SUMPRODUCT(AC14:AF14,AC14:AF14)</f>
        <v>0.99999999999999989</v>
      </c>
    </row>
    <row r="15" spans="1:34" ht="16" x14ac:dyDescent="0.2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5"/>
      <c r="W15" s="68"/>
      <c r="X15" s="68"/>
      <c r="Y15" s="68"/>
      <c r="Z15" s="182" t="s">
        <v>61</v>
      </c>
      <c r="AA15" s="68">
        <f ca="1">SIN(X14)</f>
        <v>0.92387953251128674</v>
      </c>
      <c r="AB15" s="181"/>
      <c r="AC15" s="68"/>
      <c r="AD15" s="163"/>
      <c r="AE15" s="68"/>
      <c r="AF15" s="184"/>
      <c r="AG15" s="68"/>
      <c r="AH15" s="68"/>
    </row>
    <row r="16" spans="1:34" x14ac:dyDescent="0.2">
      <c r="B16" s="3"/>
      <c r="C16" s="6" t="s">
        <v>66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</row>
    <row r="17" spans="2:15" x14ac:dyDescent="0.2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2:15" x14ac:dyDescent="0.2">
      <c r="B18" s="3"/>
      <c r="C18" s="4"/>
      <c r="D18" s="4"/>
      <c r="E18" s="4"/>
      <c r="F18" s="4"/>
      <c r="G18" s="177">
        <f ca="1">SIN((1-G4)*F14)</f>
        <v>0.99997023616323011</v>
      </c>
      <c r="H18" s="178" t="s">
        <v>56</v>
      </c>
      <c r="I18" s="38">
        <f ca="1">G18/G19</f>
        <v>1.0139010513876998</v>
      </c>
      <c r="J18" s="4"/>
      <c r="K18" s="4"/>
      <c r="L18" s="4"/>
      <c r="M18" s="4"/>
      <c r="N18" s="4"/>
      <c r="O18" s="5"/>
    </row>
    <row r="19" spans="2:15" x14ac:dyDescent="0.2">
      <c r="B19" s="3"/>
      <c r="C19" s="4"/>
      <c r="D19" s="4"/>
      <c r="E19" s="4"/>
      <c r="F19" s="4"/>
      <c r="G19" s="38">
        <f ca="1">SIN(F14)</f>
        <v>0.98626018268212368</v>
      </c>
      <c r="H19" s="4"/>
      <c r="I19" s="4"/>
      <c r="J19" s="4"/>
      <c r="K19" s="4"/>
      <c r="L19" s="4"/>
      <c r="M19" s="4"/>
      <c r="N19" s="4"/>
      <c r="O19" s="5"/>
    </row>
    <row r="20" spans="2:15" x14ac:dyDescent="0.2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5"/>
    </row>
    <row r="21" spans="2:15" x14ac:dyDescent="0.2">
      <c r="B21" s="3"/>
      <c r="C21" s="4"/>
      <c r="D21" s="4"/>
      <c r="E21" s="4"/>
      <c r="F21" s="4"/>
      <c r="G21" s="177">
        <f ca="1">SIN(G4*F14)</f>
        <v>0.17280386704856496</v>
      </c>
      <c r="H21" s="178" t="s">
        <v>56</v>
      </c>
      <c r="I21" s="38">
        <f ca="1">G21/G22</f>
        <v>0.17521123744307182</v>
      </c>
      <c r="J21" s="4"/>
      <c r="K21" s="4"/>
      <c r="L21" s="4"/>
      <c r="M21" s="4"/>
      <c r="N21" s="4"/>
      <c r="O21" s="5"/>
    </row>
    <row r="22" spans="2:15" x14ac:dyDescent="0.2">
      <c r="B22" s="3"/>
      <c r="C22" s="4"/>
      <c r="D22" s="4"/>
      <c r="E22" s="4"/>
      <c r="F22" s="4"/>
      <c r="G22" s="38">
        <f ca="1">SIN(F14)</f>
        <v>0.98626018268212368</v>
      </c>
      <c r="H22" s="4"/>
      <c r="I22" s="4"/>
      <c r="J22" s="4"/>
      <c r="K22" s="4"/>
      <c r="L22" s="4"/>
      <c r="M22" s="4"/>
      <c r="N22" s="4"/>
      <c r="O22" s="5"/>
    </row>
    <row r="23" spans="2:15" x14ac:dyDescent="0.2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5"/>
    </row>
    <row r="24" spans="2:15" x14ac:dyDescent="0.2">
      <c r="B24" s="3"/>
      <c r="C24" s="6" t="s">
        <v>67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5"/>
    </row>
    <row r="25" spans="2:15" x14ac:dyDescent="0.2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5"/>
    </row>
    <row r="26" spans="2:15" x14ac:dyDescent="0.2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5"/>
    </row>
    <row r="27" spans="2:15" x14ac:dyDescent="0.2">
      <c r="B27" s="3"/>
      <c r="C27" s="4"/>
      <c r="D27" s="4"/>
      <c r="E27" s="179" t="s">
        <v>56</v>
      </c>
      <c r="F27" s="116">
        <f t="shared" ref="F27:I27" ca="1" si="5">$I18*D6+$I21*D8</f>
        <v>0.26485272034136687</v>
      </c>
      <c r="G27" s="117">
        <f t="shared" ca="1" si="5"/>
        <v>0.42834094631244113</v>
      </c>
      <c r="H27" s="117">
        <f t="shared" ca="1" si="5"/>
        <v>0.1388058751459858</v>
      </c>
      <c r="I27" s="118">
        <f t="shared" ca="1" si="5"/>
        <v>0.85270745233338774</v>
      </c>
      <c r="J27" s="4"/>
      <c r="K27" s="4"/>
      <c r="L27" s="4"/>
      <c r="M27" s="4"/>
      <c r="N27" s="4"/>
      <c r="O27" s="5"/>
    </row>
    <row r="28" spans="2:15" x14ac:dyDescent="0.2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5"/>
    </row>
    <row r="29" spans="2:15" x14ac:dyDescent="0.2">
      <c r="B29" s="3"/>
      <c r="C29" s="4"/>
      <c r="D29" s="173"/>
      <c r="E29" s="32" t="s">
        <v>77</v>
      </c>
      <c r="F29" s="4"/>
      <c r="G29" s="4"/>
      <c r="H29" s="7">
        <f ca="1">SUMPRODUCT(F27:I27,F27:I27)</f>
        <v>0.99999999999999956</v>
      </c>
      <c r="I29" s="4"/>
      <c r="J29" s="4"/>
      <c r="K29" s="4"/>
      <c r="L29" s="4"/>
      <c r="M29" s="4"/>
      <c r="N29" s="4"/>
      <c r="O29" s="5"/>
    </row>
    <row r="30" spans="2:15" x14ac:dyDescent="0.2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5"/>
    </row>
    <row r="31" spans="2:15" x14ac:dyDescent="0.2">
      <c r="B31" s="176" t="s">
        <v>68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5"/>
    </row>
    <row r="32" spans="2:15" x14ac:dyDescent="0.2">
      <c r="B32" s="3"/>
      <c r="C32" s="6" t="s">
        <v>69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5"/>
    </row>
    <row r="33" spans="2:16" x14ac:dyDescent="0.2"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5"/>
    </row>
    <row r="34" spans="2:16" x14ac:dyDescent="0.2">
      <c r="B34" s="3"/>
      <c r="C34" s="6" t="s">
        <v>70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5"/>
    </row>
    <row r="35" spans="2:16" x14ac:dyDescent="0.2">
      <c r="B35" s="3"/>
      <c r="C35" s="6" t="s">
        <v>76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5"/>
    </row>
    <row r="36" spans="2:16" x14ac:dyDescent="0.2">
      <c r="B36" s="3"/>
      <c r="C36" s="4"/>
      <c r="D36" s="4"/>
      <c r="E36" s="4"/>
      <c r="F36" s="4"/>
      <c r="G36" s="4"/>
      <c r="H36" s="4"/>
      <c r="I36" s="6" t="s">
        <v>71</v>
      </c>
      <c r="J36" s="4"/>
      <c r="K36" s="4"/>
      <c r="L36" s="4"/>
      <c r="M36" s="4"/>
      <c r="N36" s="4"/>
      <c r="O36" s="5"/>
    </row>
    <row r="37" spans="2:16" x14ac:dyDescent="0.2"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185">
        <f ca="1">F14</f>
        <v>1.736756544163522</v>
      </c>
      <c r="N37" s="4"/>
      <c r="O37" s="5"/>
    </row>
    <row r="38" spans="2:16" x14ac:dyDescent="0.2"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185"/>
      <c r="N38" s="4"/>
      <c r="O38" s="5"/>
      <c r="P38" s="172"/>
    </row>
    <row r="39" spans="2:16" x14ac:dyDescent="0.2">
      <c r="B39" s="3"/>
      <c r="C39" s="4"/>
      <c r="D39" s="4"/>
      <c r="E39" s="4"/>
      <c r="F39" s="4"/>
      <c r="G39" s="4"/>
      <c r="H39" s="4"/>
      <c r="I39" s="6" t="s">
        <v>72</v>
      </c>
      <c r="J39" s="4"/>
      <c r="K39" s="4"/>
      <c r="L39" s="4"/>
      <c r="M39" s="185"/>
      <c r="N39" s="4"/>
      <c r="O39" s="5"/>
    </row>
    <row r="40" spans="2:16" x14ac:dyDescent="0.2"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185">
        <f ca="1">ACOS(SUMPRODUCT(D6:G6,F27:I27))</f>
        <v>0.17367565441635358</v>
      </c>
      <c r="N40" s="4"/>
      <c r="O40" s="5"/>
    </row>
    <row r="41" spans="2:16" x14ac:dyDescent="0.2">
      <c r="B41" s="3"/>
      <c r="C41" s="4"/>
      <c r="D41" s="4"/>
      <c r="E41" s="4"/>
      <c r="F41" s="4"/>
      <c r="G41" s="4"/>
      <c r="H41" s="4"/>
      <c r="I41" s="4"/>
      <c r="J41" s="32" t="s">
        <v>73</v>
      </c>
      <c r="K41" s="4"/>
      <c r="L41" s="4"/>
      <c r="M41" s="185">
        <f ca="1">(G4)*M37</f>
        <v>0.17367565441635222</v>
      </c>
      <c r="N41" s="4"/>
      <c r="O41" s="5"/>
    </row>
    <row r="42" spans="2:16" x14ac:dyDescent="0.2">
      <c r="B42" s="3"/>
      <c r="C42" s="4"/>
      <c r="D42" s="4"/>
      <c r="E42" s="4"/>
      <c r="F42" s="4"/>
      <c r="G42" s="4"/>
      <c r="H42" s="4"/>
      <c r="I42" s="4"/>
      <c r="J42" s="4"/>
      <c r="K42" s="171"/>
      <c r="L42" s="4"/>
      <c r="M42" s="185"/>
      <c r="N42" s="4"/>
      <c r="O42" s="5"/>
    </row>
    <row r="43" spans="2:16" x14ac:dyDescent="0.2">
      <c r="B43" s="3"/>
      <c r="C43" s="4"/>
      <c r="D43" s="4"/>
      <c r="E43" s="4"/>
      <c r="F43" s="4"/>
      <c r="G43" s="4"/>
      <c r="H43" s="4"/>
      <c r="I43" s="6" t="s">
        <v>74</v>
      </c>
      <c r="J43" s="4"/>
      <c r="K43" s="171"/>
      <c r="L43" s="4"/>
      <c r="M43" s="185"/>
      <c r="N43" s="4"/>
      <c r="O43" s="5"/>
    </row>
    <row r="44" spans="2:16" x14ac:dyDescent="0.2">
      <c r="B44" s="3"/>
      <c r="C44" s="4"/>
      <c r="D44" s="4"/>
      <c r="E44" s="4"/>
      <c r="F44" s="4"/>
      <c r="G44" s="4"/>
      <c r="H44" s="4"/>
      <c r="I44" s="4"/>
      <c r="J44" s="4"/>
      <c r="K44" s="171"/>
      <c r="L44" s="4"/>
      <c r="M44" s="185">
        <f ca="1">ACOS(SUMPRODUCT(D8:G8,F27:I27))</f>
        <v>1.5630808897471697</v>
      </c>
      <c r="N44" s="4"/>
      <c r="O44" s="5"/>
    </row>
    <row r="45" spans="2:16" x14ac:dyDescent="0.2">
      <c r="B45" s="3"/>
      <c r="C45" s="4"/>
      <c r="D45" s="4"/>
      <c r="E45" s="4"/>
      <c r="F45" s="4"/>
      <c r="G45" s="4"/>
      <c r="H45" s="4"/>
      <c r="I45" s="4"/>
      <c r="J45" s="32" t="s">
        <v>75</v>
      </c>
      <c r="K45" s="4"/>
      <c r="L45" s="4"/>
      <c r="M45" s="185">
        <f ca="1">(1-G4)*M37</f>
        <v>1.5630808897471697</v>
      </c>
      <c r="N45" s="4"/>
      <c r="O45" s="5"/>
    </row>
    <row r="46" spans="2:16" x14ac:dyDescent="0.2">
      <c r="B46" s="8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10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Data</vt:lpstr>
      <vt:lpstr>Linear</vt:lpstr>
      <vt:lpstr>Catmull-Rom</vt:lpstr>
      <vt:lpstr>Bezier Cubic</vt:lpstr>
      <vt:lpstr>Bezier Quadratic</vt:lpstr>
      <vt:lpstr>Slerp</vt:lpstr>
      <vt:lpstr>BezierQuadTimeRange</vt:lpstr>
      <vt:lpstr>BezierTimeRange</vt:lpstr>
      <vt:lpstr>Data</vt:lpstr>
      <vt:lpstr>DataBezier</vt:lpstr>
      <vt:lpstr>DataBezierQuad</vt:lpstr>
      <vt:lpstr>TimeRange</vt:lpstr>
      <vt:lpstr>tmax</vt:lpstr>
      <vt:lpstr>tmin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2020-11-20T00:07:56Z</dcterms:modified>
</cp:coreProperties>
</file>