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abela\Python projects 2023\Excel to ERP\"/>
    </mc:Choice>
  </mc:AlternateContent>
  <xr:revisionPtr revIDLastSave="0" documentId="13_ncr:1_{764F6277-CF34-4F16-9D39-CA56480D33C5}" xr6:coauthVersionLast="47" xr6:coauthVersionMax="47" xr10:uidLastSave="{00000000-0000-0000-0000-000000000000}"/>
  <bookViews>
    <workbookView xWindow="47850" yWindow="-5580" windowWidth="19455" windowHeight="12855" activeTab="3" xr2:uid="{5B565619-9E6B-47E4-BEFA-87C251208F5A}"/>
  </bookViews>
  <sheets>
    <sheet name="GTFO OSLO" sheetId="2" r:id="rId1"/>
    <sheet name="Oslo" sheetId="1" r:id="rId2"/>
    <sheet name="Annuity" sheetId="3" r:id="rId3"/>
    <sheet name="Test" sheetId="4" r:id="rId4"/>
  </sheets>
  <externalReferences>
    <externalReference r:id="rId5"/>
  </externalReferences>
  <definedNames>
    <definedName name="chart_balance">OFFSET(Annuity!$D$21,2,0,nper,1)</definedName>
    <definedName name="chart_year">OFFSET(Annuity!$A$21,2,0,nper,1)</definedName>
    <definedName name="cp">ppy</definedName>
    <definedName name="g">[1]Calculator!$C$5</definedName>
    <definedName name="gper">Annuity!$G$11</definedName>
    <definedName name="inflation">Annuity!$D$11</definedName>
    <definedName name="n">Annuity!$D$8</definedName>
    <definedName name="nper">Annuity!$D$8*Annuity!$G$9</definedName>
    <definedName name="P">Annuity!$D$6</definedName>
    <definedName name="ppy">Annuity!$G$9</definedName>
    <definedName name="_xlnm.Print_Area" localSheetId="2">OFFSET(Annuity!$A$1,0,0,ROW(Annuity!$A$21)+1+Annuity!$D$8,8)</definedName>
    <definedName name="_xlnm.Print_Titles" localSheetId="2">Annuity!$21:$21</definedName>
    <definedName name="rate">Annuity!$D$7</definedName>
    <definedName name="rper">Annuity!$G$8</definedName>
    <definedName name="solver_adj" localSheetId="2" hidden="1">Annuity!$D$7,Annuity!$D$14,Annuity!$D$6</definedName>
    <definedName name="solver_cvg" localSheetId="2" hidden="1">0.0001</definedName>
    <definedName name="solver_drv" localSheetId="2" hidden="1">1</definedName>
    <definedName name="solver_est" localSheetId="2" hidden="1">1</definedName>
    <definedName name="solver_itr" localSheetId="2" hidden="1">100</definedName>
    <definedName name="solver_lin" localSheetId="2" hidden="1">2</definedName>
    <definedName name="solver_neg" localSheetId="2" hidden="1">2</definedName>
    <definedName name="solver_num" localSheetId="2" hidden="1">0</definedName>
    <definedName name="solver_nwt" localSheetId="2" hidden="1">1</definedName>
    <definedName name="solver_opt" localSheetId="2" hidden="1">Annuity!$F$14</definedName>
    <definedName name="solver_pre" localSheetId="2" hidden="1">0.000001</definedName>
    <definedName name="solver_scl" localSheetId="2" hidden="1">2</definedName>
    <definedName name="solver_sho" localSheetId="2" hidden="1">2</definedName>
    <definedName name="solver_tim" localSheetId="2" hidden="1">100</definedName>
    <definedName name="solver_tol" localSheetId="2" hidden="1">0.05</definedName>
    <definedName name="solver_typ" localSheetId="2" hidden="1">2</definedName>
    <definedName name="solver_val" localSheetId="2" hidden="1">1000</definedName>
    <definedName name="type">Annuity!$G$10</definedName>
    <definedName name="valuevx">42.314159</definedName>
    <definedName name="vertex42_copyright" hidden="1">"© 2009-2017 Vertex42 LLC"</definedName>
    <definedName name="vertex42_id" hidden="1">"annuity-calculator.xlsx"</definedName>
    <definedName name="vertex42_title" hidden="1">"Annuity Calculator"</definedName>
    <definedName name="w">Annuity!$D$14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0" i="2" l="1"/>
  <c r="G176" i="1"/>
  <c r="H172" i="1"/>
  <c r="H174" i="1" s="1"/>
  <c r="G172" i="1"/>
  <c r="C76" i="2"/>
  <c r="D76" i="2"/>
  <c r="F24" i="1"/>
  <c r="I24" i="1" s="1"/>
  <c r="E24" i="1"/>
  <c r="A24" i="1"/>
  <c r="F23" i="1"/>
  <c r="E23" i="1"/>
  <c r="A23" i="1"/>
  <c r="I146" i="1"/>
  <c r="G150" i="1"/>
  <c r="H146" i="1"/>
  <c r="G146" i="1"/>
  <c r="H159" i="1"/>
  <c r="G163" i="1"/>
  <c r="G159" i="1"/>
  <c r="B163" i="1"/>
  <c r="C159" i="1"/>
  <c r="B159" i="1"/>
  <c r="G13" i="2"/>
  <c r="H13" i="2"/>
  <c r="I13" i="2"/>
  <c r="G67" i="2"/>
  <c r="I63" i="2"/>
  <c r="H63" i="2"/>
  <c r="F22" i="1"/>
  <c r="H22" i="1" s="1"/>
  <c r="E22" i="1"/>
  <c r="I20" i="1"/>
  <c r="F21" i="1"/>
  <c r="H21" i="1" s="1"/>
  <c r="E21" i="1"/>
  <c r="I133" i="1"/>
  <c r="D133" i="1"/>
  <c r="H17" i="1"/>
  <c r="H18" i="1"/>
  <c r="H19" i="1"/>
  <c r="H20" i="1"/>
  <c r="G20" i="1"/>
  <c r="B5" i="1"/>
  <c r="B8" i="1" s="1"/>
  <c r="C172" i="1"/>
  <c r="B172" i="1"/>
  <c r="B176" i="1"/>
  <c r="C21" i="2"/>
  <c r="G12" i="2"/>
  <c r="H12" i="2"/>
  <c r="I12" i="2"/>
  <c r="H11" i="2"/>
  <c r="G11" i="2"/>
  <c r="I11" i="2"/>
  <c r="G10" i="2"/>
  <c r="D146" i="1"/>
  <c r="I10" i="2"/>
  <c r="B67" i="2"/>
  <c r="D63" i="2"/>
  <c r="C63" i="2"/>
  <c r="H50" i="2"/>
  <c r="I50" i="2"/>
  <c r="G137" i="1"/>
  <c r="D120" i="1"/>
  <c r="I120" i="1"/>
  <c r="B54" i="2"/>
  <c r="D50" i="2"/>
  <c r="C50" i="2"/>
  <c r="G124" i="1"/>
  <c r="H120" i="1"/>
  <c r="G120" i="1"/>
  <c r="H133" i="1"/>
  <c r="G133" i="1"/>
  <c r="G41" i="2"/>
  <c r="I37" i="2"/>
  <c r="H37" i="2"/>
  <c r="B41" i="2"/>
  <c r="D37" i="2"/>
  <c r="C37" i="2"/>
  <c r="B150" i="1"/>
  <c r="C146" i="1"/>
  <c r="B146" i="1"/>
  <c r="B137" i="1"/>
  <c r="B124" i="1"/>
  <c r="C120" i="1"/>
  <c r="B120" i="1"/>
  <c r="G28" i="2"/>
  <c r="G24" i="2"/>
  <c r="H23" i="2"/>
  <c r="I23" i="2" s="1"/>
  <c r="G23" i="2"/>
  <c r="H22" i="2"/>
  <c r="I22" i="2" s="1"/>
  <c r="B28" i="2"/>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G9" i="3"/>
  <c r="G11" i="3" s="1"/>
  <c r="G10" i="3"/>
  <c r="H24" i="1" l="1"/>
  <c r="G23" i="1"/>
  <c r="G24" i="1"/>
  <c r="H23" i="1"/>
  <c r="I23" i="1"/>
  <c r="G21" i="1"/>
  <c r="I21" i="1"/>
  <c r="G22" i="1"/>
  <c r="C161" i="1"/>
  <c r="H161" i="1"/>
  <c r="H148" i="1"/>
  <c r="H122" i="1"/>
  <c r="I22" i="1"/>
  <c r="C174" i="1"/>
  <c r="C148" i="1"/>
  <c r="H135" i="1"/>
  <c r="I24" i="2"/>
  <c r="H24" i="2"/>
  <c r="C22" i="3"/>
  <c r="D22" i="3" s="1"/>
  <c r="A23" i="3"/>
  <c r="G8" i="3"/>
  <c r="D14" i="3" s="1"/>
  <c r="G53" i="2" s="1"/>
  <c r="G54" i="2" s="1"/>
  <c r="B23" i="3" l="1"/>
  <c r="E23" i="3" s="1"/>
  <c r="C23" i="3"/>
  <c r="D15" i="3" s="1"/>
  <c r="A24" i="3"/>
  <c r="D23" i="3" l="1"/>
  <c r="B24" i="3" s="1"/>
  <c r="E24" i="3" s="1"/>
  <c r="C24" i="3"/>
  <c r="A25" i="3"/>
  <c r="D24" i="3" l="1"/>
  <c r="B25" i="3" s="1"/>
  <c r="E25" i="3" s="1"/>
  <c r="C25" i="3"/>
  <c r="A26" i="3"/>
  <c r="D24" i="2"/>
  <c r="B5" i="2"/>
  <c r="B3" i="2"/>
  <c r="B4" i="2" s="1"/>
  <c r="C2" i="2"/>
  <c r="C133" i="1"/>
  <c r="C135" i="1" s="1"/>
  <c r="B133" i="1"/>
  <c r="I33" i="1"/>
  <c r="H33" i="1"/>
  <c r="C2" i="1"/>
  <c r="G36" i="1"/>
  <c r="I19" i="1"/>
  <c r="G19" i="1"/>
  <c r="G17" i="1"/>
  <c r="I18" i="1"/>
  <c r="G18" i="1"/>
  <c r="I17" i="1"/>
  <c r="I16" i="1"/>
  <c r="B11" i="1"/>
  <c r="G16" i="1"/>
  <c r="C16" i="1"/>
  <c r="H16" i="1" s="1"/>
  <c r="I98" i="1"/>
  <c r="C122" i="1"/>
  <c r="C84" i="1"/>
  <c r="G108" i="1"/>
  <c r="H107" i="1"/>
  <c r="H108" i="1" s="1"/>
  <c r="E15" i="1"/>
  <c r="B3" i="1"/>
  <c r="B4" i="1" s="1"/>
  <c r="F14" i="1"/>
  <c r="E14" i="1"/>
  <c r="E13" i="1"/>
  <c r="E12" i="1"/>
  <c r="E11" i="1"/>
  <c r="F12" i="1"/>
  <c r="H12" i="1" s="1"/>
  <c r="F11" i="1"/>
  <c r="H11" i="1" s="1"/>
  <c r="B108" i="1"/>
  <c r="C107" i="1"/>
  <c r="C106" i="1"/>
  <c r="G96" i="1"/>
  <c r="H95" i="1"/>
  <c r="I95" i="1" s="1"/>
  <c r="H94" i="1"/>
  <c r="I94" i="1" s="1"/>
  <c r="B96" i="1"/>
  <c r="C95" i="1"/>
  <c r="C94" i="1"/>
  <c r="G84" i="1"/>
  <c r="H83" i="1"/>
  <c r="I83" i="1" s="1"/>
  <c r="H82" i="1"/>
  <c r="I82" i="1" s="1"/>
  <c r="B84" i="1"/>
  <c r="G72" i="1"/>
  <c r="H71" i="1"/>
  <c r="I71" i="1" s="1"/>
  <c r="H70" i="1"/>
  <c r="I70" i="1" s="1"/>
  <c r="B72" i="1"/>
  <c r="C71" i="1"/>
  <c r="D71" i="1" s="1"/>
  <c r="C70" i="1"/>
  <c r="G60" i="1"/>
  <c r="H59" i="1"/>
  <c r="I59" i="1" s="1"/>
  <c r="H58" i="1"/>
  <c r="B60" i="1"/>
  <c r="C59" i="1"/>
  <c r="D59" i="1" s="1"/>
  <c r="C58" i="1"/>
  <c r="D58" i="1" s="1"/>
  <c r="H47" i="1"/>
  <c r="I47" i="1" s="1"/>
  <c r="C47" i="1"/>
  <c r="D47" i="1" s="1"/>
  <c r="H35" i="1"/>
  <c r="I35" i="1" s="1"/>
  <c r="H46" i="1"/>
  <c r="H34" i="1"/>
  <c r="I34" i="1" s="1"/>
  <c r="C45" i="1"/>
  <c r="C46" i="1"/>
  <c r="D46" i="1" s="1"/>
  <c r="C34" i="1"/>
  <c r="D34" i="1" s="1"/>
  <c r="D36" i="1" s="1"/>
  <c r="F13" i="1" s="1"/>
  <c r="H13" i="1" s="1"/>
  <c r="C33" i="1"/>
  <c r="G65" i="2" l="1"/>
  <c r="I30" i="1"/>
  <c r="I29" i="1"/>
  <c r="I14" i="1"/>
  <c r="H14" i="1"/>
  <c r="B65" i="2"/>
  <c r="G39" i="2"/>
  <c r="B52" i="2"/>
  <c r="G52" i="2"/>
  <c r="B6" i="2"/>
  <c r="C108" i="1"/>
  <c r="C110" i="1" s="1"/>
  <c r="B39" i="2"/>
  <c r="G26" i="2"/>
  <c r="D25" i="3"/>
  <c r="B26" i="3" s="1"/>
  <c r="E26" i="3" s="1"/>
  <c r="C26" i="3"/>
  <c r="A27" i="3"/>
  <c r="C24" i="2"/>
  <c r="B26" i="2" s="1"/>
  <c r="H48" i="1"/>
  <c r="I84" i="1"/>
  <c r="I107" i="1"/>
  <c r="I108" i="1" s="1"/>
  <c r="I36" i="1"/>
  <c r="I96" i="1"/>
  <c r="H110" i="1"/>
  <c r="I13" i="1"/>
  <c r="I12" i="1"/>
  <c r="I11" i="1"/>
  <c r="I72" i="1"/>
  <c r="F15" i="1" s="1"/>
  <c r="H15" i="1" s="1"/>
  <c r="C72" i="1"/>
  <c r="D70" i="1"/>
  <c r="D72" i="1" s="1"/>
  <c r="H50" i="1"/>
  <c r="B6" i="1"/>
  <c r="G14" i="1"/>
  <c r="H60" i="1"/>
  <c r="H62" i="1" s="1"/>
  <c r="G12" i="1"/>
  <c r="H72" i="1"/>
  <c r="G11" i="1"/>
  <c r="I58" i="1"/>
  <c r="I60" i="1" s="1"/>
  <c r="G13" i="1"/>
  <c r="H96" i="1"/>
  <c r="H98" i="1" s="1"/>
  <c r="J88" i="1" s="1"/>
  <c r="D60" i="1"/>
  <c r="D48" i="1"/>
  <c r="I46" i="1"/>
  <c r="I48" i="1" s="1"/>
  <c r="H84" i="1"/>
  <c r="H86" i="1" s="1"/>
  <c r="C96" i="1"/>
  <c r="C98" i="1" s="1"/>
  <c r="H36" i="1"/>
  <c r="H38" i="1" s="1"/>
  <c r="C36" i="1"/>
  <c r="C38" i="1" s="1"/>
  <c r="C60" i="1"/>
  <c r="C62" i="1" s="1"/>
  <c r="C48" i="1"/>
  <c r="D26" i="3" l="1"/>
  <c r="B27" i="3" s="1"/>
  <c r="E27" i="3" s="1"/>
  <c r="C27" i="3"/>
  <c r="A28" i="3"/>
  <c r="G15" i="1"/>
  <c r="I28" i="1" s="1"/>
  <c r="I15" i="1"/>
  <c r="D27" i="3" l="1"/>
  <c r="B28" i="3" s="1"/>
  <c r="E28" i="3" s="1"/>
  <c r="C28" i="3"/>
  <c r="A29" i="3"/>
  <c r="D28" i="3" l="1"/>
  <c r="B29" i="3" s="1"/>
  <c r="E29" i="3" s="1"/>
  <c r="C29" i="3"/>
  <c r="A30" i="3"/>
  <c r="D29" i="3" l="1"/>
  <c r="B30" i="3" s="1"/>
  <c r="E30" i="3" s="1"/>
  <c r="C30" i="3"/>
  <c r="A31" i="3"/>
  <c r="D30" i="3" l="1"/>
  <c r="B31" i="3" s="1"/>
  <c r="E31" i="3" s="1"/>
  <c r="C31" i="3"/>
  <c r="A32" i="3"/>
  <c r="D31" i="3" l="1"/>
  <c r="B32" i="3" s="1"/>
  <c r="E32" i="3" s="1"/>
  <c r="C32" i="3"/>
  <c r="A33" i="3"/>
  <c r="D32" i="3" l="1"/>
  <c r="B33" i="3" s="1"/>
  <c r="E33" i="3" s="1"/>
  <c r="C33" i="3"/>
  <c r="A34" i="3"/>
  <c r="D33" i="3" l="1"/>
  <c r="B34" i="3" s="1"/>
  <c r="E34" i="3" s="1"/>
  <c r="C34" i="3"/>
  <c r="A35" i="3"/>
  <c r="D34" i="3" l="1"/>
  <c r="B35" i="3" s="1"/>
  <c r="E35" i="3" s="1"/>
  <c r="C35" i="3"/>
  <c r="A36" i="3"/>
  <c r="D35" i="3" l="1"/>
  <c r="B36" i="3" s="1"/>
  <c r="E36" i="3" s="1"/>
  <c r="C36" i="3"/>
  <c r="A37" i="3"/>
  <c r="D36" i="3" l="1"/>
  <c r="B37" i="3" s="1"/>
  <c r="E37" i="3" s="1"/>
  <c r="C37" i="3"/>
  <c r="A38" i="3"/>
  <c r="D37" i="3" l="1"/>
  <c r="B38" i="3" s="1"/>
  <c r="E38" i="3" s="1"/>
  <c r="C38" i="3"/>
  <c r="A39" i="3"/>
  <c r="D38" i="3" l="1"/>
  <c r="B39" i="3" s="1"/>
  <c r="E39" i="3" s="1"/>
  <c r="C39" i="3"/>
  <c r="A40" i="3"/>
  <c r="D39" i="3" l="1"/>
  <c r="B40" i="3" s="1"/>
  <c r="E40" i="3" s="1"/>
  <c r="C40" i="3"/>
  <c r="A41" i="3"/>
  <c r="D40" i="3" l="1"/>
  <c r="B41" i="3" s="1"/>
  <c r="E41" i="3" s="1"/>
  <c r="C41" i="3"/>
  <c r="A42" i="3"/>
  <c r="D41" i="3" l="1"/>
  <c r="B42" i="3" s="1"/>
  <c r="E42" i="3" s="1"/>
  <c r="C42" i="3"/>
  <c r="A43" i="3"/>
  <c r="D42" i="3" l="1"/>
  <c r="B43" i="3" s="1"/>
  <c r="E43" i="3" s="1"/>
  <c r="C43" i="3"/>
  <c r="A44" i="3"/>
  <c r="D43" i="3" l="1"/>
  <c r="B44" i="3" s="1"/>
  <c r="E44" i="3" s="1"/>
  <c r="C44" i="3"/>
  <c r="A45" i="3"/>
  <c r="D44" i="3" l="1"/>
  <c r="B45" i="3" s="1"/>
  <c r="E45" i="3" s="1"/>
  <c r="C45" i="3"/>
  <c r="A46" i="3"/>
  <c r="D45" i="3" l="1"/>
  <c r="B46" i="3" s="1"/>
  <c r="E46" i="3" s="1"/>
  <c r="C46" i="3"/>
  <c r="A47" i="3"/>
  <c r="D46" i="3" l="1"/>
  <c r="B47" i="3" s="1"/>
  <c r="E47" i="3" s="1"/>
  <c r="C47" i="3"/>
  <c r="A48" i="3"/>
  <c r="D47" i="3" l="1"/>
  <c r="B48" i="3" s="1"/>
  <c r="E48" i="3" s="1"/>
  <c r="C48" i="3"/>
  <c r="A49" i="3"/>
  <c r="D48" i="3" l="1"/>
  <c r="C49" i="3"/>
  <c r="B49" i="3"/>
  <c r="E49" i="3" s="1"/>
  <c r="A50" i="3"/>
  <c r="D49" i="3" l="1"/>
  <c r="B50" i="3" s="1"/>
  <c r="E50" i="3" s="1"/>
  <c r="C50" i="3"/>
  <c r="A51" i="3"/>
  <c r="D50" i="3" l="1"/>
  <c r="B51" i="3" s="1"/>
  <c r="E51" i="3" s="1"/>
  <c r="C51" i="3"/>
  <c r="A52" i="3"/>
  <c r="D51" i="3" l="1"/>
  <c r="B52" i="3" s="1"/>
  <c r="E52" i="3" s="1"/>
  <c r="C52" i="3"/>
  <c r="A53" i="3"/>
  <c r="D52" i="3" l="1"/>
  <c r="B53" i="3" s="1"/>
  <c r="E53" i="3" s="1"/>
  <c r="C53" i="3"/>
  <c r="A54" i="3"/>
  <c r="D53" i="3" l="1"/>
  <c r="B54" i="3" s="1"/>
  <c r="E54" i="3" s="1"/>
  <c r="C54" i="3"/>
  <c r="A55" i="3"/>
  <c r="D54" i="3" l="1"/>
  <c r="B55" i="3" s="1"/>
  <c r="E55" i="3" s="1"/>
  <c r="C55" i="3"/>
  <c r="A56" i="3"/>
  <c r="D55" i="3" l="1"/>
  <c r="B56" i="3" s="1"/>
  <c r="E56" i="3" s="1"/>
  <c r="C56" i="3"/>
  <c r="A57" i="3"/>
  <c r="D56" i="3" l="1"/>
  <c r="C57" i="3"/>
  <c r="B57" i="3"/>
  <c r="E57" i="3" s="1"/>
  <c r="A58" i="3"/>
  <c r="D57" i="3" l="1"/>
  <c r="B58" i="3" s="1"/>
  <c r="E58" i="3" s="1"/>
  <c r="C58" i="3"/>
  <c r="A59" i="3"/>
  <c r="D58" i="3" l="1"/>
  <c r="C59" i="3"/>
  <c r="B59" i="3"/>
  <c r="E59" i="3" s="1"/>
  <c r="A60" i="3"/>
  <c r="D59" i="3" l="1"/>
  <c r="B60" i="3" s="1"/>
  <c r="C60" i="3"/>
  <c r="E60" i="3"/>
  <c r="A61" i="3"/>
  <c r="D60" i="3" l="1"/>
  <c r="B61" i="3" s="1"/>
  <c r="E61" i="3" s="1"/>
  <c r="C61" i="3"/>
  <c r="A62" i="3"/>
  <c r="D61" i="3" l="1"/>
  <c r="B62" i="3" s="1"/>
  <c r="E62" i="3" s="1"/>
  <c r="C62" i="3"/>
  <c r="A63" i="3"/>
  <c r="D62" i="3" l="1"/>
  <c r="B63" i="3" s="1"/>
  <c r="E63" i="3" s="1"/>
  <c r="C63" i="3"/>
  <c r="A64" i="3"/>
  <c r="D63" i="3" l="1"/>
  <c r="B64" i="3" s="1"/>
  <c r="E64" i="3" s="1"/>
  <c r="C64" i="3"/>
  <c r="A65" i="3"/>
  <c r="D64" i="3" l="1"/>
  <c r="B65" i="3" s="1"/>
  <c r="E65" i="3" s="1"/>
  <c r="C65" i="3"/>
  <c r="A66" i="3"/>
  <c r="D65" i="3" l="1"/>
  <c r="B66" i="3" s="1"/>
  <c r="E66" i="3" s="1"/>
  <c r="C66" i="3"/>
  <c r="A67" i="3"/>
  <c r="D66" i="3" l="1"/>
  <c r="B67" i="3" s="1"/>
  <c r="E67" i="3" s="1"/>
  <c r="C67" i="3"/>
  <c r="A68" i="3"/>
  <c r="D67" i="3" l="1"/>
  <c r="B68" i="3" s="1"/>
  <c r="E68" i="3" s="1"/>
  <c r="C68" i="3"/>
  <c r="A69" i="3"/>
  <c r="D68" i="3" l="1"/>
  <c r="B69" i="3" s="1"/>
  <c r="E69" i="3" s="1"/>
  <c r="C69" i="3"/>
  <c r="A70" i="3"/>
  <c r="D69" i="3" l="1"/>
  <c r="B70" i="3" s="1"/>
  <c r="E70" i="3" s="1"/>
  <c r="C70" i="3"/>
  <c r="A71" i="3"/>
  <c r="D70" i="3" l="1"/>
  <c r="B71" i="3" s="1"/>
  <c r="E71" i="3" s="1"/>
  <c r="C71" i="3"/>
  <c r="A72" i="3"/>
  <c r="D71" i="3" l="1"/>
  <c r="B72" i="3" s="1"/>
  <c r="E72" i="3" s="1"/>
  <c r="C72" i="3"/>
  <c r="A73" i="3"/>
  <c r="D72" i="3" l="1"/>
  <c r="B73" i="3" s="1"/>
  <c r="E73" i="3" s="1"/>
  <c r="C73" i="3"/>
  <c r="A74" i="3"/>
  <c r="D73" i="3" l="1"/>
  <c r="B74" i="3" s="1"/>
  <c r="E74" i="3" s="1"/>
  <c r="C74" i="3"/>
  <c r="A75" i="3"/>
  <c r="D74" i="3" l="1"/>
  <c r="B75" i="3" s="1"/>
  <c r="E75" i="3" s="1"/>
  <c r="C75" i="3"/>
  <c r="A76" i="3"/>
  <c r="D75" i="3" l="1"/>
  <c r="B76" i="3" s="1"/>
  <c r="E76" i="3" s="1"/>
  <c r="C76" i="3"/>
  <c r="A77" i="3"/>
  <c r="D76" i="3" l="1"/>
  <c r="B77" i="3" s="1"/>
  <c r="E77" i="3" s="1"/>
  <c r="C77" i="3"/>
  <c r="A78" i="3"/>
  <c r="D77" i="3" l="1"/>
  <c r="B78" i="3" s="1"/>
  <c r="E78" i="3" s="1"/>
  <c r="C78" i="3"/>
  <c r="A79" i="3"/>
  <c r="D78" i="3" l="1"/>
  <c r="B79" i="3" s="1"/>
  <c r="E79" i="3" s="1"/>
  <c r="C79" i="3"/>
  <c r="A80" i="3"/>
  <c r="D79" i="3" l="1"/>
  <c r="B80" i="3" s="1"/>
  <c r="E80" i="3" s="1"/>
  <c r="C80" i="3"/>
  <c r="A81" i="3"/>
  <c r="D80" i="3" l="1"/>
  <c r="B81" i="3" s="1"/>
  <c r="E81" i="3" s="1"/>
  <c r="C81" i="3"/>
  <c r="A82" i="3"/>
  <c r="D81" i="3" l="1"/>
  <c r="C82" i="3"/>
  <c r="B82" i="3"/>
  <c r="E82" i="3" s="1"/>
  <c r="A83" i="3"/>
  <c r="D82" i="3" l="1"/>
  <c r="B83" i="3" s="1"/>
  <c r="E83" i="3" s="1"/>
  <c r="C83" i="3"/>
  <c r="A84" i="3"/>
  <c r="D83" i="3" l="1"/>
  <c r="B84" i="3" s="1"/>
  <c r="E84" i="3" s="1"/>
  <c r="C84" i="3"/>
  <c r="A85" i="3"/>
  <c r="D84" i="3" l="1"/>
  <c r="B85" i="3" s="1"/>
  <c r="E85" i="3" s="1"/>
  <c r="C85" i="3"/>
  <c r="A86" i="3"/>
  <c r="D85" i="3" l="1"/>
  <c r="B86" i="3" s="1"/>
  <c r="E86" i="3" s="1"/>
  <c r="C86" i="3"/>
  <c r="A87" i="3"/>
  <c r="D86" i="3" l="1"/>
  <c r="B87" i="3" s="1"/>
  <c r="E87" i="3" s="1"/>
  <c r="C87" i="3"/>
  <c r="A88" i="3"/>
  <c r="D87" i="3" l="1"/>
  <c r="B88" i="3" s="1"/>
  <c r="E88" i="3" s="1"/>
  <c r="C88" i="3"/>
  <c r="A89" i="3"/>
  <c r="D88" i="3" l="1"/>
  <c r="B89" i="3" s="1"/>
  <c r="E89" i="3" s="1"/>
  <c r="C89" i="3"/>
  <c r="A90" i="3"/>
  <c r="D89" i="3" l="1"/>
  <c r="B90" i="3" s="1"/>
  <c r="E90" i="3" s="1"/>
  <c r="C90" i="3"/>
  <c r="A91" i="3"/>
  <c r="D90" i="3" l="1"/>
  <c r="B91" i="3" s="1"/>
  <c r="E91" i="3" s="1"/>
  <c r="C91" i="3"/>
  <c r="A92" i="3"/>
  <c r="D91" i="3" l="1"/>
  <c r="B92" i="3" s="1"/>
  <c r="E92" i="3" s="1"/>
  <c r="C92" i="3"/>
  <c r="A93" i="3"/>
  <c r="D92" i="3" l="1"/>
  <c r="B93" i="3" s="1"/>
  <c r="E93" i="3" s="1"/>
  <c r="C93" i="3"/>
  <c r="A94" i="3"/>
  <c r="D93" i="3" l="1"/>
  <c r="B94" i="3" s="1"/>
  <c r="E94" i="3" s="1"/>
  <c r="C94" i="3"/>
  <c r="A95" i="3"/>
  <c r="D94" i="3" l="1"/>
  <c r="B95" i="3" s="1"/>
  <c r="E95" i="3" s="1"/>
  <c r="C95" i="3"/>
  <c r="A96" i="3"/>
  <c r="D95" i="3" l="1"/>
  <c r="B96" i="3" s="1"/>
  <c r="E96" i="3" s="1"/>
  <c r="C96" i="3"/>
  <c r="A97" i="3"/>
  <c r="D96" i="3" l="1"/>
  <c r="B97" i="3" s="1"/>
  <c r="E97" i="3" s="1"/>
  <c r="C97" i="3"/>
  <c r="A98" i="3"/>
  <c r="D97" i="3" l="1"/>
  <c r="B98" i="3" s="1"/>
  <c r="C98" i="3"/>
  <c r="E98" i="3"/>
  <c r="A99" i="3"/>
  <c r="D98" i="3" l="1"/>
  <c r="B99" i="3" s="1"/>
  <c r="E99" i="3" s="1"/>
  <c r="C99" i="3"/>
  <c r="A100" i="3"/>
  <c r="D99" i="3" l="1"/>
  <c r="B100" i="3" s="1"/>
  <c r="E100" i="3" s="1"/>
  <c r="C100" i="3"/>
  <c r="A101" i="3"/>
  <c r="D100" i="3" l="1"/>
  <c r="B101" i="3" s="1"/>
  <c r="E101" i="3" s="1"/>
  <c r="C101" i="3"/>
  <c r="A102" i="3"/>
  <c r="D101" i="3" l="1"/>
  <c r="B102" i="3" s="1"/>
  <c r="E102" i="3" s="1"/>
  <c r="C102" i="3"/>
  <c r="A103" i="3"/>
  <c r="D102" i="3" l="1"/>
  <c r="B103" i="3" s="1"/>
  <c r="E103" i="3" s="1"/>
  <c r="C103" i="3"/>
  <c r="A104" i="3"/>
  <c r="D103" i="3" l="1"/>
  <c r="B104" i="3" s="1"/>
  <c r="E104" i="3" s="1"/>
  <c r="C104" i="3"/>
  <c r="A105" i="3"/>
  <c r="D104" i="3" l="1"/>
  <c r="B105" i="3" s="1"/>
  <c r="E105" i="3" s="1"/>
  <c r="C105" i="3"/>
  <c r="A106" i="3"/>
  <c r="D105" i="3" l="1"/>
  <c r="B106" i="3" s="1"/>
  <c r="E106" i="3" s="1"/>
  <c r="C106" i="3"/>
  <c r="A107" i="3"/>
  <c r="D106" i="3" l="1"/>
  <c r="B107" i="3" s="1"/>
  <c r="E107" i="3" s="1"/>
  <c r="C107" i="3"/>
  <c r="A108" i="3"/>
  <c r="D107" i="3" l="1"/>
  <c r="B108" i="3" s="1"/>
  <c r="E108" i="3" s="1"/>
  <c r="C108" i="3"/>
  <c r="A109" i="3"/>
  <c r="D108" i="3" l="1"/>
  <c r="B109" i="3" s="1"/>
  <c r="E109" i="3" s="1"/>
  <c r="C109" i="3"/>
  <c r="A110" i="3"/>
  <c r="D109" i="3" l="1"/>
  <c r="B110" i="3" s="1"/>
  <c r="E110" i="3" s="1"/>
  <c r="C110" i="3"/>
  <c r="A111" i="3"/>
  <c r="D110" i="3" l="1"/>
  <c r="B111" i="3" s="1"/>
  <c r="E111" i="3" s="1"/>
  <c r="C111" i="3"/>
  <c r="A112" i="3"/>
  <c r="D111" i="3" l="1"/>
  <c r="B112" i="3" s="1"/>
  <c r="E112" i="3" s="1"/>
  <c r="C112" i="3"/>
  <c r="A113" i="3"/>
  <c r="D112" i="3" l="1"/>
  <c r="B113" i="3" s="1"/>
  <c r="E113" i="3" s="1"/>
  <c r="C113" i="3"/>
  <c r="A114" i="3"/>
  <c r="D113" i="3" l="1"/>
  <c r="B114" i="3" s="1"/>
  <c r="E114" i="3" s="1"/>
  <c r="C114" i="3"/>
  <c r="A115" i="3"/>
  <c r="D114" i="3" l="1"/>
  <c r="B115" i="3" s="1"/>
  <c r="E115" i="3" s="1"/>
  <c r="C115" i="3"/>
  <c r="A116" i="3"/>
  <c r="D115" i="3" l="1"/>
  <c r="B116" i="3" s="1"/>
  <c r="E116" i="3" s="1"/>
  <c r="C116" i="3"/>
  <c r="A117" i="3"/>
  <c r="D116" i="3" l="1"/>
  <c r="B117" i="3" s="1"/>
  <c r="E117" i="3" s="1"/>
  <c r="C117" i="3"/>
  <c r="A118" i="3"/>
  <c r="D117" i="3" l="1"/>
  <c r="B118" i="3" s="1"/>
  <c r="E118" i="3" s="1"/>
  <c r="C118" i="3"/>
  <c r="A119" i="3"/>
  <c r="D118" i="3" l="1"/>
  <c r="B119" i="3" s="1"/>
  <c r="E119" i="3" s="1"/>
  <c r="C119" i="3"/>
  <c r="A120" i="3"/>
  <c r="D119" i="3" l="1"/>
  <c r="B120" i="3" s="1"/>
  <c r="E120" i="3" s="1"/>
  <c r="C120" i="3"/>
  <c r="A121" i="3"/>
  <c r="D120" i="3" l="1"/>
  <c r="B121" i="3" s="1"/>
  <c r="E121" i="3" s="1"/>
  <c r="C121" i="3"/>
  <c r="A122" i="3"/>
  <c r="D121" i="3" l="1"/>
  <c r="B122" i="3" s="1"/>
  <c r="E122" i="3" s="1"/>
  <c r="C122" i="3"/>
  <c r="A123" i="3"/>
  <c r="D122" i="3" l="1"/>
  <c r="B123" i="3" s="1"/>
  <c r="E123" i="3" s="1"/>
  <c r="C123" i="3"/>
  <c r="A124" i="3"/>
  <c r="D123" i="3" l="1"/>
  <c r="B124" i="3" s="1"/>
  <c r="E124" i="3" s="1"/>
  <c r="C124" i="3"/>
  <c r="A125" i="3"/>
  <c r="D124" i="3" l="1"/>
  <c r="B125" i="3" s="1"/>
  <c r="E125" i="3" s="1"/>
  <c r="C125" i="3"/>
  <c r="A126" i="3"/>
  <c r="D125" i="3" l="1"/>
  <c r="B126" i="3" s="1"/>
  <c r="E126" i="3" s="1"/>
  <c r="C126" i="3"/>
  <c r="A127" i="3"/>
  <c r="D126" i="3" l="1"/>
  <c r="B127" i="3" s="1"/>
  <c r="E127" i="3" s="1"/>
  <c r="C127" i="3"/>
  <c r="A128" i="3"/>
  <c r="D127" i="3" l="1"/>
  <c r="B128" i="3" s="1"/>
  <c r="E128" i="3" s="1"/>
  <c r="C128" i="3"/>
  <c r="A129" i="3"/>
  <c r="D128" i="3" l="1"/>
  <c r="B129" i="3" s="1"/>
  <c r="E129" i="3" s="1"/>
  <c r="C129" i="3"/>
  <c r="A130" i="3"/>
  <c r="D129" i="3" l="1"/>
  <c r="B130" i="3" s="1"/>
  <c r="E130" i="3" s="1"/>
  <c r="C130" i="3"/>
  <c r="A131" i="3"/>
  <c r="D130" i="3" l="1"/>
  <c r="B131" i="3" s="1"/>
  <c r="E131" i="3" s="1"/>
  <c r="C131" i="3"/>
  <c r="A132" i="3"/>
  <c r="D131" i="3" l="1"/>
  <c r="B132" i="3" s="1"/>
  <c r="E132" i="3" s="1"/>
  <c r="C132" i="3"/>
  <c r="A133" i="3"/>
  <c r="D132" i="3" l="1"/>
  <c r="C133" i="3"/>
  <c r="B133" i="3"/>
  <c r="E133" i="3" s="1"/>
  <c r="A134" i="3"/>
  <c r="D133" i="3" l="1"/>
  <c r="B134" i="3" s="1"/>
  <c r="E134" i="3" s="1"/>
  <c r="C134" i="3"/>
  <c r="A135" i="3"/>
  <c r="D134" i="3" l="1"/>
  <c r="B135" i="3" s="1"/>
  <c r="E135" i="3" s="1"/>
  <c r="C135" i="3"/>
  <c r="A136" i="3"/>
  <c r="D135" i="3" l="1"/>
  <c r="B136" i="3" s="1"/>
  <c r="E136" i="3" s="1"/>
  <c r="C136" i="3"/>
  <c r="A137" i="3"/>
  <c r="D136" i="3" l="1"/>
  <c r="B137" i="3" s="1"/>
  <c r="E137" i="3" s="1"/>
  <c r="C137" i="3"/>
  <c r="A138" i="3"/>
  <c r="D137" i="3" l="1"/>
  <c r="B138" i="3" s="1"/>
  <c r="E138" i="3" s="1"/>
  <c r="C138" i="3"/>
  <c r="A139" i="3"/>
  <c r="D138" i="3" l="1"/>
  <c r="B139" i="3" s="1"/>
  <c r="E139" i="3" s="1"/>
  <c r="C139" i="3"/>
  <c r="A140" i="3"/>
  <c r="D139" i="3" l="1"/>
  <c r="B140" i="3" s="1"/>
  <c r="E140" i="3" s="1"/>
  <c r="C140" i="3"/>
  <c r="A141" i="3"/>
  <c r="D140" i="3" l="1"/>
  <c r="B141" i="3" s="1"/>
  <c r="E141" i="3" s="1"/>
  <c r="C141" i="3"/>
  <c r="A142" i="3"/>
  <c r="D141" i="3" l="1"/>
  <c r="B142" i="3" s="1"/>
  <c r="E142" i="3" s="1"/>
  <c r="C142" i="3"/>
  <c r="A143" i="3"/>
  <c r="D142" i="3" l="1"/>
  <c r="B143" i="3" s="1"/>
  <c r="E143" i="3" s="1"/>
  <c r="C143" i="3"/>
  <c r="A144" i="3"/>
  <c r="D143" i="3" l="1"/>
  <c r="B144" i="3" s="1"/>
  <c r="E144" i="3" s="1"/>
  <c r="C144" i="3"/>
  <c r="A145" i="3"/>
  <c r="D144" i="3" l="1"/>
  <c r="B145" i="3" s="1"/>
  <c r="E145" i="3" s="1"/>
  <c r="C145" i="3"/>
  <c r="A146" i="3"/>
  <c r="D145" i="3" l="1"/>
  <c r="B146" i="3" s="1"/>
  <c r="E146" i="3" s="1"/>
  <c r="C146" i="3"/>
  <c r="A147" i="3"/>
  <c r="D146" i="3" l="1"/>
  <c r="B147" i="3" s="1"/>
  <c r="E147" i="3" s="1"/>
  <c r="C147" i="3"/>
  <c r="A148" i="3"/>
  <c r="D147" i="3" l="1"/>
  <c r="B148" i="3" s="1"/>
  <c r="E148" i="3" s="1"/>
  <c r="C148" i="3"/>
  <c r="A149" i="3"/>
  <c r="D148" i="3" l="1"/>
  <c r="B149" i="3" s="1"/>
  <c r="E149" i="3" s="1"/>
  <c r="C149" i="3"/>
  <c r="A150" i="3"/>
  <c r="D149" i="3" l="1"/>
  <c r="B150" i="3" s="1"/>
  <c r="E150" i="3" s="1"/>
  <c r="C150" i="3"/>
  <c r="A151" i="3"/>
  <c r="D150" i="3" l="1"/>
  <c r="B151" i="3" s="1"/>
  <c r="E151" i="3" s="1"/>
  <c r="C151" i="3"/>
  <c r="A152" i="3"/>
  <c r="D151" i="3" l="1"/>
  <c r="B152" i="3" s="1"/>
  <c r="E152" i="3" s="1"/>
  <c r="C152" i="3"/>
  <c r="A153" i="3"/>
  <c r="D152" i="3" l="1"/>
  <c r="B153" i="3" s="1"/>
  <c r="E153" i="3" s="1"/>
  <c r="C153" i="3"/>
  <c r="A154" i="3"/>
  <c r="D153" i="3" l="1"/>
  <c r="B154" i="3" s="1"/>
  <c r="E154" i="3" s="1"/>
  <c r="C154" i="3"/>
  <c r="A155" i="3"/>
  <c r="D154" i="3" l="1"/>
  <c r="B155" i="3" s="1"/>
  <c r="E155" i="3" s="1"/>
  <c r="C155" i="3"/>
  <c r="A156" i="3"/>
  <c r="D155" i="3" l="1"/>
  <c r="B156" i="3" s="1"/>
  <c r="E156" i="3" s="1"/>
  <c r="C156" i="3"/>
  <c r="A157" i="3"/>
  <c r="D156" i="3" l="1"/>
  <c r="B157" i="3" s="1"/>
  <c r="E157" i="3" s="1"/>
  <c r="C157" i="3"/>
  <c r="A158" i="3"/>
  <c r="D157" i="3" l="1"/>
  <c r="B158" i="3" s="1"/>
  <c r="E158" i="3" s="1"/>
  <c r="C158" i="3"/>
  <c r="A159" i="3"/>
  <c r="D158" i="3" l="1"/>
  <c r="B159" i="3" s="1"/>
  <c r="E159" i="3" s="1"/>
  <c r="C159" i="3"/>
  <c r="A160" i="3"/>
  <c r="D159" i="3" l="1"/>
  <c r="B160" i="3" s="1"/>
  <c r="E160" i="3" s="1"/>
  <c r="A161" i="3"/>
  <c r="C160" i="3"/>
  <c r="D160" i="3" l="1"/>
  <c r="B161" i="3" s="1"/>
  <c r="E161" i="3" s="1"/>
  <c r="C161" i="3"/>
  <c r="A162" i="3"/>
  <c r="D161" i="3" l="1"/>
  <c r="B162" i="3" s="1"/>
  <c r="E162" i="3" s="1"/>
  <c r="C162" i="3"/>
  <c r="A163" i="3"/>
  <c r="D162" i="3" l="1"/>
  <c r="B163" i="3" s="1"/>
  <c r="E163" i="3" s="1"/>
  <c r="C163" i="3"/>
  <c r="A164" i="3"/>
  <c r="D163" i="3" l="1"/>
  <c r="B164" i="3" s="1"/>
  <c r="E164" i="3" s="1"/>
  <c r="C164" i="3"/>
  <c r="A165" i="3"/>
  <c r="D164" i="3" l="1"/>
  <c r="B165" i="3" s="1"/>
  <c r="E165" i="3" s="1"/>
  <c r="C165" i="3"/>
  <c r="A166" i="3"/>
  <c r="D165" i="3" l="1"/>
  <c r="B166" i="3" s="1"/>
  <c r="E166" i="3" s="1"/>
  <c r="C166" i="3"/>
  <c r="A167" i="3"/>
  <c r="D166" i="3" l="1"/>
  <c r="B167" i="3" s="1"/>
  <c r="E167" i="3" s="1"/>
  <c r="C167" i="3"/>
  <c r="A168" i="3"/>
  <c r="D167" i="3" l="1"/>
  <c r="B168" i="3" s="1"/>
  <c r="E168" i="3" s="1"/>
  <c r="A169" i="3"/>
  <c r="C168" i="3"/>
  <c r="D168" i="3" l="1"/>
  <c r="B169" i="3" s="1"/>
  <c r="E169" i="3" s="1"/>
  <c r="C169" i="3"/>
  <c r="A170" i="3"/>
  <c r="D169" i="3" l="1"/>
  <c r="B170" i="3" s="1"/>
  <c r="E170" i="3" s="1"/>
  <c r="C170" i="3"/>
  <c r="A171" i="3"/>
  <c r="D170" i="3" l="1"/>
  <c r="B171" i="3" s="1"/>
  <c r="E171" i="3" s="1"/>
  <c r="C171" i="3"/>
  <c r="A172" i="3"/>
  <c r="D171" i="3" l="1"/>
  <c r="B172" i="3" s="1"/>
  <c r="E172" i="3" s="1"/>
  <c r="C172" i="3"/>
  <c r="A173" i="3"/>
  <c r="D172" i="3" l="1"/>
  <c r="B173" i="3" s="1"/>
  <c r="E173" i="3" s="1"/>
  <c r="C173" i="3"/>
  <c r="A174" i="3"/>
  <c r="D173" i="3" l="1"/>
  <c r="B174" i="3" s="1"/>
  <c r="E174" i="3" s="1"/>
  <c r="C174" i="3"/>
  <c r="A175" i="3"/>
  <c r="D174" i="3" l="1"/>
  <c r="B175" i="3" s="1"/>
  <c r="E175" i="3" s="1"/>
  <c r="C175" i="3"/>
  <c r="A176" i="3"/>
  <c r="D175" i="3" l="1"/>
  <c r="B176" i="3" s="1"/>
  <c r="E176" i="3" s="1"/>
  <c r="A177" i="3"/>
  <c r="C176" i="3"/>
  <c r="D176" i="3" l="1"/>
  <c r="B177" i="3" s="1"/>
  <c r="E177" i="3" s="1"/>
  <c r="C177" i="3"/>
  <c r="A178" i="3"/>
  <c r="D177" i="3" l="1"/>
  <c r="B178" i="3" s="1"/>
  <c r="E178" i="3" s="1"/>
  <c r="C178" i="3"/>
  <c r="A179" i="3"/>
  <c r="D178" i="3" l="1"/>
  <c r="B179" i="3" s="1"/>
  <c r="E179" i="3" s="1"/>
  <c r="C179" i="3"/>
  <c r="A180" i="3"/>
  <c r="D179" i="3" l="1"/>
  <c r="B180" i="3" s="1"/>
  <c r="E180" i="3" s="1"/>
  <c r="C180" i="3"/>
  <c r="A181" i="3"/>
  <c r="D180" i="3" l="1"/>
  <c r="B181" i="3" s="1"/>
  <c r="E181" i="3" s="1"/>
  <c r="C181" i="3"/>
  <c r="A182" i="3"/>
  <c r="D181" i="3" l="1"/>
  <c r="B182" i="3" s="1"/>
  <c r="E182" i="3" s="1"/>
  <c r="C182" i="3"/>
  <c r="A183" i="3"/>
  <c r="D182" i="3" l="1"/>
  <c r="B183" i="3" s="1"/>
  <c r="E183" i="3" s="1"/>
  <c r="C183" i="3"/>
  <c r="A184" i="3"/>
  <c r="D183" i="3" l="1"/>
  <c r="B184" i="3" s="1"/>
  <c r="E184" i="3" s="1"/>
  <c r="A185" i="3"/>
  <c r="C184" i="3"/>
  <c r="D184" i="3" l="1"/>
  <c r="B185" i="3" s="1"/>
  <c r="E185" i="3" s="1"/>
  <c r="C185" i="3"/>
  <c r="A186" i="3"/>
  <c r="D185" i="3" l="1"/>
  <c r="B186" i="3" s="1"/>
  <c r="E186" i="3" s="1"/>
  <c r="C186" i="3"/>
  <c r="A187" i="3"/>
  <c r="D186" i="3" l="1"/>
  <c r="B187" i="3" s="1"/>
  <c r="E187" i="3" s="1"/>
  <c r="C187" i="3"/>
  <c r="A188" i="3"/>
  <c r="D187" i="3" l="1"/>
  <c r="B188" i="3" s="1"/>
  <c r="E188" i="3" s="1"/>
  <c r="C188" i="3"/>
  <c r="A189" i="3"/>
  <c r="D188" i="3" l="1"/>
  <c r="B189" i="3" s="1"/>
  <c r="E189" i="3" s="1"/>
  <c r="C189" i="3"/>
  <c r="A190" i="3"/>
  <c r="D189" i="3" l="1"/>
  <c r="B190" i="3" s="1"/>
  <c r="E190" i="3" s="1"/>
  <c r="C190" i="3"/>
  <c r="A191" i="3"/>
  <c r="D190" i="3" l="1"/>
  <c r="B191" i="3" s="1"/>
  <c r="E191" i="3" s="1"/>
  <c r="C191" i="3"/>
  <c r="A192" i="3"/>
  <c r="D191" i="3" l="1"/>
  <c r="B192" i="3" s="1"/>
  <c r="E192" i="3" s="1"/>
  <c r="A193" i="3"/>
  <c r="C192" i="3"/>
  <c r="D192" i="3" l="1"/>
  <c r="B193" i="3" s="1"/>
  <c r="E193" i="3" s="1"/>
  <c r="C193" i="3"/>
  <c r="A194" i="3"/>
  <c r="D193" i="3" l="1"/>
  <c r="B194" i="3" s="1"/>
  <c r="E194" i="3" s="1"/>
  <c r="C194" i="3"/>
  <c r="A195" i="3"/>
  <c r="D194" i="3" l="1"/>
  <c r="B195" i="3" s="1"/>
  <c r="E195" i="3" s="1"/>
  <c r="C195" i="3"/>
  <c r="A196" i="3"/>
  <c r="D195" i="3" l="1"/>
  <c r="B196" i="3" s="1"/>
  <c r="E196" i="3" s="1"/>
  <c r="C196" i="3"/>
  <c r="A197" i="3"/>
  <c r="D196" i="3" l="1"/>
  <c r="B197" i="3" s="1"/>
  <c r="E197" i="3" s="1"/>
  <c r="C197" i="3"/>
  <c r="A198" i="3"/>
  <c r="D197" i="3" l="1"/>
  <c r="B198" i="3" s="1"/>
  <c r="E198" i="3" s="1"/>
  <c r="C198" i="3"/>
  <c r="A199" i="3"/>
  <c r="D198" i="3" l="1"/>
  <c r="B199" i="3" s="1"/>
  <c r="E199" i="3" s="1"/>
  <c r="C199" i="3"/>
  <c r="A200" i="3"/>
  <c r="D199" i="3" l="1"/>
  <c r="B200" i="3" s="1"/>
  <c r="E200" i="3" s="1"/>
  <c r="A201" i="3"/>
  <c r="C200" i="3"/>
  <c r="D200" i="3" l="1"/>
  <c r="B201" i="3" s="1"/>
  <c r="E201" i="3" s="1"/>
  <c r="C201" i="3"/>
  <c r="A202" i="3"/>
  <c r="D201" i="3" l="1"/>
  <c r="B202" i="3" s="1"/>
  <c r="E202" i="3" s="1"/>
  <c r="C202" i="3"/>
  <c r="A203" i="3"/>
  <c r="D202" i="3" l="1"/>
  <c r="B203" i="3" s="1"/>
  <c r="E203" i="3" s="1"/>
  <c r="C203" i="3"/>
  <c r="A204" i="3"/>
  <c r="D203" i="3" l="1"/>
  <c r="B204" i="3" s="1"/>
  <c r="E204" i="3" s="1"/>
  <c r="C204" i="3"/>
  <c r="A205" i="3"/>
  <c r="D204" i="3" l="1"/>
  <c r="B205" i="3" s="1"/>
  <c r="E205" i="3" s="1"/>
  <c r="C205" i="3"/>
  <c r="A206" i="3"/>
  <c r="D205" i="3" l="1"/>
  <c r="B206" i="3" s="1"/>
  <c r="E206" i="3" s="1"/>
  <c r="C206" i="3"/>
  <c r="A207" i="3"/>
  <c r="D206" i="3" l="1"/>
  <c r="B207" i="3" s="1"/>
  <c r="E207" i="3" s="1"/>
  <c r="C207" i="3"/>
  <c r="A208" i="3"/>
  <c r="D207" i="3" l="1"/>
  <c r="B208" i="3" s="1"/>
  <c r="E208" i="3" s="1"/>
  <c r="A209" i="3"/>
  <c r="C208" i="3"/>
  <c r="D208" i="3" l="1"/>
  <c r="B209" i="3" s="1"/>
  <c r="E209" i="3" s="1"/>
  <c r="C209" i="3"/>
  <c r="A210" i="3"/>
  <c r="D209" i="3" l="1"/>
  <c r="B210" i="3" s="1"/>
  <c r="E210" i="3" s="1"/>
  <c r="C210" i="3"/>
  <c r="A211" i="3"/>
  <c r="D210" i="3" l="1"/>
  <c r="B211" i="3" s="1"/>
  <c r="E211" i="3" s="1"/>
  <c r="C211" i="3"/>
  <c r="A212" i="3"/>
  <c r="D211" i="3" l="1"/>
  <c r="B212" i="3" s="1"/>
  <c r="E212" i="3" s="1"/>
  <c r="C212" i="3"/>
  <c r="A213" i="3"/>
  <c r="D212" i="3" l="1"/>
  <c r="B213" i="3" s="1"/>
  <c r="E213" i="3" s="1"/>
  <c r="C213" i="3"/>
  <c r="A214" i="3"/>
  <c r="D213" i="3" l="1"/>
  <c r="B214" i="3" s="1"/>
  <c r="E214" i="3" s="1"/>
  <c r="A215" i="3"/>
  <c r="C214" i="3"/>
  <c r="D214" i="3" l="1"/>
  <c r="B215" i="3" s="1"/>
  <c r="E215" i="3" s="1"/>
  <c r="C215" i="3"/>
  <c r="A216" i="3"/>
  <c r="D215" i="3" l="1"/>
  <c r="B216" i="3" s="1"/>
  <c r="E216" i="3" s="1"/>
  <c r="C216" i="3"/>
  <c r="A217" i="3"/>
  <c r="D216" i="3" l="1"/>
  <c r="B217" i="3" s="1"/>
  <c r="E217" i="3" s="1"/>
  <c r="A218" i="3"/>
  <c r="C217" i="3"/>
  <c r="D217" i="3" l="1"/>
  <c r="B218" i="3" s="1"/>
  <c r="E218" i="3" s="1"/>
  <c r="A219" i="3"/>
  <c r="C218" i="3"/>
  <c r="D218" i="3" l="1"/>
  <c r="B219" i="3" s="1"/>
  <c r="E219" i="3" s="1"/>
  <c r="C219" i="3"/>
  <c r="A220" i="3"/>
  <c r="D219" i="3" l="1"/>
  <c r="B220" i="3" s="1"/>
  <c r="E220" i="3" s="1"/>
  <c r="C220" i="3"/>
  <c r="A221" i="3"/>
  <c r="D220" i="3" l="1"/>
  <c r="B221" i="3" s="1"/>
  <c r="E221" i="3" s="1"/>
  <c r="A222" i="3"/>
  <c r="C221" i="3"/>
  <c r="D221" i="3" l="1"/>
  <c r="B222" i="3" s="1"/>
  <c r="E222" i="3" s="1"/>
  <c r="A223" i="3"/>
  <c r="C222" i="3"/>
  <c r="D222" i="3" l="1"/>
  <c r="B223" i="3" s="1"/>
  <c r="E223" i="3" s="1"/>
  <c r="C223" i="3"/>
  <c r="A224" i="3"/>
  <c r="D223" i="3" l="1"/>
  <c r="B224" i="3" s="1"/>
  <c r="E224" i="3" s="1"/>
  <c r="C224" i="3"/>
  <c r="A225" i="3"/>
  <c r="D224" i="3" l="1"/>
  <c r="B225" i="3" s="1"/>
  <c r="E225" i="3" s="1"/>
  <c r="A226" i="3"/>
  <c r="C225" i="3"/>
  <c r="D225" i="3" l="1"/>
  <c r="B226" i="3" s="1"/>
  <c r="E226" i="3" s="1"/>
  <c r="A227" i="3"/>
  <c r="C226" i="3"/>
  <c r="D226" i="3" l="1"/>
  <c r="B227" i="3" s="1"/>
  <c r="E227" i="3" s="1"/>
  <c r="C227" i="3"/>
  <c r="A228" i="3"/>
  <c r="D227" i="3" l="1"/>
  <c r="B228" i="3" s="1"/>
  <c r="E228" i="3" s="1"/>
  <c r="C228" i="3"/>
  <c r="A229" i="3"/>
  <c r="D228" i="3" l="1"/>
  <c r="B229" i="3" s="1"/>
  <c r="E229" i="3" s="1"/>
  <c r="A230" i="3"/>
  <c r="C229" i="3"/>
  <c r="D229" i="3" l="1"/>
  <c r="B230" i="3" s="1"/>
  <c r="E230" i="3" s="1"/>
  <c r="A231" i="3"/>
  <c r="C230" i="3"/>
  <c r="D230" i="3" l="1"/>
  <c r="B231" i="3" s="1"/>
  <c r="E231" i="3" s="1"/>
  <c r="C231" i="3"/>
  <c r="A232" i="3"/>
  <c r="D231" i="3" l="1"/>
  <c r="B232" i="3" s="1"/>
  <c r="E232" i="3" s="1"/>
  <c r="C232" i="3"/>
  <c r="A233" i="3"/>
  <c r="D232" i="3" l="1"/>
  <c r="B233" i="3" s="1"/>
  <c r="E233" i="3" s="1"/>
  <c r="A234" i="3"/>
  <c r="C233" i="3"/>
  <c r="D233" i="3" l="1"/>
  <c r="B234" i="3" s="1"/>
  <c r="E234" i="3" s="1"/>
  <c r="A235" i="3"/>
  <c r="C234" i="3"/>
  <c r="D234" i="3" l="1"/>
  <c r="C235" i="3"/>
  <c r="A236" i="3"/>
  <c r="B235" i="3"/>
  <c r="E235" i="3" s="1"/>
  <c r="D235" i="3" l="1"/>
  <c r="B236" i="3" s="1"/>
  <c r="E236" i="3" s="1"/>
  <c r="C236" i="3"/>
  <c r="A237" i="3"/>
  <c r="D236" i="3" l="1"/>
  <c r="B237" i="3" s="1"/>
  <c r="E237" i="3" s="1"/>
  <c r="A238" i="3"/>
  <c r="C237" i="3"/>
  <c r="D237" i="3" l="1"/>
  <c r="B238" i="3" s="1"/>
  <c r="E238" i="3" s="1"/>
  <c r="A239" i="3"/>
  <c r="C238" i="3"/>
  <c r="D238" i="3" l="1"/>
  <c r="B239" i="3" s="1"/>
  <c r="E239" i="3" s="1"/>
  <c r="C239" i="3"/>
  <c r="A240" i="3"/>
  <c r="D239" i="3" l="1"/>
  <c r="B240" i="3" s="1"/>
  <c r="E240" i="3" s="1"/>
  <c r="C240" i="3"/>
  <c r="A241" i="3"/>
  <c r="D240" i="3" l="1"/>
  <c r="B241" i="3" s="1"/>
  <c r="E241" i="3" s="1"/>
  <c r="A242" i="3"/>
  <c r="C241" i="3"/>
  <c r="D241" i="3" l="1"/>
  <c r="B242" i="3" s="1"/>
  <c r="E242" i="3" s="1"/>
  <c r="A243" i="3"/>
  <c r="C242" i="3"/>
  <c r="D242" i="3" l="1"/>
  <c r="C243" i="3"/>
  <c r="A244" i="3"/>
  <c r="B243" i="3"/>
  <c r="E243" i="3" s="1"/>
  <c r="D243" i="3" l="1"/>
  <c r="C244" i="3"/>
  <c r="A245" i="3"/>
  <c r="B244" i="3"/>
  <c r="E244" i="3" s="1"/>
  <c r="D244" i="3" l="1"/>
  <c r="B245" i="3" s="1"/>
  <c r="E245" i="3" s="1"/>
  <c r="A246" i="3"/>
  <c r="C245" i="3"/>
  <c r="D245" i="3" l="1"/>
  <c r="B246" i="3" s="1"/>
  <c r="E246" i="3" s="1"/>
  <c r="A247" i="3"/>
  <c r="C246" i="3"/>
  <c r="D246" i="3" l="1"/>
  <c r="B247" i="3" s="1"/>
  <c r="E247" i="3" s="1"/>
  <c r="C247" i="3"/>
  <c r="A248" i="3"/>
  <c r="D247" i="3" l="1"/>
  <c r="B248" i="3" s="1"/>
  <c r="E248" i="3" s="1"/>
  <c r="C248" i="3"/>
  <c r="A249" i="3"/>
  <c r="D248" i="3" l="1"/>
  <c r="B249" i="3" s="1"/>
  <c r="E249" i="3" s="1"/>
  <c r="A250" i="3"/>
  <c r="C249" i="3"/>
  <c r="D249" i="3" l="1"/>
  <c r="B250" i="3" s="1"/>
  <c r="E250" i="3" s="1"/>
  <c r="A251" i="3"/>
  <c r="C250" i="3"/>
  <c r="D250" i="3" l="1"/>
  <c r="C251" i="3"/>
  <c r="A252" i="3"/>
  <c r="B251" i="3"/>
  <c r="E251" i="3" s="1"/>
  <c r="D251" i="3" l="1"/>
  <c r="B252" i="3" s="1"/>
  <c r="E252" i="3" s="1"/>
  <c r="C252" i="3"/>
  <c r="A253" i="3"/>
  <c r="D252" i="3" l="1"/>
  <c r="B253" i="3" s="1"/>
  <c r="E253" i="3" s="1"/>
  <c r="A254" i="3"/>
  <c r="C253" i="3"/>
  <c r="D253" i="3" l="1"/>
  <c r="B254" i="3" s="1"/>
  <c r="E254" i="3" s="1"/>
  <c r="A255" i="3"/>
  <c r="C254" i="3"/>
  <c r="D254" i="3" l="1"/>
  <c r="B255" i="3" s="1"/>
  <c r="E255" i="3" s="1"/>
  <c r="A256" i="3"/>
  <c r="C255" i="3"/>
  <c r="D255" i="3" l="1"/>
  <c r="B256" i="3" s="1"/>
  <c r="E256" i="3" s="1"/>
  <c r="A257" i="3"/>
  <c r="C256" i="3"/>
  <c r="D256" i="3" l="1"/>
  <c r="C257" i="3"/>
  <c r="A258" i="3"/>
  <c r="B257" i="3"/>
  <c r="E257" i="3" s="1"/>
  <c r="D257" i="3" l="1"/>
  <c r="B258" i="3" s="1"/>
  <c r="E258" i="3" s="1"/>
  <c r="A259" i="3"/>
  <c r="C258" i="3"/>
  <c r="D258" i="3" l="1"/>
  <c r="B259" i="3" s="1"/>
  <c r="E259" i="3" s="1"/>
  <c r="A260" i="3"/>
  <c r="C259" i="3"/>
  <c r="D259" i="3" l="1"/>
  <c r="B260" i="3" s="1"/>
  <c r="E260" i="3" s="1"/>
  <c r="A261" i="3"/>
  <c r="C260" i="3"/>
  <c r="D260" i="3" l="1"/>
  <c r="B261" i="3" s="1"/>
  <c r="E261" i="3" s="1"/>
  <c r="C261" i="3"/>
  <c r="A262" i="3"/>
  <c r="D261" i="3" l="1"/>
  <c r="B262" i="3" s="1"/>
  <c r="E262" i="3" s="1"/>
  <c r="A263" i="3"/>
  <c r="C262" i="3"/>
  <c r="D262" i="3" l="1"/>
  <c r="B263" i="3" s="1"/>
  <c r="E263" i="3" s="1"/>
  <c r="A264" i="3"/>
  <c r="C263" i="3"/>
  <c r="D263" i="3" l="1"/>
  <c r="B264" i="3" s="1"/>
  <c r="E264" i="3" s="1"/>
  <c r="A265" i="3"/>
  <c r="C264" i="3"/>
  <c r="D264" i="3" l="1"/>
  <c r="B265" i="3" s="1"/>
  <c r="E265" i="3" s="1"/>
  <c r="C265" i="3"/>
  <c r="A266" i="3"/>
  <c r="D265" i="3" l="1"/>
  <c r="B266" i="3" s="1"/>
  <c r="E266" i="3" s="1"/>
  <c r="A267" i="3"/>
  <c r="C266" i="3"/>
  <c r="D266" i="3" l="1"/>
  <c r="B267" i="3" s="1"/>
  <c r="E267" i="3" s="1"/>
  <c r="A268" i="3"/>
  <c r="C267" i="3"/>
  <c r="D267" i="3" l="1"/>
  <c r="B268" i="3" s="1"/>
  <c r="E268" i="3" s="1"/>
  <c r="A269" i="3"/>
  <c r="C268" i="3"/>
  <c r="D268" i="3" l="1"/>
  <c r="B269" i="3" s="1"/>
  <c r="E269" i="3" s="1"/>
  <c r="C269" i="3"/>
  <c r="A270" i="3"/>
  <c r="D269" i="3" l="1"/>
  <c r="B270" i="3" s="1"/>
  <c r="E270" i="3" s="1"/>
  <c r="A271" i="3"/>
  <c r="C270" i="3"/>
  <c r="D270" i="3" l="1"/>
  <c r="B271" i="3" s="1"/>
  <c r="E271" i="3" s="1"/>
  <c r="A272" i="3"/>
  <c r="C271" i="3"/>
  <c r="D271" i="3" l="1"/>
  <c r="B272" i="3" s="1"/>
  <c r="E272" i="3" s="1"/>
  <c r="A273" i="3"/>
  <c r="C272" i="3"/>
  <c r="D272" i="3" l="1"/>
  <c r="B273" i="3" s="1"/>
  <c r="E273" i="3" s="1"/>
  <c r="C273" i="3"/>
  <c r="A274" i="3"/>
  <c r="D273" i="3" l="1"/>
  <c r="B274" i="3" s="1"/>
  <c r="E274" i="3" s="1"/>
  <c r="A275" i="3"/>
  <c r="C274" i="3"/>
  <c r="D274" i="3" l="1"/>
  <c r="B275" i="3" s="1"/>
  <c r="E275" i="3" s="1"/>
  <c r="A276" i="3"/>
  <c r="C275" i="3"/>
  <c r="D275" i="3" l="1"/>
  <c r="B276" i="3" s="1"/>
  <c r="E276" i="3" s="1"/>
  <c r="A277" i="3"/>
  <c r="C276" i="3"/>
  <c r="D276" i="3" l="1"/>
  <c r="B277" i="3" s="1"/>
  <c r="E277" i="3" s="1"/>
  <c r="C277" i="3"/>
  <c r="A278" i="3"/>
  <c r="D277" i="3" l="1"/>
  <c r="B278" i="3" s="1"/>
  <c r="E278" i="3" s="1"/>
  <c r="A279" i="3"/>
  <c r="C278" i="3"/>
  <c r="D278" i="3" l="1"/>
  <c r="B279" i="3" s="1"/>
  <c r="E279" i="3" s="1"/>
  <c r="A280" i="3"/>
  <c r="C279" i="3"/>
  <c r="D279" i="3" l="1"/>
  <c r="B280" i="3" s="1"/>
  <c r="E280" i="3" s="1"/>
  <c r="A281" i="3"/>
  <c r="C280" i="3"/>
  <c r="D280" i="3" l="1"/>
  <c r="B281" i="3" s="1"/>
  <c r="E281" i="3" s="1"/>
  <c r="C281" i="3"/>
  <c r="A282" i="3"/>
  <c r="D281" i="3" l="1"/>
  <c r="B282" i="3" s="1"/>
  <c r="E282" i="3" s="1"/>
  <c r="A283" i="3"/>
  <c r="C282" i="3"/>
  <c r="D282" i="3" l="1"/>
  <c r="B283" i="3" s="1"/>
  <c r="E283" i="3" s="1"/>
  <c r="A284" i="3"/>
  <c r="C283" i="3"/>
  <c r="D283" i="3" l="1"/>
  <c r="B284" i="3" s="1"/>
  <c r="E284" i="3" s="1"/>
  <c r="A285" i="3"/>
  <c r="C284" i="3"/>
  <c r="D284" i="3" l="1"/>
  <c r="B285" i="3" s="1"/>
  <c r="E285" i="3" s="1"/>
  <c r="C285" i="3"/>
  <c r="A286" i="3"/>
  <c r="D285" i="3" l="1"/>
  <c r="B286" i="3" s="1"/>
  <c r="E286" i="3" s="1"/>
  <c r="A287" i="3"/>
  <c r="C286" i="3"/>
  <c r="D286" i="3" l="1"/>
  <c r="B287" i="3" s="1"/>
  <c r="E287" i="3" s="1"/>
  <c r="A288" i="3"/>
  <c r="C287" i="3"/>
  <c r="D287" i="3" l="1"/>
  <c r="B288" i="3" s="1"/>
  <c r="E288" i="3" s="1"/>
  <c r="A289" i="3"/>
  <c r="C288" i="3"/>
  <c r="D288" i="3" l="1"/>
  <c r="B289" i="3" s="1"/>
  <c r="E289" i="3" s="1"/>
  <c r="C289" i="3"/>
  <c r="A290" i="3"/>
  <c r="D289" i="3" l="1"/>
  <c r="B290" i="3" s="1"/>
  <c r="E290" i="3" s="1"/>
  <c r="A291" i="3"/>
  <c r="C290" i="3"/>
  <c r="D290" i="3" l="1"/>
  <c r="B291" i="3" s="1"/>
  <c r="E291" i="3" s="1"/>
  <c r="A292" i="3"/>
  <c r="C291" i="3"/>
  <c r="D291" i="3" l="1"/>
  <c r="B292" i="3" s="1"/>
  <c r="E292" i="3" s="1"/>
  <c r="A293" i="3"/>
  <c r="C292" i="3"/>
  <c r="D292" i="3" l="1"/>
  <c r="B293" i="3" s="1"/>
  <c r="E293" i="3" s="1"/>
  <c r="C293" i="3"/>
  <c r="A294" i="3"/>
  <c r="D293" i="3" l="1"/>
  <c r="B294" i="3" s="1"/>
  <c r="E294" i="3" s="1"/>
  <c r="A295" i="3"/>
  <c r="C294" i="3"/>
  <c r="D294" i="3" l="1"/>
  <c r="B295" i="3" s="1"/>
  <c r="E295" i="3" s="1"/>
  <c r="A296" i="3"/>
  <c r="C295" i="3"/>
  <c r="D295" i="3" l="1"/>
  <c r="B296" i="3" s="1"/>
  <c r="E296" i="3" s="1"/>
  <c r="A297" i="3"/>
  <c r="C296" i="3"/>
  <c r="D296" i="3" l="1"/>
  <c r="B297" i="3" s="1"/>
  <c r="E297" i="3" s="1"/>
  <c r="C297" i="3"/>
  <c r="A298" i="3"/>
  <c r="D297" i="3" l="1"/>
  <c r="B298" i="3" s="1"/>
  <c r="E298" i="3" s="1"/>
  <c r="A299" i="3"/>
  <c r="C298" i="3"/>
  <c r="D298" i="3" l="1"/>
  <c r="B299" i="3" s="1"/>
  <c r="E299" i="3" s="1"/>
  <c r="A300" i="3"/>
  <c r="C299" i="3"/>
  <c r="D299" i="3" l="1"/>
  <c r="B300" i="3" s="1"/>
  <c r="E300" i="3"/>
  <c r="A301" i="3"/>
  <c r="C300" i="3"/>
  <c r="D300" i="3" l="1"/>
  <c r="C301" i="3"/>
  <c r="B301" i="3"/>
  <c r="E301" i="3" s="1"/>
  <c r="A302" i="3"/>
  <c r="D301" i="3" l="1"/>
  <c r="B302" i="3" s="1"/>
  <c r="E302" i="3" s="1"/>
  <c r="A303" i="3"/>
  <c r="C302" i="3"/>
  <c r="D302" i="3" l="1"/>
  <c r="B303" i="3" s="1"/>
  <c r="E303" i="3" s="1"/>
  <c r="A304" i="3"/>
  <c r="C303" i="3"/>
  <c r="D303" i="3" l="1"/>
  <c r="B304" i="3" s="1"/>
  <c r="E304" i="3" s="1"/>
  <c r="A305" i="3"/>
  <c r="C304" i="3"/>
  <c r="D304" i="3" l="1"/>
  <c r="C305" i="3"/>
  <c r="A306" i="3"/>
  <c r="B305" i="3"/>
  <c r="E305" i="3" s="1"/>
  <c r="D305" i="3" l="1"/>
  <c r="B306" i="3" s="1"/>
  <c r="E306" i="3" s="1"/>
  <c r="A307" i="3"/>
  <c r="C306" i="3"/>
  <c r="D306" i="3" l="1"/>
  <c r="B307" i="3" s="1"/>
  <c r="E307" i="3" s="1"/>
  <c r="A308" i="3"/>
  <c r="C307" i="3"/>
  <c r="D307" i="3" l="1"/>
  <c r="B308" i="3" s="1"/>
  <c r="E308" i="3" s="1"/>
  <c r="A309" i="3"/>
  <c r="C308" i="3"/>
  <c r="D308" i="3" l="1"/>
  <c r="B309" i="3" s="1"/>
  <c r="E309" i="3" s="1"/>
  <c r="C309" i="3"/>
  <c r="A310" i="3"/>
  <c r="D309" i="3" l="1"/>
  <c r="B310" i="3" s="1"/>
  <c r="E310" i="3" s="1"/>
  <c r="A311" i="3"/>
  <c r="C310" i="3"/>
  <c r="D310" i="3" l="1"/>
  <c r="B311" i="3" s="1"/>
  <c r="E311" i="3" s="1"/>
  <c r="A312" i="3"/>
  <c r="C311" i="3"/>
  <c r="D311" i="3" l="1"/>
  <c r="B312" i="3" s="1"/>
  <c r="E312" i="3" s="1"/>
  <c r="A313" i="3"/>
  <c r="C312" i="3"/>
  <c r="D312" i="3" l="1"/>
  <c r="B313" i="3" s="1"/>
  <c r="E313" i="3" s="1"/>
  <c r="C313" i="3"/>
  <c r="A314" i="3"/>
  <c r="D313" i="3" l="1"/>
  <c r="B314" i="3" s="1"/>
  <c r="E314" i="3" s="1"/>
  <c r="A315" i="3"/>
  <c r="C314" i="3"/>
  <c r="D314" i="3" l="1"/>
  <c r="B315" i="3" s="1"/>
  <c r="E315" i="3" s="1"/>
  <c r="A316" i="3"/>
  <c r="C315" i="3"/>
  <c r="D315" i="3" l="1"/>
  <c r="B316" i="3" s="1"/>
  <c r="E316" i="3" s="1"/>
  <c r="A317" i="3"/>
  <c r="C316" i="3"/>
  <c r="D316" i="3" l="1"/>
  <c r="C317" i="3"/>
  <c r="B317" i="3"/>
  <c r="E317" i="3" s="1"/>
  <c r="A318" i="3"/>
  <c r="D317" i="3" l="1"/>
  <c r="B318" i="3" s="1"/>
  <c r="E318" i="3" s="1"/>
  <c r="A319" i="3"/>
  <c r="C318" i="3"/>
  <c r="D318" i="3" l="1"/>
  <c r="B319" i="3" s="1"/>
  <c r="E319" i="3" s="1"/>
  <c r="A320" i="3"/>
  <c r="C319" i="3"/>
  <c r="D319" i="3" l="1"/>
  <c r="B320" i="3" s="1"/>
  <c r="E320" i="3" s="1"/>
  <c r="A321" i="3"/>
  <c r="C320" i="3"/>
  <c r="D320" i="3" l="1"/>
  <c r="C321" i="3"/>
  <c r="E321" i="3"/>
  <c r="A322" i="3"/>
  <c r="B321" i="3"/>
  <c r="D321" i="3" l="1"/>
  <c r="B322" i="3" s="1"/>
  <c r="E322" i="3" s="1"/>
  <c r="A323" i="3"/>
  <c r="C322" i="3"/>
  <c r="D322" i="3" l="1"/>
  <c r="B323" i="3" s="1"/>
  <c r="E323" i="3" s="1"/>
  <c r="A324" i="3"/>
  <c r="C323" i="3"/>
  <c r="D323" i="3" l="1"/>
  <c r="B324" i="3" s="1"/>
  <c r="E324" i="3" s="1"/>
  <c r="A325" i="3"/>
  <c r="C324" i="3"/>
  <c r="D324" i="3" l="1"/>
  <c r="B325" i="3" s="1"/>
  <c r="E325" i="3" s="1"/>
  <c r="C325" i="3"/>
  <c r="A326" i="3"/>
  <c r="D325" i="3" l="1"/>
  <c r="B326" i="3" s="1"/>
  <c r="E326" i="3" s="1"/>
  <c r="A327" i="3"/>
  <c r="C326" i="3"/>
  <c r="D326" i="3" l="1"/>
  <c r="B327" i="3" s="1"/>
  <c r="E327" i="3" s="1"/>
  <c r="A328" i="3"/>
  <c r="C327" i="3"/>
  <c r="D327" i="3" l="1"/>
  <c r="B328" i="3" s="1"/>
  <c r="E328" i="3" s="1"/>
  <c r="A329" i="3"/>
  <c r="C328" i="3"/>
  <c r="D328" i="3" l="1"/>
  <c r="B329" i="3" s="1"/>
  <c r="E329" i="3" s="1"/>
  <c r="C329" i="3"/>
  <c r="A330" i="3"/>
  <c r="D329" i="3" l="1"/>
  <c r="B330" i="3" s="1"/>
  <c r="E330" i="3" s="1"/>
  <c r="A331" i="3"/>
  <c r="C330" i="3"/>
  <c r="D330" i="3" l="1"/>
  <c r="B331" i="3" s="1"/>
  <c r="E331" i="3" s="1"/>
  <c r="A332" i="3"/>
  <c r="C331" i="3"/>
  <c r="D331" i="3" l="1"/>
  <c r="B332" i="3" s="1"/>
  <c r="E332" i="3" s="1"/>
  <c r="A333" i="3"/>
  <c r="C332" i="3"/>
  <c r="D332" i="3" l="1"/>
  <c r="B333" i="3" s="1"/>
  <c r="E333" i="3" s="1"/>
  <c r="C333" i="3"/>
  <c r="A334" i="3"/>
  <c r="D333" i="3" l="1"/>
  <c r="B334" i="3" s="1"/>
  <c r="E334" i="3" s="1"/>
  <c r="A335" i="3"/>
  <c r="C334" i="3"/>
  <c r="D334" i="3" l="1"/>
  <c r="B335" i="3" s="1"/>
  <c r="E335" i="3" s="1"/>
  <c r="A336" i="3"/>
  <c r="C335" i="3"/>
  <c r="D335" i="3" l="1"/>
  <c r="B336" i="3" s="1"/>
  <c r="E336" i="3" s="1"/>
  <c r="A337" i="3"/>
  <c r="C336" i="3"/>
  <c r="D336" i="3" l="1"/>
  <c r="C337" i="3"/>
  <c r="E337" i="3"/>
  <c r="A338" i="3"/>
  <c r="B337" i="3"/>
  <c r="D337" i="3" l="1"/>
  <c r="B338" i="3" s="1"/>
  <c r="E338" i="3" s="1"/>
  <c r="A339" i="3"/>
  <c r="C338" i="3"/>
  <c r="D338" i="3" l="1"/>
  <c r="B339" i="3" s="1"/>
  <c r="E339" i="3" s="1"/>
  <c r="A340" i="3"/>
  <c r="C339" i="3"/>
  <c r="D339" i="3" l="1"/>
  <c r="B340" i="3" s="1"/>
  <c r="E340" i="3" s="1"/>
  <c r="A341" i="3"/>
  <c r="C340" i="3"/>
  <c r="D340" i="3" l="1"/>
  <c r="B341" i="3" s="1"/>
  <c r="E341" i="3" s="1"/>
  <c r="C341" i="3"/>
  <c r="A342" i="3"/>
  <c r="D341" i="3" l="1"/>
  <c r="B342" i="3" s="1"/>
  <c r="E342" i="3" s="1"/>
  <c r="A343" i="3"/>
  <c r="C342" i="3"/>
  <c r="D342" i="3" l="1"/>
  <c r="B343" i="3" s="1"/>
  <c r="E343" i="3" s="1"/>
  <c r="A344" i="3"/>
  <c r="C343" i="3"/>
  <c r="D343" i="3" l="1"/>
  <c r="B344" i="3" s="1"/>
  <c r="E344" i="3" s="1"/>
  <c r="A345" i="3"/>
  <c r="C344" i="3"/>
  <c r="D344" i="3" l="1"/>
  <c r="B345" i="3" s="1"/>
  <c r="E345" i="3" s="1"/>
  <c r="C345" i="3"/>
  <c r="A346" i="3"/>
  <c r="D345" i="3" l="1"/>
  <c r="B346" i="3" s="1"/>
  <c r="E346" i="3" s="1"/>
  <c r="A347" i="3"/>
  <c r="C346" i="3"/>
  <c r="D346" i="3" l="1"/>
  <c r="B347" i="3" s="1"/>
  <c r="E347" i="3" s="1"/>
  <c r="A348" i="3"/>
  <c r="C347" i="3"/>
  <c r="D347" i="3" l="1"/>
  <c r="B348" i="3" s="1"/>
  <c r="E348" i="3" s="1"/>
  <c r="A349" i="3"/>
  <c r="C348" i="3"/>
  <c r="D348" i="3" l="1"/>
  <c r="B349" i="3" s="1"/>
  <c r="E349" i="3" s="1"/>
  <c r="A350" i="3"/>
  <c r="C349" i="3"/>
  <c r="D349" i="3" l="1"/>
  <c r="B350" i="3" s="1"/>
  <c r="E350" i="3" s="1"/>
  <c r="C350" i="3"/>
  <c r="A351" i="3"/>
  <c r="D350" i="3" l="1"/>
  <c r="B351" i="3" s="1"/>
  <c r="E351" i="3" s="1"/>
  <c r="A352" i="3"/>
  <c r="C351" i="3"/>
  <c r="D351" i="3" l="1"/>
  <c r="B352" i="3" s="1"/>
  <c r="E352" i="3" s="1"/>
  <c r="A353" i="3"/>
  <c r="C352" i="3"/>
  <c r="D352" i="3" l="1"/>
  <c r="B353" i="3" s="1"/>
  <c r="E353" i="3" s="1"/>
  <c r="C353" i="3"/>
  <c r="A354" i="3"/>
  <c r="D353" i="3" l="1"/>
  <c r="B354" i="3" s="1"/>
  <c r="E354" i="3" s="1"/>
  <c r="C354" i="3"/>
  <c r="A355" i="3"/>
  <c r="D354" i="3" l="1"/>
  <c r="B355" i="3" s="1"/>
  <c r="E355" i="3" s="1"/>
  <c r="A356" i="3"/>
  <c r="C355" i="3"/>
  <c r="D355" i="3" l="1"/>
  <c r="B356" i="3" s="1"/>
  <c r="E356" i="3" s="1"/>
  <c r="C356" i="3"/>
  <c r="A357" i="3"/>
  <c r="D356" i="3" l="1"/>
  <c r="B357" i="3" s="1"/>
  <c r="E357" i="3" s="1"/>
  <c r="A358" i="3"/>
  <c r="C357" i="3"/>
  <c r="D357" i="3" l="1"/>
  <c r="B358" i="3" s="1"/>
  <c r="E358" i="3" s="1"/>
  <c r="A359" i="3"/>
  <c r="C358" i="3"/>
  <c r="D358" i="3" l="1"/>
  <c r="B359" i="3" s="1"/>
  <c r="E359" i="3" s="1"/>
  <c r="A360" i="3"/>
  <c r="C359" i="3"/>
  <c r="D359" i="3" l="1"/>
  <c r="B360" i="3" s="1"/>
  <c r="E360" i="3" s="1"/>
  <c r="C360" i="3"/>
  <c r="A361" i="3"/>
  <c r="D360" i="3" l="1"/>
  <c r="B361" i="3" s="1"/>
  <c r="E361" i="3" s="1"/>
  <c r="A362" i="3"/>
  <c r="C361" i="3"/>
  <c r="D361" i="3" s="1"/>
  <c r="B362" i="3" l="1"/>
  <c r="E362" i="3" s="1"/>
  <c r="A363" i="3"/>
  <c r="C362" i="3"/>
  <c r="D362" i="3" l="1"/>
  <c r="B363" i="3" s="1"/>
  <c r="E363" i="3" s="1"/>
  <c r="A364" i="3"/>
  <c r="C363" i="3"/>
  <c r="D363" i="3" l="1"/>
  <c r="B364" i="3" s="1"/>
  <c r="E364" i="3" s="1"/>
  <c r="C364" i="3"/>
  <c r="A365" i="3"/>
  <c r="D364" i="3" l="1"/>
  <c r="B365" i="3" s="1"/>
  <c r="E365" i="3" s="1"/>
  <c r="A366" i="3"/>
  <c r="C365" i="3"/>
  <c r="D365" i="3" l="1"/>
  <c r="B366" i="3" s="1"/>
  <c r="E366" i="3" s="1"/>
  <c r="A367" i="3"/>
  <c r="C366" i="3"/>
  <c r="D366" i="3" l="1"/>
  <c r="B367" i="3" s="1"/>
  <c r="E367" i="3" s="1"/>
  <c r="A368" i="3"/>
  <c r="C367" i="3"/>
  <c r="D367" i="3" l="1"/>
  <c r="B368" i="3" s="1"/>
  <c r="E368" i="3" s="1"/>
  <c r="C368" i="3"/>
  <c r="A369" i="3"/>
  <c r="D368" i="3" l="1"/>
  <c r="B369" i="3" s="1"/>
  <c r="E369" i="3" s="1"/>
  <c r="A370" i="3"/>
  <c r="C369" i="3"/>
  <c r="D369" i="3" l="1"/>
  <c r="B370" i="3" s="1"/>
  <c r="E370" i="3" s="1"/>
  <c r="A371" i="3"/>
  <c r="C370" i="3"/>
  <c r="D370" i="3" l="1"/>
  <c r="B371" i="3" s="1"/>
  <c r="E371" i="3" s="1"/>
  <c r="A372" i="3"/>
  <c r="C371" i="3"/>
  <c r="D371" i="3" l="1"/>
  <c r="B372" i="3" s="1"/>
  <c r="E372" i="3" s="1"/>
  <c r="C372" i="3"/>
  <c r="A373" i="3"/>
  <c r="D372" i="3" l="1"/>
  <c r="B373" i="3" s="1"/>
  <c r="E373" i="3" s="1"/>
  <c r="A374" i="3"/>
  <c r="C373" i="3"/>
  <c r="D373" i="3" l="1"/>
  <c r="B374" i="3" s="1"/>
  <c r="E374" i="3" s="1"/>
  <c r="A375" i="3"/>
  <c r="C374" i="3"/>
  <c r="D374" i="3" l="1"/>
  <c r="B375" i="3" s="1"/>
  <c r="E375" i="3" s="1"/>
  <c r="A376" i="3"/>
  <c r="C375" i="3"/>
  <c r="D375" i="3" l="1"/>
  <c r="B376" i="3" s="1"/>
  <c r="E376" i="3" s="1"/>
  <c r="C376" i="3"/>
  <c r="A377" i="3"/>
  <c r="D376" i="3" l="1"/>
  <c r="B377" i="3" s="1"/>
  <c r="E377" i="3" s="1"/>
  <c r="A378" i="3"/>
  <c r="C377" i="3"/>
  <c r="D377" i="3" l="1"/>
  <c r="B378" i="3" s="1"/>
  <c r="E378" i="3" s="1"/>
  <c r="A379" i="3"/>
  <c r="C378" i="3"/>
  <c r="D378" i="3" l="1"/>
  <c r="B379" i="3" s="1"/>
  <c r="E379" i="3" s="1"/>
  <c r="A380" i="3"/>
  <c r="C379" i="3"/>
  <c r="D379" i="3" l="1"/>
  <c r="C380" i="3"/>
  <c r="E380" i="3"/>
  <c r="A381" i="3"/>
  <c r="B380" i="3"/>
  <c r="D380" i="3" l="1"/>
  <c r="B381" i="3" s="1"/>
  <c r="E381" i="3" s="1"/>
  <c r="A382" i="3"/>
  <c r="C381" i="3"/>
  <c r="D381" i="3" l="1"/>
  <c r="B382" i="3" s="1"/>
  <c r="E382" i="3" s="1"/>
  <c r="D17" i="3" s="1"/>
  <c r="A383" i="3"/>
  <c r="C382" i="3"/>
  <c r="D16" i="3" s="1"/>
  <c r="D382" i="3" l="1"/>
  <c r="E383" i="3"/>
  <c r="B383" i="3"/>
  <c r="A384" i="3"/>
  <c r="C383" i="3"/>
  <c r="C384" i="3" l="1"/>
  <c r="E384" i="3"/>
  <c r="B384" i="3"/>
  <c r="A385" i="3"/>
  <c r="B385" i="3" l="1"/>
  <c r="A386" i="3"/>
  <c r="C385" i="3"/>
  <c r="E385" i="3"/>
  <c r="E386" i="3" l="1"/>
  <c r="B386" i="3"/>
  <c r="A387" i="3"/>
  <c r="C386" i="3"/>
  <c r="E387" i="3" l="1"/>
  <c r="B387" i="3"/>
  <c r="A388" i="3"/>
  <c r="C387" i="3"/>
  <c r="C388" i="3" l="1"/>
  <c r="E388" i="3"/>
  <c r="B388" i="3"/>
  <c r="A389" i="3"/>
  <c r="B389" i="3" l="1"/>
  <c r="A390" i="3"/>
  <c r="C389" i="3"/>
  <c r="E389" i="3"/>
  <c r="E390" i="3" l="1"/>
  <c r="B390" i="3"/>
  <c r="A391" i="3"/>
  <c r="C390" i="3"/>
  <c r="E391" i="3" l="1"/>
  <c r="B391" i="3"/>
  <c r="A392" i="3"/>
  <c r="C391" i="3"/>
  <c r="C392" i="3" l="1"/>
  <c r="E392" i="3"/>
  <c r="B392" i="3"/>
  <c r="A393" i="3"/>
  <c r="B393" i="3" l="1"/>
  <c r="A394" i="3"/>
  <c r="C393" i="3"/>
  <c r="E393" i="3"/>
  <c r="E394" i="3" l="1"/>
  <c r="B394" i="3"/>
  <c r="A395" i="3"/>
  <c r="C394" i="3"/>
  <c r="E395" i="3" l="1"/>
  <c r="B395" i="3"/>
  <c r="A396" i="3"/>
  <c r="C395" i="3"/>
  <c r="C396" i="3" l="1"/>
  <c r="E396" i="3"/>
  <c r="A397" i="3"/>
  <c r="B396" i="3"/>
  <c r="B397" i="3" l="1"/>
  <c r="A398" i="3"/>
  <c r="C397" i="3"/>
  <c r="E397" i="3"/>
  <c r="E398" i="3" l="1"/>
  <c r="B398" i="3"/>
  <c r="A399" i="3"/>
  <c r="C398" i="3"/>
  <c r="E399" i="3" l="1"/>
  <c r="B399" i="3"/>
  <c r="A400" i="3"/>
  <c r="C399" i="3"/>
  <c r="C400" i="3" l="1"/>
  <c r="E400" i="3"/>
  <c r="B400" i="3"/>
  <c r="A401" i="3"/>
  <c r="B401" i="3" l="1"/>
  <c r="A402" i="3"/>
  <c r="C401" i="3"/>
  <c r="E401" i="3"/>
  <c r="E402" i="3" l="1"/>
  <c r="B402" i="3"/>
  <c r="A403" i="3"/>
  <c r="C402" i="3"/>
  <c r="E403" i="3" l="1"/>
  <c r="B403" i="3"/>
  <c r="A404" i="3"/>
  <c r="C403" i="3"/>
  <c r="C404" i="3" l="1"/>
  <c r="E404" i="3"/>
  <c r="B404" i="3"/>
  <c r="A405" i="3"/>
  <c r="B405" i="3" l="1"/>
  <c r="A406" i="3"/>
  <c r="C405" i="3"/>
  <c r="E405" i="3"/>
  <c r="E406" i="3" l="1"/>
  <c r="B406" i="3"/>
  <c r="A407" i="3"/>
  <c r="C406" i="3"/>
  <c r="E407" i="3" l="1"/>
  <c r="B407" i="3"/>
  <c r="A408" i="3"/>
  <c r="C407" i="3"/>
  <c r="C408" i="3" l="1"/>
  <c r="E408" i="3"/>
  <c r="B408" i="3"/>
  <c r="A409" i="3"/>
  <c r="B409" i="3" l="1"/>
  <c r="A410" i="3"/>
  <c r="C409" i="3"/>
  <c r="E409" i="3"/>
  <c r="E410" i="3" l="1"/>
  <c r="B410" i="3"/>
  <c r="A411" i="3"/>
  <c r="C410" i="3"/>
  <c r="E411" i="3" l="1"/>
  <c r="C411" i="3"/>
  <c r="A412" i="3"/>
  <c r="B411" i="3"/>
  <c r="C412" i="3" l="1"/>
  <c r="A413" i="3"/>
  <c r="B412" i="3"/>
  <c r="E412" i="3"/>
  <c r="B413" i="3" l="1"/>
  <c r="A414" i="3"/>
  <c r="C413" i="3"/>
  <c r="E413" i="3"/>
  <c r="E414" i="3" l="1"/>
  <c r="B414" i="3"/>
  <c r="A415" i="3"/>
  <c r="C414" i="3"/>
  <c r="E415" i="3" l="1"/>
  <c r="B415" i="3"/>
  <c r="C415" i="3"/>
  <c r="A416" i="3"/>
  <c r="C416" i="3" l="1"/>
  <c r="B416" i="3"/>
  <c r="E416" i="3"/>
  <c r="A417" i="3"/>
  <c r="B417" i="3" l="1"/>
  <c r="A418" i="3"/>
  <c r="C417" i="3"/>
  <c r="E417" i="3"/>
  <c r="E418" i="3" l="1"/>
  <c r="B418" i="3"/>
  <c r="A419" i="3"/>
  <c r="C418" i="3"/>
  <c r="E419" i="3" l="1"/>
  <c r="C419" i="3"/>
  <c r="A420" i="3"/>
  <c r="B419" i="3"/>
  <c r="C420" i="3" l="1"/>
  <c r="A421" i="3"/>
  <c r="B420" i="3"/>
  <c r="E420" i="3"/>
  <c r="B421" i="3" l="1"/>
  <c r="A422" i="3"/>
  <c r="C421" i="3"/>
  <c r="E421" i="3"/>
  <c r="E422" i="3" l="1"/>
  <c r="B422" i="3"/>
  <c r="A423" i="3"/>
  <c r="C422" i="3"/>
  <c r="E423" i="3" l="1"/>
  <c r="B423" i="3"/>
  <c r="C423" i="3"/>
  <c r="A424" i="3"/>
  <c r="C424" i="3" l="1"/>
  <c r="B424" i="3"/>
  <c r="E424" i="3"/>
  <c r="A425" i="3"/>
  <c r="B425" i="3" l="1"/>
  <c r="A426" i="3"/>
  <c r="C425" i="3"/>
  <c r="E425" i="3"/>
  <c r="E426" i="3" l="1"/>
  <c r="B426" i="3"/>
  <c r="A427" i="3"/>
  <c r="C426" i="3"/>
  <c r="E427" i="3" l="1"/>
  <c r="C427" i="3"/>
  <c r="A428" i="3"/>
  <c r="B427" i="3"/>
  <c r="C428" i="3" l="1"/>
  <c r="A429" i="3"/>
  <c r="B428" i="3"/>
  <c r="E428" i="3"/>
  <c r="B429" i="3" l="1"/>
  <c r="A430" i="3"/>
  <c r="C429" i="3"/>
  <c r="E429" i="3"/>
  <c r="E430" i="3" l="1"/>
  <c r="B430" i="3"/>
  <c r="A431" i="3"/>
  <c r="C430" i="3"/>
  <c r="E431" i="3" l="1"/>
  <c r="B431" i="3"/>
  <c r="C431" i="3"/>
  <c r="A432" i="3"/>
  <c r="C432" i="3" l="1"/>
  <c r="B432" i="3"/>
  <c r="E432" i="3"/>
  <c r="A433" i="3"/>
  <c r="B433" i="3" l="1"/>
  <c r="A434" i="3"/>
  <c r="C433" i="3"/>
  <c r="E433" i="3"/>
  <c r="E434" i="3" l="1"/>
  <c r="B434" i="3"/>
  <c r="A435" i="3"/>
  <c r="C434" i="3"/>
  <c r="E435" i="3" l="1"/>
  <c r="C435" i="3"/>
  <c r="A436" i="3"/>
  <c r="B435" i="3"/>
  <c r="C436" i="3" l="1"/>
  <c r="A437" i="3"/>
  <c r="B436" i="3"/>
  <c r="E436" i="3"/>
  <c r="B437" i="3" l="1"/>
  <c r="A438" i="3"/>
  <c r="C437" i="3"/>
  <c r="E437" i="3"/>
  <c r="E438" i="3" l="1"/>
  <c r="B438" i="3"/>
  <c r="A439" i="3"/>
  <c r="C438" i="3"/>
  <c r="E439" i="3" l="1"/>
  <c r="B439" i="3"/>
  <c r="C439" i="3"/>
  <c r="A440" i="3"/>
  <c r="C440" i="3" l="1"/>
  <c r="B440" i="3"/>
  <c r="E440" i="3"/>
  <c r="A441" i="3"/>
  <c r="B441" i="3" l="1"/>
  <c r="A442" i="3"/>
  <c r="C441" i="3"/>
  <c r="E441" i="3"/>
  <c r="E442" i="3" l="1"/>
  <c r="B442" i="3"/>
  <c r="A443" i="3"/>
  <c r="C442" i="3"/>
  <c r="E443" i="3" l="1"/>
  <c r="C443" i="3"/>
  <c r="A444" i="3"/>
  <c r="B443" i="3"/>
  <c r="C444" i="3" l="1"/>
  <c r="A445" i="3"/>
  <c r="B444" i="3"/>
  <c r="E444" i="3"/>
  <c r="B445" i="3" l="1"/>
  <c r="A446" i="3"/>
  <c r="C445" i="3"/>
  <c r="E445" i="3"/>
  <c r="E446" i="3" l="1"/>
  <c r="B446" i="3"/>
  <c r="A447" i="3"/>
  <c r="C446" i="3"/>
  <c r="E447" i="3" l="1"/>
  <c r="B447" i="3"/>
  <c r="C447" i="3"/>
  <c r="A448" i="3"/>
  <c r="C448" i="3" l="1"/>
  <c r="B448" i="3"/>
  <c r="E448" i="3"/>
  <c r="A449" i="3"/>
  <c r="B449" i="3" l="1"/>
  <c r="A450" i="3"/>
  <c r="C449" i="3"/>
  <c r="E449" i="3"/>
  <c r="E450" i="3" l="1"/>
  <c r="B450" i="3"/>
  <c r="A451" i="3"/>
  <c r="C450" i="3"/>
  <c r="E451" i="3" l="1"/>
  <c r="C451" i="3"/>
  <c r="A452" i="3"/>
  <c r="B451" i="3"/>
  <c r="C452" i="3" l="1"/>
  <c r="A453" i="3"/>
  <c r="B452" i="3"/>
  <c r="E452" i="3"/>
  <c r="B453" i="3" l="1"/>
  <c r="A454" i="3"/>
  <c r="C453" i="3"/>
  <c r="E453" i="3"/>
  <c r="E454" i="3" l="1"/>
  <c r="B454" i="3"/>
  <c r="A455" i="3"/>
  <c r="C454" i="3"/>
  <c r="A456" i="3" l="1"/>
  <c r="B455" i="3"/>
  <c r="C455" i="3"/>
  <c r="E455" i="3"/>
  <c r="C456" i="3" l="1"/>
  <c r="A457" i="3"/>
  <c r="B456" i="3"/>
  <c r="E456" i="3"/>
  <c r="B457" i="3" l="1"/>
  <c r="A458" i="3"/>
  <c r="C457" i="3"/>
  <c r="E457" i="3"/>
  <c r="E458" i="3" l="1"/>
  <c r="B458" i="3"/>
  <c r="A459" i="3"/>
  <c r="C458" i="3"/>
  <c r="E459" i="3" l="1"/>
  <c r="B459" i="3"/>
  <c r="A460" i="3"/>
  <c r="C459" i="3"/>
  <c r="C460" i="3" l="1"/>
  <c r="E460" i="3"/>
  <c r="B460" i="3"/>
  <c r="A461" i="3"/>
  <c r="B461" i="3" l="1"/>
  <c r="A462" i="3"/>
  <c r="C461" i="3"/>
  <c r="E461" i="3"/>
  <c r="E462" i="3" l="1"/>
  <c r="B462" i="3"/>
  <c r="A463" i="3"/>
  <c r="C462" i="3"/>
  <c r="E463" i="3" l="1"/>
  <c r="B463" i="3"/>
  <c r="A464" i="3"/>
  <c r="C463" i="3"/>
  <c r="C464" i="3" l="1"/>
  <c r="E464" i="3"/>
  <c r="B464" i="3"/>
  <c r="A465" i="3"/>
  <c r="B465" i="3" l="1"/>
  <c r="A466" i="3"/>
  <c r="C465" i="3"/>
  <c r="E465" i="3"/>
  <c r="E466" i="3" l="1"/>
  <c r="B466" i="3"/>
  <c r="A467" i="3"/>
  <c r="C466" i="3"/>
  <c r="E467" i="3" l="1"/>
  <c r="B467" i="3"/>
  <c r="A468" i="3"/>
  <c r="C467" i="3"/>
  <c r="C468" i="3" l="1"/>
  <c r="E468" i="3"/>
  <c r="A469" i="3"/>
  <c r="B468" i="3"/>
  <c r="B469" i="3" l="1"/>
  <c r="A470" i="3"/>
  <c r="C469" i="3"/>
  <c r="E469" i="3"/>
  <c r="E470" i="3" l="1"/>
  <c r="B470" i="3"/>
  <c r="A471" i="3"/>
  <c r="C470" i="3"/>
  <c r="E471" i="3" l="1"/>
  <c r="B471" i="3"/>
  <c r="A472" i="3"/>
  <c r="C471" i="3"/>
  <c r="C472" i="3" l="1"/>
  <c r="E472" i="3"/>
  <c r="B472" i="3"/>
  <c r="A473" i="3"/>
  <c r="B473" i="3" l="1"/>
  <c r="A474" i="3"/>
  <c r="C473" i="3"/>
  <c r="E473" i="3"/>
  <c r="E474" i="3" l="1"/>
  <c r="B474" i="3"/>
  <c r="A475" i="3"/>
  <c r="C474" i="3"/>
  <c r="E475" i="3" l="1"/>
  <c r="B475" i="3"/>
  <c r="A476" i="3"/>
  <c r="C475" i="3"/>
  <c r="C476" i="3" l="1"/>
  <c r="E476" i="3"/>
  <c r="B476" i="3"/>
  <c r="A477" i="3"/>
  <c r="B477" i="3" l="1"/>
  <c r="A478" i="3"/>
  <c r="C477" i="3"/>
  <c r="E477" i="3"/>
  <c r="E478" i="3" l="1"/>
  <c r="B478" i="3"/>
  <c r="A479" i="3"/>
  <c r="C478" i="3"/>
  <c r="E479" i="3" l="1"/>
  <c r="B479" i="3"/>
  <c r="A480" i="3"/>
  <c r="C479" i="3"/>
  <c r="C480" i="3" l="1"/>
  <c r="E480" i="3"/>
  <c r="B480" i="3"/>
  <c r="A481" i="3"/>
  <c r="B481" i="3" l="1"/>
  <c r="A482" i="3"/>
  <c r="C481" i="3"/>
  <c r="E481" i="3"/>
  <c r="E482" i="3" l="1"/>
  <c r="B482" i="3"/>
  <c r="A483" i="3"/>
  <c r="C482" i="3"/>
  <c r="E483" i="3" l="1"/>
  <c r="B483" i="3"/>
  <c r="A484" i="3"/>
  <c r="C483" i="3"/>
  <c r="C484" i="3" l="1"/>
  <c r="E484" i="3"/>
  <c r="A485" i="3"/>
  <c r="B484" i="3"/>
  <c r="B485" i="3" l="1"/>
  <c r="A486" i="3"/>
  <c r="C485" i="3"/>
  <c r="E485" i="3"/>
  <c r="E486" i="3" l="1"/>
  <c r="B486" i="3"/>
  <c r="A487" i="3"/>
  <c r="C486" i="3"/>
  <c r="E487" i="3" l="1"/>
  <c r="B487" i="3"/>
  <c r="A488" i="3"/>
  <c r="C487" i="3"/>
  <c r="C488" i="3" l="1"/>
  <c r="E488" i="3"/>
  <c r="B488" i="3"/>
  <c r="A489" i="3"/>
  <c r="B489" i="3" l="1"/>
  <c r="A490" i="3"/>
  <c r="C489" i="3"/>
  <c r="E489" i="3"/>
  <c r="E490" i="3" l="1"/>
  <c r="B490" i="3"/>
  <c r="A491" i="3"/>
  <c r="C490" i="3"/>
  <c r="E491" i="3" l="1"/>
  <c r="B491" i="3"/>
  <c r="A492" i="3"/>
  <c r="C491" i="3"/>
  <c r="C492" i="3" l="1"/>
  <c r="E492" i="3"/>
  <c r="B492" i="3"/>
  <c r="A493" i="3"/>
  <c r="B493" i="3" l="1"/>
  <c r="A494" i="3"/>
  <c r="C493" i="3"/>
  <c r="E493" i="3"/>
  <c r="E494" i="3" l="1"/>
  <c r="B494" i="3"/>
  <c r="A495" i="3"/>
  <c r="C494" i="3"/>
  <c r="E495" i="3" l="1"/>
  <c r="B495" i="3"/>
  <c r="A496" i="3"/>
  <c r="C495" i="3"/>
  <c r="C496" i="3" l="1"/>
  <c r="E496" i="3"/>
  <c r="B496" i="3"/>
  <c r="A497" i="3"/>
  <c r="B497" i="3" l="1"/>
  <c r="A498" i="3"/>
  <c r="C497" i="3"/>
  <c r="E497" i="3"/>
  <c r="E498" i="3" l="1"/>
  <c r="B498" i="3"/>
  <c r="A499" i="3"/>
  <c r="C498" i="3"/>
  <c r="E499" i="3" l="1"/>
  <c r="B499" i="3"/>
  <c r="A500" i="3"/>
  <c r="C499" i="3"/>
  <c r="C500" i="3" l="1"/>
  <c r="E500" i="3"/>
  <c r="A501" i="3"/>
  <c r="B500" i="3"/>
  <c r="B501" i="3" l="1"/>
  <c r="A502" i="3"/>
  <c r="C501" i="3"/>
  <c r="E501" i="3"/>
  <c r="E502" i="3" l="1"/>
  <c r="B502" i="3"/>
  <c r="A503" i="3"/>
  <c r="C502" i="3"/>
  <c r="E503" i="3" l="1"/>
  <c r="B503" i="3"/>
  <c r="A504" i="3"/>
  <c r="C503" i="3"/>
  <c r="C504" i="3" l="1"/>
  <c r="E504" i="3"/>
  <c r="B504" i="3"/>
  <c r="A505" i="3"/>
  <c r="B505" i="3" l="1"/>
  <c r="A506" i="3"/>
  <c r="C505" i="3"/>
  <c r="E505" i="3"/>
  <c r="E506" i="3" l="1"/>
  <c r="B506" i="3"/>
  <c r="A507" i="3"/>
  <c r="C506" i="3"/>
  <c r="E507" i="3" l="1"/>
  <c r="B507" i="3"/>
  <c r="A508" i="3"/>
  <c r="C507" i="3"/>
  <c r="C508" i="3" l="1"/>
  <c r="E508" i="3"/>
  <c r="B508" i="3"/>
  <c r="A509" i="3"/>
  <c r="B509" i="3" l="1"/>
  <c r="A510" i="3"/>
  <c r="C509" i="3"/>
  <c r="E509" i="3"/>
  <c r="E510" i="3" l="1"/>
  <c r="B510" i="3"/>
  <c r="A511" i="3"/>
  <c r="C510" i="3"/>
  <c r="E511" i="3" l="1"/>
  <c r="B511" i="3"/>
  <c r="A512" i="3"/>
  <c r="C511" i="3"/>
  <c r="C512" i="3" l="1"/>
  <c r="E512" i="3"/>
  <c r="A513" i="3"/>
  <c r="B512" i="3"/>
  <c r="B513" i="3" l="1"/>
  <c r="A514" i="3"/>
  <c r="C513" i="3"/>
  <c r="E513" i="3"/>
  <c r="E514" i="3" l="1"/>
  <c r="B514" i="3"/>
  <c r="A515" i="3"/>
  <c r="C514" i="3"/>
  <c r="E515" i="3" l="1"/>
  <c r="B515" i="3"/>
  <c r="A516" i="3"/>
  <c r="C515" i="3"/>
  <c r="C516" i="3" l="1"/>
  <c r="E516" i="3"/>
  <c r="A517" i="3"/>
  <c r="B516" i="3"/>
  <c r="B517" i="3" l="1"/>
  <c r="A518" i="3"/>
  <c r="C517" i="3"/>
  <c r="E517" i="3"/>
  <c r="E518" i="3" l="1"/>
  <c r="B518" i="3"/>
  <c r="A519" i="3"/>
  <c r="C518" i="3"/>
  <c r="E519" i="3" l="1"/>
  <c r="B519" i="3"/>
  <c r="A520" i="3"/>
  <c r="C519" i="3"/>
  <c r="C520" i="3" l="1"/>
  <c r="E520" i="3"/>
  <c r="B520" i="3"/>
  <c r="A521" i="3"/>
  <c r="B521" i="3" l="1"/>
  <c r="A522" i="3"/>
  <c r="C521" i="3"/>
  <c r="E521" i="3"/>
  <c r="E522" i="3" l="1"/>
  <c r="B522" i="3"/>
  <c r="A523" i="3"/>
  <c r="C522" i="3"/>
  <c r="E523" i="3" l="1"/>
  <c r="B523" i="3"/>
  <c r="A524" i="3"/>
  <c r="C523" i="3"/>
  <c r="C524" i="3" l="1"/>
  <c r="E524" i="3"/>
  <c r="B524" i="3"/>
  <c r="A525" i="3"/>
  <c r="B525" i="3" l="1"/>
  <c r="A526" i="3"/>
  <c r="C525" i="3"/>
  <c r="E525" i="3"/>
  <c r="E526" i="3" l="1"/>
  <c r="B526" i="3"/>
  <c r="A527" i="3"/>
  <c r="C526" i="3"/>
  <c r="E527" i="3" l="1"/>
  <c r="B527" i="3"/>
  <c r="A528" i="3"/>
  <c r="C527" i="3"/>
  <c r="C528" i="3" l="1"/>
  <c r="E528" i="3"/>
  <c r="A529" i="3"/>
  <c r="B528" i="3"/>
  <c r="B529" i="3" l="1"/>
  <c r="A530" i="3"/>
  <c r="C529" i="3"/>
  <c r="E529" i="3"/>
  <c r="E530" i="3" l="1"/>
  <c r="B530" i="3"/>
  <c r="A531" i="3"/>
  <c r="C530" i="3"/>
  <c r="E531" i="3" l="1"/>
  <c r="B531" i="3"/>
  <c r="A532" i="3"/>
  <c r="C531" i="3"/>
  <c r="C532" i="3" l="1"/>
  <c r="E532" i="3"/>
  <c r="A533" i="3"/>
  <c r="B532" i="3"/>
  <c r="B533" i="3" l="1"/>
  <c r="A534" i="3"/>
  <c r="C533" i="3"/>
  <c r="E533" i="3"/>
  <c r="E534" i="3" l="1"/>
  <c r="B534" i="3"/>
  <c r="A535" i="3"/>
  <c r="C534" i="3"/>
  <c r="E535" i="3" l="1"/>
  <c r="B535" i="3"/>
  <c r="A536" i="3"/>
  <c r="C535" i="3"/>
  <c r="C536" i="3" l="1"/>
  <c r="E536" i="3"/>
  <c r="B536" i="3"/>
  <c r="A537" i="3"/>
  <c r="B537" i="3" l="1"/>
  <c r="A538" i="3"/>
  <c r="C537" i="3"/>
  <c r="E537" i="3"/>
  <c r="E538" i="3" l="1"/>
  <c r="B538" i="3"/>
  <c r="A539" i="3"/>
  <c r="C538" i="3"/>
  <c r="E539" i="3" l="1"/>
  <c r="B539" i="3"/>
  <c r="A540" i="3"/>
  <c r="C539" i="3"/>
  <c r="C540" i="3" l="1"/>
  <c r="E540" i="3"/>
  <c r="B540" i="3"/>
  <c r="A541" i="3"/>
  <c r="B541" i="3" l="1"/>
  <c r="A542" i="3"/>
  <c r="C541" i="3"/>
  <c r="E541" i="3"/>
  <c r="E542" i="3" l="1"/>
  <c r="B542" i="3"/>
  <c r="A543" i="3"/>
  <c r="C542" i="3"/>
  <c r="E543" i="3" l="1"/>
  <c r="B543" i="3"/>
  <c r="A544" i="3"/>
  <c r="C543" i="3"/>
  <c r="C544" i="3" l="1"/>
  <c r="E544" i="3"/>
  <c r="A545" i="3"/>
  <c r="B544" i="3"/>
  <c r="B545" i="3" l="1"/>
  <c r="A546" i="3"/>
  <c r="C545" i="3"/>
  <c r="E545" i="3"/>
  <c r="E546" i="3" l="1"/>
  <c r="B546" i="3"/>
  <c r="A547" i="3"/>
  <c r="C546" i="3"/>
  <c r="E547" i="3" l="1"/>
  <c r="B547" i="3"/>
  <c r="A548" i="3"/>
  <c r="C547" i="3"/>
  <c r="C548" i="3" l="1"/>
  <c r="E548" i="3"/>
  <c r="A549" i="3"/>
  <c r="B548" i="3"/>
  <c r="B549" i="3" l="1"/>
  <c r="A550" i="3"/>
  <c r="C549" i="3"/>
  <c r="E549" i="3"/>
  <c r="E550" i="3" l="1"/>
  <c r="B550" i="3"/>
  <c r="A551" i="3"/>
  <c r="C550" i="3"/>
  <c r="E551" i="3" l="1"/>
  <c r="B551" i="3"/>
  <c r="A552" i="3"/>
  <c r="C551" i="3"/>
  <c r="C552" i="3" l="1"/>
  <c r="E552" i="3"/>
  <c r="B552" i="3"/>
  <c r="A553" i="3"/>
  <c r="B553" i="3" l="1"/>
  <c r="A554" i="3"/>
  <c r="C553" i="3"/>
  <c r="E553" i="3"/>
  <c r="E554" i="3" l="1"/>
  <c r="B554" i="3"/>
  <c r="A555" i="3"/>
  <c r="C554" i="3"/>
  <c r="E555" i="3" l="1"/>
  <c r="B555" i="3"/>
  <c r="A556" i="3"/>
  <c r="C555" i="3"/>
  <c r="C556" i="3" l="1"/>
  <c r="E556" i="3"/>
  <c r="B556" i="3"/>
  <c r="A557" i="3"/>
  <c r="B557" i="3" l="1"/>
  <c r="A558" i="3"/>
  <c r="C557" i="3"/>
  <c r="E557" i="3"/>
  <c r="E558" i="3" l="1"/>
  <c r="B558" i="3"/>
  <c r="A559" i="3"/>
  <c r="C558" i="3"/>
  <c r="E559" i="3" l="1"/>
  <c r="B559" i="3"/>
  <c r="A560" i="3"/>
  <c r="C559" i="3"/>
  <c r="C560" i="3" l="1"/>
  <c r="E560" i="3"/>
  <c r="A561" i="3"/>
  <c r="B560" i="3"/>
  <c r="B561" i="3" l="1"/>
  <c r="A562" i="3"/>
  <c r="C561" i="3"/>
  <c r="E561" i="3"/>
  <c r="E562" i="3" l="1"/>
  <c r="B562" i="3"/>
  <c r="A563" i="3"/>
  <c r="C562" i="3"/>
  <c r="E563" i="3" l="1"/>
  <c r="B563" i="3"/>
  <c r="A564" i="3"/>
  <c r="C563" i="3"/>
  <c r="C564" i="3" l="1"/>
  <c r="E564" i="3"/>
  <c r="A565" i="3"/>
  <c r="B564" i="3"/>
  <c r="B565" i="3" l="1"/>
  <c r="A566" i="3"/>
  <c r="C565" i="3"/>
  <c r="E565" i="3"/>
  <c r="E566" i="3" l="1"/>
  <c r="B566" i="3"/>
  <c r="A567" i="3"/>
  <c r="C566" i="3"/>
  <c r="E567" i="3" l="1"/>
  <c r="B567" i="3"/>
  <c r="A568" i="3"/>
  <c r="C567" i="3"/>
  <c r="C568" i="3" l="1"/>
  <c r="E568" i="3"/>
  <c r="B568" i="3"/>
  <c r="A569" i="3"/>
  <c r="B569" i="3" l="1"/>
  <c r="A570" i="3"/>
  <c r="C569" i="3"/>
  <c r="E569" i="3"/>
  <c r="E570" i="3" l="1"/>
  <c r="B570" i="3"/>
  <c r="A571" i="3"/>
  <c r="C570" i="3"/>
  <c r="E571" i="3" l="1"/>
  <c r="B571" i="3"/>
  <c r="A572" i="3"/>
  <c r="C571" i="3"/>
  <c r="C572" i="3" l="1"/>
  <c r="E572" i="3"/>
  <c r="B572" i="3"/>
  <c r="A573" i="3"/>
  <c r="B573" i="3" l="1"/>
  <c r="A574" i="3"/>
  <c r="C573" i="3"/>
  <c r="E573" i="3"/>
  <c r="E574" i="3" l="1"/>
  <c r="B574" i="3"/>
  <c r="A575" i="3"/>
  <c r="C574" i="3"/>
  <c r="E575" i="3" l="1"/>
  <c r="B575" i="3"/>
  <c r="A576" i="3"/>
  <c r="C575" i="3"/>
  <c r="C576" i="3" l="1"/>
  <c r="E576" i="3"/>
  <c r="A577" i="3"/>
  <c r="B576" i="3"/>
  <c r="B577" i="3" l="1"/>
  <c r="A578" i="3"/>
  <c r="C577" i="3"/>
  <c r="E577" i="3"/>
  <c r="E578" i="3" l="1"/>
  <c r="B578" i="3"/>
  <c r="A579" i="3"/>
  <c r="C578" i="3"/>
  <c r="E579" i="3" l="1"/>
  <c r="B579" i="3"/>
  <c r="A580" i="3"/>
  <c r="C579" i="3"/>
  <c r="C580" i="3" l="1"/>
  <c r="E580" i="3"/>
  <c r="A581" i="3"/>
  <c r="B580" i="3"/>
  <c r="B581" i="3" l="1"/>
  <c r="A582" i="3"/>
  <c r="C581" i="3"/>
  <c r="E581" i="3"/>
  <c r="E582" i="3" l="1"/>
  <c r="B582" i="3"/>
  <c r="A583" i="3"/>
  <c r="C582" i="3"/>
  <c r="E583" i="3" l="1"/>
  <c r="B583" i="3"/>
  <c r="A584" i="3"/>
  <c r="C583" i="3"/>
  <c r="C584" i="3" l="1"/>
  <c r="E584" i="3"/>
  <c r="B584" i="3"/>
  <c r="A585" i="3"/>
  <c r="B585" i="3" l="1"/>
  <c r="A586" i="3"/>
  <c r="C585" i="3"/>
  <c r="E585" i="3"/>
  <c r="E586" i="3" l="1"/>
  <c r="B586" i="3"/>
  <c r="A587" i="3"/>
  <c r="C586" i="3"/>
  <c r="E587" i="3" l="1"/>
  <c r="B587" i="3"/>
  <c r="A588" i="3"/>
  <c r="C587" i="3"/>
  <c r="C588" i="3" l="1"/>
  <c r="E588" i="3"/>
  <c r="B588" i="3"/>
  <c r="A589" i="3"/>
  <c r="B589" i="3" l="1"/>
  <c r="A590" i="3"/>
  <c r="C589" i="3"/>
  <c r="E589" i="3"/>
  <c r="E590" i="3" l="1"/>
  <c r="B590" i="3"/>
  <c r="A591" i="3"/>
  <c r="C590" i="3"/>
  <c r="E591" i="3" l="1"/>
  <c r="B591" i="3"/>
  <c r="A592" i="3"/>
  <c r="C591" i="3"/>
  <c r="C592" i="3" l="1"/>
  <c r="E592" i="3"/>
  <c r="A593" i="3"/>
  <c r="B592" i="3"/>
  <c r="B593" i="3" l="1"/>
  <c r="A594" i="3"/>
  <c r="C593" i="3"/>
  <c r="E593" i="3"/>
  <c r="E594" i="3" l="1"/>
  <c r="B594" i="3"/>
  <c r="A595" i="3"/>
  <c r="C594" i="3"/>
  <c r="E595" i="3" l="1"/>
  <c r="B595" i="3"/>
  <c r="A596" i="3"/>
  <c r="C595" i="3"/>
  <c r="C596" i="3" l="1"/>
  <c r="E596" i="3"/>
  <c r="A597" i="3"/>
  <c r="B596" i="3"/>
  <c r="B597" i="3" l="1"/>
  <c r="A598" i="3"/>
  <c r="C597" i="3"/>
  <c r="E597" i="3"/>
  <c r="E598" i="3" l="1"/>
  <c r="B598" i="3"/>
  <c r="A599" i="3"/>
  <c r="C598" i="3"/>
  <c r="E599" i="3" l="1"/>
  <c r="B599" i="3"/>
  <c r="A600" i="3"/>
  <c r="C599" i="3"/>
  <c r="C600" i="3" l="1"/>
  <c r="E600" i="3"/>
  <c r="B600" i="3"/>
  <c r="A601" i="3"/>
  <c r="B601" i="3" l="1"/>
  <c r="A602" i="3"/>
  <c r="C601" i="3"/>
  <c r="E601" i="3"/>
  <c r="E602" i="3" l="1"/>
  <c r="B602" i="3"/>
  <c r="A603" i="3"/>
  <c r="C602" i="3"/>
  <c r="E603" i="3" l="1"/>
  <c r="B603" i="3"/>
  <c r="A604" i="3"/>
  <c r="C603" i="3"/>
  <c r="C604" i="3" l="1"/>
  <c r="E604" i="3"/>
  <c r="B604" i="3"/>
  <c r="A605" i="3"/>
  <c r="B605" i="3" l="1"/>
  <c r="A606" i="3"/>
  <c r="C605" i="3"/>
  <c r="E605" i="3"/>
  <c r="E606" i="3" l="1"/>
  <c r="B606" i="3"/>
  <c r="A607" i="3"/>
  <c r="C606" i="3"/>
  <c r="E607" i="3" l="1"/>
  <c r="B607" i="3"/>
  <c r="A608" i="3"/>
  <c r="C607" i="3"/>
  <c r="C608" i="3" l="1"/>
  <c r="E608" i="3"/>
  <c r="A609" i="3"/>
  <c r="B608" i="3"/>
  <c r="B609" i="3" l="1"/>
  <c r="A610" i="3"/>
  <c r="C609" i="3"/>
  <c r="E609" i="3"/>
  <c r="E610" i="3" l="1"/>
  <c r="B610" i="3"/>
  <c r="A611" i="3"/>
  <c r="C610" i="3"/>
  <c r="E611" i="3" l="1"/>
  <c r="B611" i="3"/>
  <c r="A612" i="3"/>
  <c r="C611" i="3"/>
  <c r="C612" i="3" l="1"/>
  <c r="E612" i="3"/>
  <c r="A613" i="3"/>
  <c r="B612" i="3"/>
  <c r="B613" i="3" l="1"/>
  <c r="A614" i="3"/>
  <c r="C613" i="3"/>
  <c r="E613" i="3"/>
  <c r="E614" i="3" l="1"/>
  <c r="B614" i="3"/>
  <c r="A615" i="3"/>
  <c r="C614" i="3"/>
  <c r="E615" i="3" l="1"/>
  <c r="B615" i="3"/>
  <c r="A616" i="3"/>
  <c r="C615" i="3"/>
  <c r="E616" i="3" l="1"/>
  <c r="A617" i="3"/>
  <c r="B616" i="3"/>
  <c r="C616" i="3"/>
  <c r="C617" i="3" l="1"/>
  <c r="B617" i="3"/>
  <c r="E617" i="3"/>
  <c r="A618" i="3"/>
  <c r="B618" i="3" l="1"/>
  <c r="A619" i="3"/>
  <c r="C618" i="3"/>
  <c r="E618" i="3"/>
  <c r="E619" i="3" l="1"/>
  <c r="B619" i="3"/>
  <c r="A620" i="3"/>
  <c r="C619" i="3"/>
  <c r="E620" i="3" l="1"/>
  <c r="C620" i="3"/>
  <c r="A621" i="3"/>
  <c r="B620" i="3"/>
  <c r="C621" i="3" l="1"/>
  <c r="A622" i="3"/>
  <c r="E621" i="3"/>
  <c r="B621" i="3"/>
  <c r="B622" i="3" l="1"/>
  <c r="A623" i="3"/>
  <c r="C622" i="3"/>
  <c r="E622" i="3"/>
  <c r="E623" i="3" l="1"/>
  <c r="B623" i="3"/>
  <c r="A624" i="3"/>
  <c r="C623" i="3"/>
  <c r="E624" i="3" l="1"/>
  <c r="B624" i="3"/>
  <c r="C624" i="3"/>
  <c r="A625" i="3"/>
  <c r="C625" i="3" l="1"/>
  <c r="B625" i="3"/>
  <c r="E625" i="3"/>
  <c r="A626" i="3"/>
  <c r="B626" i="3" l="1"/>
  <c r="A627" i="3"/>
  <c r="C626" i="3"/>
  <c r="E626" i="3"/>
  <c r="E627" i="3" l="1"/>
  <c r="B627" i="3"/>
  <c r="A628" i="3"/>
  <c r="C627" i="3"/>
  <c r="E628" i="3" l="1"/>
  <c r="C628" i="3"/>
  <c r="A629" i="3"/>
  <c r="B628" i="3"/>
  <c r="C629" i="3" l="1"/>
  <c r="A630" i="3"/>
  <c r="E629" i="3"/>
  <c r="B629" i="3"/>
  <c r="B630" i="3" l="1"/>
  <c r="A631" i="3"/>
  <c r="C630" i="3"/>
  <c r="E630" i="3"/>
  <c r="E631" i="3" l="1"/>
  <c r="B631" i="3"/>
  <c r="A632" i="3"/>
  <c r="C631" i="3"/>
  <c r="E632" i="3" l="1"/>
  <c r="A633" i="3"/>
  <c r="B632" i="3"/>
  <c r="C632" i="3"/>
  <c r="C633" i="3" l="1"/>
  <c r="B633" i="3"/>
  <c r="E633" i="3"/>
  <c r="A634" i="3"/>
  <c r="B634" i="3" l="1"/>
  <c r="A635" i="3"/>
  <c r="C634" i="3"/>
  <c r="E634" i="3"/>
  <c r="E635" i="3" l="1"/>
  <c r="B635" i="3"/>
  <c r="A636" i="3"/>
  <c r="C635" i="3"/>
  <c r="E636" i="3" l="1"/>
  <c r="C636" i="3"/>
  <c r="A637" i="3"/>
  <c r="B636" i="3"/>
  <c r="C637" i="3" l="1"/>
  <c r="A638" i="3"/>
  <c r="E637" i="3"/>
  <c r="B637" i="3"/>
  <c r="B638" i="3" l="1"/>
  <c r="A639" i="3"/>
  <c r="C638" i="3"/>
  <c r="E638" i="3"/>
  <c r="E639" i="3" l="1"/>
  <c r="B639" i="3"/>
  <c r="A640" i="3"/>
  <c r="C639" i="3"/>
  <c r="E640" i="3" l="1"/>
  <c r="B640" i="3"/>
  <c r="C640" i="3"/>
  <c r="A641" i="3"/>
  <c r="C641" i="3" l="1"/>
  <c r="B641" i="3"/>
  <c r="E641" i="3"/>
  <c r="A642" i="3"/>
  <c r="B642" i="3" l="1"/>
  <c r="A643" i="3"/>
  <c r="C642" i="3"/>
  <c r="E642" i="3"/>
  <c r="E643" i="3" l="1"/>
  <c r="B643" i="3"/>
  <c r="A644" i="3"/>
  <c r="C643" i="3"/>
  <c r="E644" i="3" l="1"/>
  <c r="C644" i="3"/>
  <c r="B644" i="3"/>
  <c r="A645" i="3"/>
  <c r="C645" i="3" l="1"/>
  <c r="A646" i="3"/>
  <c r="E645" i="3"/>
  <c r="B645" i="3"/>
  <c r="B646" i="3" l="1"/>
  <c r="A647" i="3"/>
  <c r="C646" i="3"/>
  <c r="E646" i="3"/>
  <c r="E647" i="3" l="1"/>
  <c r="B647" i="3"/>
  <c r="A648" i="3"/>
  <c r="C647" i="3"/>
  <c r="E648" i="3" l="1"/>
  <c r="B648" i="3"/>
  <c r="C648" i="3"/>
  <c r="A649" i="3"/>
  <c r="C649" i="3" l="1"/>
  <c r="B649" i="3"/>
  <c r="E649" i="3"/>
  <c r="A650" i="3"/>
  <c r="B650" i="3" l="1"/>
  <c r="A651" i="3"/>
  <c r="C650" i="3"/>
  <c r="E650" i="3"/>
  <c r="E651" i="3" l="1"/>
  <c r="B651" i="3"/>
  <c r="A652" i="3"/>
  <c r="C651" i="3"/>
  <c r="E652" i="3" l="1"/>
  <c r="C652" i="3"/>
  <c r="B652" i="3"/>
  <c r="A653" i="3"/>
  <c r="C653" i="3" l="1"/>
  <c r="A654" i="3"/>
  <c r="E653" i="3"/>
  <c r="B653" i="3"/>
  <c r="B654" i="3" l="1"/>
  <c r="A655" i="3"/>
  <c r="C654" i="3"/>
  <c r="E654" i="3"/>
  <c r="E655" i="3" l="1"/>
  <c r="B655" i="3"/>
  <c r="A656" i="3"/>
  <c r="C655" i="3"/>
  <c r="E656" i="3" l="1"/>
  <c r="B656" i="3"/>
  <c r="A657" i="3"/>
  <c r="C656" i="3"/>
  <c r="C657" i="3" l="1"/>
  <c r="B657" i="3"/>
  <c r="E657" i="3"/>
  <c r="A658" i="3"/>
  <c r="B658" i="3" l="1"/>
  <c r="A659" i="3"/>
  <c r="C658" i="3"/>
  <c r="E658" i="3"/>
  <c r="E659" i="3" l="1"/>
  <c r="B659" i="3"/>
  <c r="A660" i="3"/>
  <c r="C659" i="3"/>
  <c r="E660" i="3" l="1"/>
  <c r="C660" i="3"/>
  <c r="B660" i="3"/>
  <c r="A661" i="3"/>
  <c r="C661" i="3" l="1"/>
  <c r="A662" i="3"/>
  <c r="B661" i="3"/>
  <c r="E661" i="3"/>
  <c r="B662" i="3" l="1"/>
  <c r="A663" i="3"/>
  <c r="C662" i="3"/>
  <c r="E662" i="3"/>
  <c r="E663" i="3" l="1"/>
  <c r="B663" i="3"/>
  <c r="A664" i="3"/>
  <c r="C663" i="3"/>
  <c r="E664" i="3" l="1"/>
  <c r="B664" i="3"/>
  <c r="A665" i="3"/>
  <c r="C664" i="3"/>
  <c r="C665" i="3" l="1"/>
  <c r="B665" i="3"/>
  <c r="E665" i="3"/>
  <c r="A666" i="3"/>
  <c r="B666" i="3" l="1"/>
  <c r="A667" i="3"/>
  <c r="C666" i="3"/>
  <c r="E666" i="3"/>
  <c r="E667" i="3" l="1"/>
  <c r="B667" i="3"/>
  <c r="A668" i="3"/>
  <c r="C667" i="3"/>
  <c r="E668" i="3" l="1"/>
  <c r="C668" i="3"/>
  <c r="A669" i="3"/>
  <c r="B668" i="3"/>
  <c r="C669" i="3" l="1"/>
  <c r="A670" i="3"/>
  <c r="B669" i="3"/>
  <c r="E669" i="3"/>
  <c r="B670" i="3" l="1"/>
  <c r="A671" i="3"/>
  <c r="C670" i="3"/>
  <c r="E670" i="3"/>
  <c r="E671" i="3" l="1"/>
  <c r="B671" i="3"/>
  <c r="A672" i="3"/>
  <c r="C671" i="3"/>
  <c r="E672" i="3" l="1"/>
  <c r="B672" i="3"/>
  <c r="C672" i="3"/>
  <c r="A673" i="3"/>
  <c r="C673" i="3" l="1"/>
  <c r="B673" i="3"/>
  <c r="E673" i="3"/>
  <c r="A674" i="3"/>
  <c r="B674" i="3" l="1"/>
  <c r="A675" i="3"/>
  <c r="C674" i="3"/>
  <c r="E674" i="3"/>
  <c r="E675" i="3" l="1"/>
  <c r="B675" i="3"/>
  <c r="A676" i="3"/>
  <c r="C675" i="3"/>
  <c r="E676" i="3" l="1"/>
  <c r="C676" i="3"/>
  <c r="B676" i="3"/>
  <c r="A677" i="3"/>
  <c r="C677" i="3" l="1"/>
  <c r="A678" i="3"/>
  <c r="B677" i="3"/>
  <c r="E677" i="3"/>
  <c r="B678" i="3" l="1"/>
  <c r="A679" i="3"/>
  <c r="C678" i="3"/>
  <c r="E678" i="3"/>
  <c r="E679" i="3" l="1"/>
  <c r="B679" i="3"/>
  <c r="A680" i="3"/>
  <c r="C679" i="3"/>
  <c r="E680" i="3" l="1"/>
  <c r="B680" i="3"/>
  <c r="A681" i="3"/>
  <c r="C680" i="3"/>
  <c r="C681" i="3" l="1"/>
  <c r="B681" i="3"/>
  <c r="E681" i="3"/>
  <c r="A682" i="3"/>
  <c r="B682" i="3" l="1"/>
  <c r="C682" i="3"/>
  <c r="E682" i="3"/>
  <c r="A683" i="3"/>
  <c r="B683" i="3" l="1"/>
  <c r="E683" i="3"/>
  <c r="A684" i="3"/>
  <c r="C683" i="3"/>
  <c r="C684" i="3" l="1"/>
  <c r="E684" i="3"/>
  <c r="B684" i="3"/>
  <c r="A685" i="3"/>
  <c r="C685" i="3" l="1"/>
  <c r="A686" i="3"/>
  <c r="E685" i="3"/>
  <c r="B685" i="3"/>
  <c r="B686" i="3" l="1"/>
  <c r="A687" i="3"/>
  <c r="E686" i="3"/>
  <c r="C686" i="3"/>
  <c r="E687" i="3" l="1"/>
  <c r="B687" i="3"/>
  <c r="A688" i="3"/>
  <c r="C687" i="3"/>
  <c r="C688" i="3" l="1"/>
  <c r="E688" i="3"/>
  <c r="B688" i="3"/>
  <c r="A689" i="3"/>
  <c r="C689" i="3" l="1"/>
  <c r="A690" i="3"/>
  <c r="E689" i="3"/>
  <c r="B689" i="3"/>
  <c r="B690" i="3" l="1"/>
  <c r="A691" i="3"/>
  <c r="E690" i="3"/>
  <c r="C690" i="3"/>
  <c r="E691" i="3" l="1"/>
  <c r="B691" i="3"/>
  <c r="A692" i="3"/>
  <c r="C691" i="3"/>
  <c r="C692" i="3" l="1"/>
  <c r="E692" i="3"/>
  <c r="B692" i="3"/>
  <c r="A693" i="3"/>
  <c r="C693" i="3" l="1"/>
  <c r="A694" i="3"/>
  <c r="E693" i="3"/>
  <c r="B693" i="3"/>
  <c r="B694" i="3" l="1"/>
  <c r="A695" i="3"/>
  <c r="E694" i="3"/>
  <c r="C694" i="3"/>
  <c r="E695" i="3" l="1"/>
  <c r="B695" i="3"/>
  <c r="A696" i="3"/>
  <c r="C695" i="3"/>
  <c r="C696" i="3" l="1"/>
  <c r="E696" i="3"/>
  <c r="B696" i="3"/>
  <c r="A697" i="3"/>
  <c r="C697" i="3" l="1"/>
  <c r="A698" i="3"/>
  <c r="E697" i="3"/>
  <c r="B697" i="3"/>
  <c r="B698" i="3" l="1"/>
  <c r="A699" i="3"/>
  <c r="C698" i="3"/>
  <c r="E698" i="3"/>
  <c r="E699" i="3" l="1"/>
  <c r="B699" i="3"/>
  <c r="A700" i="3"/>
  <c r="C699" i="3"/>
  <c r="E700" i="3" l="1"/>
  <c r="B700" i="3"/>
  <c r="A701" i="3"/>
  <c r="C700" i="3"/>
  <c r="D700" i="3" s="1"/>
  <c r="C701" i="3" l="1"/>
  <c r="A702" i="3"/>
  <c r="B701" i="3"/>
  <c r="E701" i="3"/>
  <c r="B702" i="3" l="1"/>
  <c r="A703" i="3"/>
  <c r="C702" i="3"/>
  <c r="E702" i="3"/>
  <c r="E703" i="3" l="1"/>
  <c r="B703" i="3"/>
  <c r="A704" i="3"/>
  <c r="C703" i="3"/>
  <c r="E704" i="3" l="1"/>
  <c r="C704" i="3"/>
  <c r="B704" i="3"/>
  <c r="A705" i="3"/>
  <c r="C705" i="3" l="1"/>
  <c r="B705" i="3"/>
  <c r="A706" i="3"/>
  <c r="E705" i="3"/>
  <c r="B706" i="3" l="1"/>
  <c r="A707" i="3"/>
  <c r="E706" i="3"/>
  <c r="C706" i="3"/>
  <c r="E707" i="3" l="1"/>
  <c r="B707" i="3"/>
  <c r="A708" i="3"/>
  <c r="C707" i="3"/>
  <c r="E708" i="3" l="1"/>
  <c r="B708" i="3"/>
  <c r="A709" i="3"/>
  <c r="C708" i="3"/>
  <c r="C709" i="3" l="1"/>
  <c r="B709" i="3"/>
  <c r="A710" i="3"/>
  <c r="E709" i="3"/>
  <c r="B710" i="3" l="1"/>
  <c r="A711" i="3"/>
  <c r="E710" i="3"/>
  <c r="C710" i="3"/>
  <c r="E711" i="3" l="1"/>
  <c r="B711" i="3"/>
  <c r="A712" i="3"/>
  <c r="C711" i="3"/>
  <c r="C712" i="3" l="1"/>
  <c r="E712" i="3"/>
  <c r="B712" i="3"/>
  <c r="A713" i="3"/>
  <c r="C713" i="3" l="1"/>
  <c r="B713" i="3"/>
  <c r="E713" i="3"/>
  <c r="A714" i="3"/>
  <c r="B714" i="3" l="1"/>
  <c r="A715" i="3"/>
  <c r="E714" i="3"/>
  <c r="C714" i="3"/>
  <c r="E715" i="3" l="1"/>
  <c r="B715" i="3"/>
  <c r="A716" i="3"/>
  <c r="C715" i="3"/>
  <c r="C716" i="3" l="1"/>
  <c r="E716" i="3"/>
  <c r="B716" i="3"/>
  <c r="A717" i="3"/>
  <c r="C717" i="3" l="1"/>
  <c r="A718" i="3"/>
  <c r="B717" i="3"/>
  <c r="E717" i="3"/>
  <c r="B718" i="3" l="1"/>
  <c r="A719" i="3"/>
  <c r="C718" i="3"/>
  <c r="E718" i="3"/>
  <c r="E719" i="3" l="1"/>
  <c r="B719" i="3"/>
  <c r="A720" i="3"/>
  <c r="C719" i="3"/>
  <c r="E720" i="3" l="1"/>
  <c r="C720" i="3"/>
  <c r="B720" i="3"/>
  <c r="A721" i="3"/>
  <c r="C721" i="3" l="1"/>
  <c r="B721" i="3"/>
  <c r="A722" i="3"/>
  <c r="E721" i="3"/>
  <c r="B722" i="3" l="1"/>
  <c r="A723" i="3"/>
  <c r="C722" i="3"/>
  <c r="E722" i="3"/>
  <c r="E723" i="3" l="1"/>
  <c r="B723" i="3"/>
  <c r="A724" i="3"/>
  <c r="C723" i="3"/>
  <c r="E724" i="3" l="1"/>
  <c r="C724" i="3"/>
  <c r="B724" i="3"/>
  <c r="A725" i="3"/>
  <c r="C725" i="3" l="1"/>
  <c r="B725" i="3"/>
  <c r="E725" i="3"/>
  <c r="A726" i="3"/>
  <c r="B726" i="3" l="1"/>
  <c r="A727" i="3"/>
  <c r="C726" i="3"/>
  <c r="E726" i="3"/>
  <c r="E727" i="3" l="1"/>
  <c r="B727" i="3"/>
  <c r="A728" i="3"/>
  <c r="C727" i="3"/>
  <c r="C728" i="3" l="1"/>
  <c r="E728" i="3"/>
  <c r="B728" i="3"/>
  <c r="A729" i="3"/>
  <c r="C729" i="3" l="1"/>
  <c r="B729" i="3"/>
  <c r="A730" i="3"/>
  <c r="E729" i="3"/>
  <c r="B730" i="3" l="1"/>
  <c r="A731" i="3"/>
  <c r="E730" i="3"/>
  <c r="C730" i="3"/>
  <c r="E731" i="3" l="1"/>
  <c r="B731" i="3"/>
  <c r="A732" i="3"/>
  <c r="C731" i="3"/>
  <c r="E732" i="3" l="1"/>
  <c r="B732" i="3"/>
  <c r="A733" i="3"/>
  <c r="C732" i="3"/>
  <c r="C733" i="3" l="1"/>
  <c r="A734" i="3"/>
  <c r="B733" i="3"/>
  <c r="E733" i="3"/>
  <c r="B734" i="3" l="1"/>
  <c r="A735" i="3"/>
  <c r="C734" i="3"/>
  <c r="E734" i="3"/>
  <c r="E735" i="3" l="1"/>
  <c r="B735" i="3"/>
  <c r="A736" i="3"/>
  <c r="C735" i="3"/>
  <c r="E736" i="3" l="1"/>
  <c r="C736" i="3"/>
  <c r="B736" i="3"/>
  <c r="A737" i="3"/>
  <c r="C737" i="3" l="1"/>
  <c r="B737" i="3"/>
  <c r="E737" i="3"/>
  <c r="A738" i="3"/>
  <c r="B738" i="3" l="1"/>
  <c r="A739" i="3"/>
  <c r="C738" i="3"/>
  <c r="E738" i="3"/>
  <c r="E739" i="3" l="1"/>
  <c r="B739" i="3"/>
  <c r="A740" i="3"/>
  <c r="C739" i="3"/>
  <c r="E740" i="3" l="1"/>
  <c r="C740" i="3"/>
  <c r="B740" i="3"/>
  <c r="A741" i="3"/>
  <c r="C741" i="3" l="1"/>
  <c r="D741" i="3"/>
  <c r="B741" i="3"/>
  <c r="E741" i="3"/>
  <c r="A742" i="3"/>
  <c r="B742" i="3" l="1"/>
  <c r="C742" i="3"/>
  <c r="E742" i="3"/>
  <c r="D74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author>
    <author>Vertex42</author>
    <author>Jon</author>
  </authors>
  <commentList>
    <comment ref="C7" authorId="0" shapeId="0" xr:uid="{00000000-0006-0000-0000-000001000000}">
      <text>
        <r>
          <rPr>
            <b/>
            <sz val="8"/>
            <color indexed="81"/>
            <rFont val="Tahoma"/>
            <family val="2"/>
          </rPr>
          <t>Annual Interest Rate:</t>
        </r>
        <r>
          <rPr>
            <sz val="8"/>
            <color indexed="81"/>
            <rFont val="Tahoma"/>
            <family val="2"/>
          </rPr>
          <t xml:space="preserve">
This spreadsheet assumes a </t>
        </r>
        <r>
          <rPr>
            <b/>
            <sz val="8"/>
            <color indexed="81"/>
            <rFont val="Tahoma"/>
            <family val="2"/>
          </rPr>
          <t xml:space="preserve">fixed </t>
        </r>
        <r>
          <rPr>
            <sz val="8"/>
            <color indexed="81"/>
            <rFont val="Tahoma"/>
            <family val="2"/>
          </rPr>
          <t>annual interest rate. It also assumes that interest is earned tax free (such as in an IRA).</t>
        </r>
      </text>
    </comment>
    <comment ref="C10" authorId="1" shapeId="0" xr:uid="{00000000-0006-0000-0000-000002000000}">
      <text>
        <r>
          <rPr>
            <b/>
            <sz val="8"/>
            <color indexed="81"/>
            <rFont val="Tahoma"/>
            <family val="2"/>
          </rPr>
          <t>Payment Type:</t>
        </r>
        <r>
          <rPr>
            <sz val="8"/>
            <color indexed="81"/>
            <rFont val="Tahoma"/>
            <family val="2"/>
          </rPr>
          <t xml:space="preserve">
This is used to specify whether the withdrawals are made at the beginning or end of each period. "End of Period" is the most common.</t>
        </r>
      </text>
    </comment>
    <comment ref="C14" authorId="0" shapeId="0" xr:uid="{00000000-0006-0000-0000-000003000000}">
      <text>
        <r>
          <rPr>
            <b/>
            <sz val="8"/>
            <color indexed="81"/>
            <rFont val="Tahoma"/>
            <family val="2"/>
          </rPr>
          <t>Initial Amount (A or Eo):</t>
        </r>
        <r>
          <rPr>
            <sz val="8"/>
            <color indexed="81"/>
            <rFont val="Tahoma"/>
            <family val="2"/>
          </rPr>
          <t xml:space="preserve">
This is the payment amount calculated using the PMT function which corresponds to the value A for an annuity or Eo for an inflation-adjusted annuity (i.e. exponential gradient).
</t>
        </r>
      </text>
    </comment>
    <comment ref="B21" authorId="2" shapeId="0" xr:uid="{00000000-0006-0000-0000-000004000000}">
      <text>
        <r>
          <rPr>
            <sz val="8"/>
            <color indexed="81"/>
            <rFont val="Tahoma"/>
            <family val="2"/>
          </rPr>
          <t xml:space="preserve">Interest earned </t>
        </r>
        <r>
          <rPr>
            <b/>
            <sz val="8"/>
            <color indexed="81"/>
            <rFont val="Tahoma"/>
            <family val="2"/>
          </rPr>
          <t>during the specified period</t>
        </r>
        <r>
          <rPr>
            <sz val="8"/>
            <color indexed="81"/>
            <rFont val="Tahoma"/>
            <family val="2"/>
          </rPr>
          <t>. This spreadsheet assumes interest is earned tax free.</t>
        </r>
      </text>
    </comment>
    <comment ref="C21" authorId="2" shapeId="0" xr:uid="{00000000-0006-0000-0000-000005000000}">
      <text>
        <r>
          <rPr>
            <b/>
            <sz val="8"/>
            <color indexed="81"/>
            <rFont val="Tahoma"/>
            <family val="2"/>
          </rPr>
          <t>Payout (Withdrawal):</t>
        </r>
        <r>
          <rPr>
            <sz val="8"/>
            <color indexed="81"/>
            <rFont val="Tahoma"/>
            <family val="2"/>
          </rPr>
          <t xml:space="preserve">
This is the amount paid or withdrawn at the end of the specified period. If you have entered an Annual Inflation Rate, you will notice that the Payout increases each period.
When you set the Annuity Payment Type to "Beginning of Period", the first payment is made at the end of period 0, which is the same as saying the beginning of period 1.</t>
        </r>
      </text>
    </comment>
  </commentList>
</comments>
</file>

<file path=xl/sharedStrings.xml><?xml version="1.0" encoding="utf-8"?>
<sst xmlns="http://schemas.openxmlformats.org/spreadsheetml/2006/main" count="608" uniqueCount="157">
  <si>
    <t>Fellesgjeld</t>
  </si>
  <si>
    <t>Kantarellen terrasse 23, 1286 Oslo</t>
  </si>
  <si>
    <t>Prisantydning</t>
  </si>
  <si>
    <t xml:space="preserve">Fellesgjeld </t>
  </si>
  <si>
    <t>Total Pris</t>
  </si>
  <si>
    <t>Felleskost. /mnd</t>
  </si>
  <si>
    <t xml:space="preserve">Å by </t>
  </si>
  <si>
    <t>Nedlbetaling Lån/mnd</t>
  </si>
  <si>
    <t>Hauketo</t>
  </si>
  <si>
    <t>Hauketoveien 16 B, 1266 Oslo</t>
  </si>
  <si>
    <t>Omkostninger</t>
  </si>
  <si>
    <t>Visning</t>
  </si>
  <si>
    <t>11.04.202</t>
  </si>
  <si>
    <t>HOLMLIA</t>
  </si>
  <si>
    <t>Grensestien 30B, 1251 Oslo</t>
  </si>
  <si>
    <t>Furuset</t>
  </si>
  <si>
    <t>Jerikoveien 99A, 1052 Oslo</t>
  </si>
  <si>
    <t>12.04.2021</t>
  </si>
  <si>
    <t>18.04.2021</t>
  </si>
  <si>
    <t>13.04.2021</t>
  </si>
  <si>
    <t>Linderud</t>
  </si>
  <si>
    <t>Erich Mogensøns vei 34.</t>
  </si>
  <si>
    <t>Stovner</t>
  </si>
  <si>
    <t>Tante Ulrikkes vei 46A, 0984 Oslo</t>
  </si>
  <si>
    <t>Salgshistorikk</t>
  </si>
  <si>
    <t>Dato</t>
  </si>
  <si>
    <t>06.02.2019</t>
  </si>
  <si>
    <t>Erich Mogensøns vei 34</t>
  </si>
  <si>
    <t>Asperud</t>
  </si>
  <si>
    <t>Asperudtoppen 10, 1258 Oslo</t>
  </si>
  <si>
    <t>15.04.2021</t>
  </si>
  <si>
    <t>Tante Ulrikkes vei 25, 0984 Oslo</t>
  </si>
  <si>
    <t>Areal</t>
  </si>
  <si>
    <t>Å låne/30år</t>
  </si>
  <si>
    <t>17.10.2007</t>
  </si>
  <si>
    <t>02.01.2019</t>
  </si>
  <si>
    <t>77 m²</t>
  </si>
  <si>
    <t>19.04.2021</t>
  </si>
  <si>
    <t>Holmlia</t>
  </si>
  <si>
    <t>Åsbråtstien 15, 1251 Oslo</t>
  </si>
  <si>
    <t>58 m²</t>
  </si>
  <si>
    <t>Å by</t>
  </si>
  <si>
    <t>43m²</t>
  </si>
  <si>
    <t>Henrik Sørensens vei 5, 1065 Oslo</t>
  </si>
  <si>
    <t>Ellingsrud</t>
  </si>
  <si>
    <t xml:space="preserve">Holmlia </t>
  </si>
  <si>
    <t>Ravnåsveien 89, 1254 Oslo</t>
  </si>
  <si>
    <t>65m²</t>
  </si>
  <si>
    <t>ÅSBRÅTEN</t>
  </si>
  <si>
    <t>Dyretråkket 25, 1251 Oslo</t>
  </si>
  <si>
    <t>59m²</t>
  </si>
  <si>
    <t xml:space="preserve">Solgt for </t>
  </si>
  <si>
    <t>Solgt for</t>
  </si>
  <si>
    <t xml:space="preserve"> </t>
  </si>
  <si>
    <t xml:space="preserve">  </t>
  </si>
  <si>
    <t>Kjøpt til</t>
  </si>
  <si>
    <t>Pris antydning</t>
  </si>
  <si>
    <t xml:space="preserve">Diff Kjøp/salg </t>
  </si>
  <si>
    <t>Over Prisantydning</t>
  </si>
  <si>
    <t>Solgt for 2021</t>
  </si>
  <si>
    <t>-</t>
  </si>
  <si>
    <t>30m²</t>
  </si>
  <si>
    <t>68m²</t>
  </si>
  <si>
    <t xml:space="preserve"> Egenkapital</t>
  </si>
  <si>
    <t>Å låne</t>
  </si>
  <si>
    <t>Max total</t>
  </si>
  <si>
    <t xml:space="preserve">Pris </t>
  </si>
  <si>
    <t>Kjøpeevne Max</t>
  </si>
  <si>
    <t>Bolig eventyret 2021</t>
  </si>
  <si>
    <t>Henrik Sørensens vei 15</t>
  </si>
  <si>
    <t>70m²</t>
  </si>
  <si>
    <t>Langhus</t>
  </si>
  <si>
    <t>Jettegryta 73D, 1405 Langhus</t>
  </si>
  <si>
    <t>53m²</t>
  </si>
  <si>
    <t>12.11.2018</t>
  </si>
  <si>
    <t>16.04.2021</t>
  </si>
  <si>
    <t>Solgt</t>
  </si>
  <si>
    <t>Finn info</t>
  </si>
  <si>
    <t>12.08.2015</t>
  </si>
  <si>
    <t>Areal m²</t>
  </si>
  <si>
    <t>Pris per m²</t>
  </si>
  <si>
    <t>05.03.2013</t>
  </si>
  <si>
    <t>05.06.2020</t>
  </si>
  <si>
    <t>Status bud</t>
  </si>
  <si>
    <t>Lerdalstoppen 52B, 1258 Oslo</t>
  </si>
  <si>
    <t>27.04.2021</t>
  </si>
  <si>
    <t xml:space="preserve">PrisAntydning </t>
  </si>
  <si>
    <t>SKJETTEN</t>
  </si>
  <si>
    <t>Bolig eventyret Bondeland 2021</t>
  </si>
  <si>
    <t>Riihimäkiveien 3, 2013 Skjetten</t>
  </si>
  <si>
    <t>Areal Kvm</t>
  </si>
  <si>
    <t>#</t>
  </si>
  <si>
    <t>Payout Schedule</t>
  </si>
  <si>
    <t>Total Interest Earned</t>
  </si>
  <si>
    <t>Final Payout</t>
  </si>
  <si>
    <t>Initial Payout</t>
  </si>
  <si>
    <t>Amount (A or Eo)</t>
  </si>
  <si>
    <t>Results</t>
  </si>
  <si>
    <t>inflation rate per period</t>
  </si>
  <si>
    <t>type</t>
  </si>
  <si>
    <t>End of Period</t>
  </si>
  <si>
    <t>payments per year</t>
  </si>
  <si>
    <t>Monthly</t>
  </si>
  <si>
    <t>rate per period</t>
  </si>
  <si>
    <t>Withdrawal Plan</t>
  </si>
  <si>
    <t xml:space="preserve"> Annuity Calculator</t>
  </si>
  <si>
    <t>Låne sum</t>
  </si>
  <si>
    <t>Rente</t>
  </si>
  <si>
    <t>Nedbetalingsperiode</t>
  </si>
  <si>
    <t>Betaling hver</t>
  </si>
  <si>
    <t>Betalingstype</t>
  </si>
  <si>
    <t>Inflasjon</t>
  </si>
  <si>
    <t>Mnd betaling</t>
  </si>
  <si>
    <t>Rente mnd</t>
  </si>
  <si>
    <t>Resterende Lån</t>
  </si>
  <si>
    <t>kummulativ rente</t>
  </si>
  <si>
    <t>Måndlige kostnader</t>
  </si>
  <si>
    <t>Kantarellen/Mortensrud</t>
  </si>
  <si>
    <t>Kantarellen terrasse 14, 1286 Oslo</t>
  </si>
  <si>
    <t>Areal kvm</t>
  </si>
  <si>
    <t>Total måndelig</t>
  </si>
  <si>
    <t>Tante Ulrikkes vei 48A, 0984 Oslo</t>
  </si>
  <si>
    <t>Alingsåsveien 25, 2013 Skjetten</t>
  </si>
  <si>
    <t>22.04.202</t>
  </si>
  <si>
    <t>26.04.202</t>
  </si>
  <si>
    <t>Fjell</t>
  </si>
  <si>
    <t>Lauritz Hervigs vei 82, 3035 Drammen</t>
  </si>
  <si>
    <t>Mortensrudhøyden</t>
  </si>
  <si>
    <t xml:space="preserve"> Maria Dehlis vei 57</t>
  </si>
  <si>
    <t>Haugen</t>
  </si>
  <si>
    <t>Jessheim / Fladbyseter</t>
  </si>
  <si>
    <t>Blåveisringen 2 D, 2052 Jessheim</t>
  </si>
  <si>
    <t>Jordstjerneveien 36M, 1283 Oslo</t>
  </si>
  <si>
    <t>25.04.2021</t>
  </si>
  <si>
    <t xml:space="preserve">Strømsø </t>
  </si>
  <si>
    <t>Bjørnstjerne Bjørnsons gate 21, 3044 Drammen</t>
  </si>
  <si>
    <t>Riihimäkiveien 39, 2013 Skjetten</t>
  </si>
  <si>
    <t>04.12.2018</t>
  </si>
  <si>
    <t>Bertramjordet</t>
  </si>
  <si>
    <t>Bertramjordet 61B, 1251 Oslo</t>
  </si>
  <si>
    <t>Til over EK</t>
  </si>
  <si>
    <t>01.01.2019</t>
  </si>
  <si>
    <t>Eidsvoll</t>
  </si>
  <si>
    <t>Puttetjennvegen 13B, 2074 Eidsvoll verk</t>
  </si>
  <si>
    <t>01.03.2016</t>
  </si>
  <si>
    <t>02.11.2017</t>
  </si>
  <si>
    <t>Bertramjordet 73B 1251</t>
  </si>
  <si>
    <t>04.05.2021</t>
  </si>
  <si>
    <t>Bertramjordet 64,1251</t>
  </si>
  <si>
    <t>Hallagerbakken</t>
  </si>
  <si>
    <t>Hallagerbakken 10D, 1256 Oslo</t>
  </si>
  <si>
    <t>avg over prisantydning</t>
  </si>
  <si>
    <t>avg Holmlia</t>
  </si>
  <si>
    <t>avg Homlia 2 roms</t>
  </si>
  <si>
    <t>01.01.2014</t>
  </si>
  <si>
    <t>Nannestad</t>
  </si>
  <si>
    <t>Lusetjernveien 86, 1253 Oslo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</si>
</sst>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_);[Red]\(&quot;$&quot;#,##0.00\)"/>
    <numFmt numFmtId="165" formatCode="_(&quot;$&quot;* #,##0.00_);_(&quot;$&quot;* \(#,##0.00\);_(&quot;$&quot;* &quot;-&quot;??_);_(@_)"/>
    <numFmt numFmtId="166" formatCode="_([$NOK]\ * #,##0.00_);_([$NOK]\ * \(#,##0.00\);_([$NOK]\ * &quot;-&quot;??_);_(@_)"/>
    <numFmt numFmtId="167" formatCode="0.000%"/>
    <numFmt numFmtId="168" formatCode="0.0000%"/>
  </numFmts>
  <fonts count="27" x14ac:knownFonts="1">
    <font>
      <sz val="11"/>
      <color theme="1"/>
      <name val="Calibri"/>
      <family val="2"/>
      <scheme val="minor"/>
    </font>
    <font>
      <b/>
      <sz val="11"/>
      <color theme="1"/>
      <name val="Calibri"/>
      <family val="2"/>
      <scheme val="minor"/>
    </font>
    <font>
      <u/>
      <sz val="11"/>
      <color theme="10"/>
      <name val="Calibri"/>
      <family val="2"/>
      <scheme val="minor"/>
    </font>
    <font>
      <b/>
      <strike/>
      <sz val="11"/>
      <color theme="1"/>
      <name val="Calibri"/>
      <family val="2"/>
      <scheme val="minor"/>
    </font>
    <font>
      <strike/>
      <sz val="11"/>
      <color theme="1"/>
      <name val="Calibri"/>
      <family val="2"/>
      <scheme val="minor"/>
    </font>
    <font>
      <i/>
      <strike/>
      <sz val="11"/>
      <color theme="1"/>
      <name val="Calibri"/>
      <family val="2"/>
      <scheme val="minor"/>
    </font>
    <font>
      <b/>
      <sz val="20"/>
      <color theme="1"/>
      <name val="Calibri"/>
      <family val="2"/>
      <scheme val="minor"/>
    </font>
    <font>
      <b/>
      <u/>
      <sz val="11"/>
      <color theme="10"/>
      <name val="Calibri"/>
      <family val="2"/>
      <scheme val="minor"/>
    </font>
    <font>
      <b/>
      <sz val="15"/>
      <color theme="3"/>
      <name val="Calibri"/>
      <family val="2"/>
      <scheme val="minor"/>
    </font>
    <font>
      <b/>
      <sz val="28"/>
      <color theme="1"/>
      <name val="Calibri"/>
      <family val="2"/>
      <scheme val="minor"/>
    </font>
    <font>
      <sz val="10"/>
      <name val="Tahoma"/>
      <family val="2"/>
    </font>
    <font>
      <sz val="10"/>
      <name val="Arial"/>
      <family val="2"/>
    </font>
    <font>
      <sz val="8"/>
      <name val="Arial"/>
      <family val="2"/>
    </font>
    <font>
      <b/>
      <sz val="10"/>
      <name val="Arial"/>
      <family val="2"/>
    </font>
    <font>
      <b/>
      <sz val="12"/>
      <name val="Arial"/>
      <family val="2"/>
    </font>
    <font>
      <sz val="10"/>
      <color indexed="9"/>
      <name val="Arial"/>
      <family val="2"/>
    </font>
    <font>
      <sz val="11"/>
      <name val="Arial"/>
      <family val="2"/>
    </font>
    <font>
      <b/>
      <sz val="11"/>
      <name val="Arial"/>
      <family val="2"/>
    </font>
    <font>
      <b/>
      <sz val="12"/>
      <color indexed="9"/>
      <name val="Arial"/>
      <family val="2"/>
    </font>
    <font>
      <i/>
      <sz val="10"/>
      <name val="Arial"/>
      <family val="2"/>
    </font>
    <font>
      <u/>
      <sz val="10"/>
      <color indexed="12"/>
      <name val="Arial"/>
      <family val="2"/>
    </font>
    <font>
      <u/>
      <sz val="8"/>
      <color indexed="12"/>
      <name val="Arial"/>
      <family val="2"/>
    </font>
    <font>
      <b/>
      <sz val="16"/>
      <color indexed="9"/>
      <name val="Arial"/>
      <family val="2"/>
    </font>
    <font>
      <b/>
      <sz val="18"/>
      <color indexed="9"/>
      <name val="Arial"/>
      <family val="2"/>
    </font>
    <font>
      <b/>
      <sz val="8"/>
      <color indexed="81"/>
      <name val="Tahoma"/>
      <family val="2"/>
    </font>
    <font>
      <sz val="8"/>
      <color indexed="81"/>
      <name val="Tahoma"/>
      <family val="2"/>
    </font>
    <font>
      <sz val="11"/>
      <color theme="1"/>
      <name val="Calibri"/>
      <family val="2"/>
      <scheme val="minor"/>
    </font>
  </fonts>
  <fills count="14">
    <fill>
      <patternFill patternType="none"/>
    </fill>
    <fill>
      <patternFill patternType="gray125"/>
    </fill>
    <fill>
      <patternFill patternType="solid">
        <fgColor theme="9"/>
        <bgColor indexed="64"/>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indexed="5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indexed="42"/>
        <bgColor indexed="64"/>
      </patternFill>
    </fill>
    <fill>
      <patternFill patternType="solid">
        <fgColor indexed="47"/>
        <bgColor indexed="64"/>
      </patternFill>
    </fill>
    <fill>
      <patternFill patternType="solid">
        <fgColor theme="4"/>
        <bgColor indexed="64"/>
      </patternFill>
    </fill>
    <fill>
      <patternFill patternType="solid">
        <fgColor theme="0"/>
        <bgColor indexed="64"/>
      </patternFill>
    </fill>
    <fill>
      <patternFill patternType="solid">
        <fgColor theme="9" tint="0.39997558519241921"/>
        <bgColor indexed="64"/>
      </patternFill>
    </fill>
  </fills>
  <borders count="6">
    <border>
      <left/>
      <right/>
      <top/>
      <bottom/>
      <diagonal/>
    </border>
    <border>
      <left/>
      <right/>
      <top/>
      <bottom style="thick">
        <color theme="4"/>
      </bottom>
      <diagonal/>
    </border>
    <border>
      <left/>
      <right/>
      <top/>
      <bottom style="medium">
        <color theme="4"/>
      </bottom>
      <diagonal/>
    </border>
    <border>
      <left style="thin">
        <color indexed="55"/>
      </left>
      <right style="thin">
        <color indexed="55"/>
      </right>
      <top/>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s>
  <cellStyleXfs count="8">
    <xf numFmtId="0" fontId="0" fillId="0" borderId="0"/>
    <xf numFmtId="0" fontId="2" fillId="0" borderId="0" applyNumberFormat="0" applyFill="0" applyBorder="0" applyAlignment="0" applyProtection="0"/>
    <xf numFmtId="0" fontId="8" fillId="0" borderId="1" applyNumberFormat="0" applyFill="0" applyAlignment="0" applyProtection="0"/>
    <xf numFmtId="0" fontId="10" fillId="0" borderId="0"/>
    <xf numFmtId="165" fontId="11" fillId="0" borderId="0" applyFont="0" applyFill="0" applyBorder="0" applyAlignment="0" applyProtection="0"/>
    <xf numFmtId="9" fontId="11" fillId="0" borderId="0" applyFont="0" applyFill="0" applyBorder="0" applyAlignment="0" applyProtection="0"/>
    <xf numFmtId="0" fontId="20" fillId="0" borderId="0" applyNumberFormat="0" applyFill="0" applyBorder="0" applyAlignment="0" applyProtection="0">
      <alignment vertical="top"/>
      <protection locked="0"/>
    </xf>
    <xf numFmtId="9" fontId="26" fillId="0" borderId="0" applyFont="0" applyFill="0" applyBorder="0" applyAlignment="0" applyProtection="0"/>
  </cellStyleXfs>
  <cellXfs count="78">
    <xf numFmtId="0" fontId="0" fillId="0" borderId="0" xfId="0"/>
    <xf numFmtId="166" fontId="0" fillId="0" borderId="0" xfId="0" applyNumberFormat="1"/>
    <xf numFmtId="0" fontId="1" fillId="0" borderId="0" xfId="0" applyFont="1"/>
    <xf numFmtId="166" fontId="1" fillId="0" borderId="0" xfId="0" applyNumberFormat="1" applyFont="1"/>
    <xf numFmtId="166" fontId="0" fillId="2" borderId="0" xfId="0" applyNumberFormat="1" applyFill="1"/>
    <xf numFmtId="0" fontId="1" fillId="0" borderId="0" xfId="0" applyFont="1" applyAlignment="1">
      <alignment wrapText="1"/>
    </xf>
    <xf numFmtId="0" fontId="2" fillId="3" borderId="0" xfId="1" applyFill="1" applyAlignment="1">
      <alignment wrapText="1"/>
    </xf>
    <xf numFmtId="0" fontId="2" fillId="0" borderId="0" xfId="1"/>
    <xf numFmtId="0" fontId="3" fillId="3" borderId="0" xfId="0" applyFont="1" applyFill="1"/>
    <xf numFmtId="0" fontId="4" fillId="3" borderId="0" xfId="0" applyFont="1" applyFill="1"/>
    <xf numFmtId="0" fontId="5" fillId="3" borderId="0" xfId="0" applyFont="1" applyFill="1"/>
    <xf numFmtId="0" fontId="1" fillId="3" borderId="0" xfId="0" applyFont="1" applyFill="1"/>
    <xf numFmtId="0" fontId="2" fillId="0" borderId="0" xfId="1" applyAlignment="1">
      <alignment wrapText="1"/>
    </xf>
    <xf numFmtId="166" fontId="0" fillId="0" borderId="0" xfId="0" applyNumberFormat="1" applyAlignment="1">
      <alignment horizontal="center"/>
    </xf>
    <xf numFmtId="0" fontId="0" fillId="0" borderId="0" xfId="0" applyAlignment="1">
      <alignment horizontal="center"/>
    </xf>
    <xf numFmtId="166" fontId="0" fillId="4" borderId="0" xfId="0" applyNumberFormat="1" applyFill="1"/>
    <xf numFmtId="166" fontId="0" fillId="5" borderId="0" xfId="0" applyNumberFormat="1" applyFill="1"/>
    <xf numFmtId="0" fontId="7" fillId="0" borderId="0" xfId="1" applyFont="1"/>
    <xf numFmtId="166" fontId="0" fillId="0" borderId="0" xfId="0" applyNumberFormat="1" applyAlignment="1">
      <alignment horizontal="left" vertical="top"/>
    </xf>
    <xf numFmtId="0" fontId="8" fillId="0" borderId="1" xfId="2"/>
    <xf numFmtId="0" fontId="8" fillId="5" borderId="1" xfId="2" applyFill="1"/>
    <xf numFmtId="0" fontId="8" fillId="4" borderId="1" xfId="2" applyFill="1"/>
    <xf numFmtId="0" fontId="11" fillId="0" borderId="0" xfId="3" applyFont="1"/>
    <xf numFmtId="0" fontId="11" fillId="6" borderId="0" xfId="3" applyFont="1" applyFill="1"/>
    <xf numFmtId="4" fontId="12" fillId="0" borderId="0" xfId="3" applyNumberFormat="1" applyFont="1" applyAlignment="1">
      <alignment horizontal="right"/>
    </xf>
    <xf numFmtId="0" fontId="12" fillId="0" borderId="0" xfId="3" applyFont="1" applyAlignment="1">
      <alignment horizontal="center"/>
    </xf>
    <xf numFmtId="4" fontId="12" fillId="7" borderId="0" xfId="3" applyNumberFormat="1" applyFont="1" applyFill="1" applyAlignment="1">
      <alignment horizontal="right"/>
    </xf>
    <xf numFmtId="0" fontId="12" fillId="7" borderId="0" xfId="3" applyFont="1" applyFill="1" applyAlignment="1">
      <alignment horizontal="center"/>
    </xf>
    <xf numFmtId="0" fontId="13" fillId="8" borderId="2" xfId="3" applyFont="1" applyFill="1" applyBorder="1" applyAlignment="1">
      <alignment horizontal="right" wrapText="1"/>
    </xf>
    <xf numFmtId="0" fontId="13" fillId="8" borderId="2" xfId="3" applyFont="1" applyFill="1" applyBorder="1" applyAlignment="1">
      <alignment horizontal="center" wrapText="1"/>
    </xf>
    <xf numFmtId="164" fontId="11" fillId="0" borderId="0" xfId="3" applyNumberFormat="1" applyFont="1"/>
    <xf numFmtId="0" fontId="14" fillId="0" borderId="0" xfId="3" applyFont="1"/>
    <xf numFmtId="0" fontId="15" fillId="0" borderId="0" xfId="3" applyFont="1"/>
    <xf numFmtId="4" fontId="11" fillId="0" borderId="0" xfId="3" applyNumberFormat="1" applyFont="1"/>
    <xf numFmtId="0" fontId="11" fillId="7" borderId="0" xfId="3" applyFont="1" applyFill="1"/>
    <xf numFmtId="0" fontId="16" fillId="7" borderId="0" xfId="3" applyFont="1" applyFill="1" applyAlignment="1">
      <alignment horizontal="right" vertical="center" indent="1"/>
    </xf>
    <xf numFmtId="2" fontId="11" fillId="7" borderId="0" xfId="3" applyNumberFormat="1" applyFont="1" applyFill="1"/>
    <xf numFmtId="164" fontId="11" fillId="7" borderId="0" xfId="3" applyNumberFormat="1" applyFont="1" applyFill="1"/>
    <xf numFmtId="0" fontId="17" fillId="7" borderId="0" xfId="3" applyFont="1" applyFill="1" applyAlignment="1">
      <alignment horizontal="right" vertical="center" indent="1"/>
    </xf>
    <xf numFmtId="168" fontId="11" fillId="7" borderId="0" xfId="5" applyNumberFormat="1" applyFont="1" applyFill="1"/>
    <xf numFmtId="40" fontId="16" fillId="9" borderId="3" xfId="4" applyNumberFormat="1" applyFont="1" applyFill="1" applyBorder="1" applyAlignment="1" applyProtection="1">
      <alignment horizontal="right" vertical="center"/>
    </xf>
    <xf numFmtId="0" fontId="16" fillId="10" borderId="0" xfId="3" applyFont="1" applyFill="1" applyAlignment="1">
      <alignment horizontal="right" vertical="center" indent="1"/>
    </xf>
    <xf numFmtId="0" fontId="11" fillId="10" borderId="0" xfId="3" applyFont="1" applyFill="1"/>
    <xf numFmtId="0" fontId="18" fillId="11" borderId="0" xfId="3" applyFont="1" applyFill="1" applyAlignment="1">
      <alignment horizontal="left" vertical="center" indent="1"/>
    </xf>
    <xf numFmtId="0" fontId="11" fillId="7" borderId="0" xfId="3" applyFont="1" applyFill="1" applyAlignment="1">
      <alignment horizontal="right"/>
    </xf>
    <xf numFmtId="167" fontId="11" fillId="7" borderId="0" xfId="5" applyNumberFormat="1" applyFont="1" applyFill="1"/>
    <xf numFmtId="0" fontId="19" fillId="7" borderId="0" xfId="3" applyFont="1" applyFill="1" applyAlignment="1">
      <alignment horizontal="right"/>
    </xf>
    <xf numFmtId="10" fontId="16" fillId="0" borderId="4" xfId="5" applyNumberFormat="1" applyFont="1" applyFill="1" applyBorder="1" applyAlignment="1" applyProtection="1">
      <alignment horizontal="right"/>
      <protection locked="0"/>
    </xf>
    <xf numFmtId="0" fontId="11" fillId="0" borderId="4" xfId="3" applyFont="1" applyBorder="1" applyAlignment="1" applyProtection="1">
      <alignment horizontal="center"/>
      <protection locked="0"/>
    </xf>
    <xf numFmtId="0" fontId="16" fillId="0" borderId="4" xfId="3" applyFont="1" applyBorder="1" applyAlignment="1" applyProtection="1">
      <alignment horizontal="center"/>
      <protection locked="0"/>
    </xf>
    <xf numFmtId="0" fontId="20" fillId="7" borderId="0" xfId="6" applyFill="1" applyAlignment="1" applyProtection="1"/>
    <xf numFmtId="0" fontId="20" fillId="7" borderId="0" xfId="6" applyFill="1" applyAlignment="1" applyProtection="1">
      <alignment horizontal="left"/>
    </xf>
    <xf numFmtId="0" fontId="12" fillId="7" borderId="0" xfId="3" applyFont="1" applyFill="1" applyAlignment="1">
      <alignment horizontal="right"/>
    </xf>
    <xf numFmtId="0" fontId="21" fillId="7" borderId="0" xfId="6" applyFont="1" applyFill="1" applyAlignment="1" applyProtection="1"/>
    <xf numFmtId="0" fontId="22" fillId="11" borderId="0" xfId="3" applyFont="1" applyFill="1" applyAlignment="1">
      <alignment vertical="center"/>
    </xf>
    <xf numFmtId="0" fontId="23" fillId="11" borderId="0" xfId="3" applyFont="1" applyFill="1" applyAlignment="1">
      <alignment vertical="center"/>
    </xf>
    <xf numFmtId="166" fontId="12" fillId="7" borderId="0" xfId="3" applyNumberFormat="1" applyFont="1" applyFill="1" applyAlignment="1">
      <alignment horizontal="right"/>
    </xf>
    <xf numFmtId="166" fontId="12" fillId="0" borderId="0" xfId="3" applyNumberFormat="1" applyFont="1" applyAlignment="1">
      <alignment horizontal="right"/>
    </xf>
    <xf numFmtId="166" fontId="17" fillId="8" borderId="0" xfId="4" applyNumberFormat="1" applyFont="1" applyFill="1" applyBorder="1" applyAlignment="1" applyProtection="1">
      <alignment horizontal="right" vertical="center"/>
    </xf>
    <xf numFmtId="166" fontId="16" fillId="7" borderId="0" xfId="4" applyNumberFormat="1" applyFont="1" applyFill="1" applyBorder="1" applyAlignment="1" applyProtection="1">
      <alignment horizontal="right" vertical="center"/>
    </xf>
    <xf numFmtId="166" fontId="16" fillId="0" borderId="5" xfId="4" applyNumberFormat="1" applyFont="1" applyFill="1" applyBorder="1" applyAlignment="1" applyProtection="1">
      <alignment horizontal="right" vertical="center"/>
      <protection locked="0"/>
    </xf>
    <xf numFmtId="0" fontId="1" fillId="5" borderId="0" xfId="0" applyFont="1" applyFill="1"/>
    <xf numFmtId="166" fontId="1" fillId="5" borderId="0" xfId="0" applyNumberFormat="1" applyFont="1" applyFill="1"/>
    <xf numFmtId="0" fontId="0" fillId="5" borderId="0" xfId="0" applyFill="1"/>
    <xf numFmtId="0" fontId="6" fillId="0" borderId="0" xfId="0" applyFont="1" applyAlignment="1">
      <alignment horizontal="center" vertical="center"/>
    </xf>
    <xf numFmtId="0" fontId="0" fillId="3" borderId="0" xfId="0" applyFill="1"/>
    <xf numFmtId="0" fontId="2" fillId="0" borderId="0" xfId="1" applyAlignment="1">
      <alignment vertical="center"/>
    </xf>
    <xf numFmtId="0" fontId="1" fillId="12" borderId="0" xfId="0" applyFont="1" applyFill="1"/>
    <xf numFmtId="0" fontId="2" fillId="0" borderId="0" xfId="1" applyFill="1"/>
    <xf numFmtId="0" fontId="1" fillId="13" borderId="0" xfId="0" applyFont="1" applyFill="1"/>
    <xf numFmtId="0" fontId="0" fillId="13" borderId="0" xfId="0" applyFill="1"/>
    <xf numFmtId="166" fontId="0" fillId="13" borderId="0" xfId="0" applyNumberFormat="1" applyFill="1"/>
    <xf numFmtId="166" fontId="1" fillId="13" borderId="0" xfId="0" applyNumberFormat="1" applyFont="1" applyFill="1"/>
    <xf numFmtId="9" fontId="0" fillId="0" borderId="0" xfId="7" applyFont="1"/>
    <xf numFmtId="0" fontId="0" fillId="13" borderId="0" xfId="0" applyFill="1" applyAlignment="1">
      <alignment horizontal="center"/>
    </xf>
    <xf numFmtId="0" fontId="0" fillId="0" borderId="0" xfId="0" applyAlignment="1">
      <alignment horizontal="center"/>
    </xf>
    <xf numFmtId="0" fontId="6" fillId="0" borderId="0" xfId="0" applyFont="1" applyAlignment="1">
      <alignment horizontal="center" vertical="center"/>
    </xf>
    <xf numFmtId="0" fontId="9" fillId="0" borderId="0" xfId="0" applyFont="1" applyAlignment="1">
      <alignment horizontal="center"/>
    </xf>
  </cellXfs>
  <cellStyles count="8">
    <cellStyle name="Currency 2" xfId="4" xr:uid="{435C9733-7AA9-44FB-9361-6EF47E3A13FE}"/>
    <cellStyle name="Heading 1" xfId="2" builtinId="16"/>
    <cellStyle name="Hyperlink" xfId="1" builtinId="8"/>
    <cellStyle name="Hyperlink 2" xfId="6" xr:uid="{964E3306-F8B8-4E9B-81C4-B1DE71F9CDFE}"/>
    <cellStyle name="Normal" xfId="0" builtinId="0"/>
    <cellStyle name="Normal 2" xfId="3" xr:uid="{AD432082-E5CC-4C1C-B9D0-18EA55DC8E1D}"/>
    <cellStyle name="Percent" xfId="7" builtinId="5"/>
    <cellStyle name="Percent 2" xfId="5" xr:uid="{18A28B42-4F30-47B1-9D24-188A816B5694}"/>
  </cellStyles>
  <dxfs count="2">
    <dxf>
      <font>
        <condense val="0"/>
        <extend val="0"/>
      </font>
      <fill>
        <patternFill>
          <bgColor indexed="22"/>
        </patternFill>
      </fill>
    </dxf>
    <dxf>
      <font>
        <condense val="0"/>
        <extend val="0"/>
        <color indexed="2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C3" horiz="1" max="100" page="10" val="3"/>
</file>

<file path=xl/ctrlProps/ctrlProp2.xml><?xml version="1.0" encoding="utf-8"?>
<formControlPr xmlns="http://schemas.microsoft.com/office/spreadsheetml/2009/9/main" objectType="Scroll" dx="22" fmlaLink="C5" horiz="1" max="500" page="10" val="42"/>
</file>

<file path=xl/ctrlProps/ctrlProp3.xml><?xml version="1.0" encoding="utf-8"?>
<formControlPr xmlns="http://schemas.microsoft.com/office/spreadsheetml/2009/9/main" objectType="Scroll" dx="22" fmlaLink="C3" horiz="1" max="100" page="10" val="3"/>
</file>

<file path=xl/ctrlProps/ctrlProp4.xml><?xml version="1.0" encoding="utf-8"?>
<formControlPr xmlns="http://schemas.microsoft.com/office/spreadsheetml/2009/9/main" objectType="Scroll" dx="22" fmlaLink="C5" horiz="1" max="500" page="10" val="44"/>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0</xdr:rowOff>
        </xdr:from>
        <xdr:to>
          <xdr:col>3</xdr:col>
          <xdr:colOff>1247775</xdr:colOff>
          <xdr:row>3</xdr:row>
          <xdr:rowOff>0</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0</xdr:rowOff>
        </xdr:from>
        <xdr:to>
          <xdr:col>4</xdr:col>
          <xdr:colOff>0</xdr:colOff>
          <xdr:row>5</xdr:row>
          <xdr:rowOff>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5</xdr:col>
      <xdr:colOff>104775</xdr:colOff>
      <xdr:row>0</xdr:row>
      <xdr:rowOff>104775</xdr:rowOff>
    </xdr:from>
    <xdr:to>
      <xdr:col>5</xdr:col>
      <xdr:colOff>1295400</xdr:colOff>
      <xdr:row>6</xdr:row>
      <xdr:rowOff>174246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019925" y="104775"/>
          <a:ext cx="1190625" cy="1212471"/>
        </a:xfrm>
        <a:prstGeom prst="rect">
          <a:avLst/>
        </a:prstGeom>
      </xdr:spPr>
    </xdr:pic>
    <xdr:clientData/>
  </xdr:twoCellAnchor>
  <xdr:twoCellAnchor editAs="oneCell">
    <xdr:from>
      <xdr:col>9</xdr:col>
      <xdr:colOff>866775</xdr:colOff>
      <xdr:row>0</xdr:row>
      <xdr:rowOff>0</xdr:rowOff>
    </xdr:from>
    <xdr:to>
      <xdr:col>10</xdr:col>
      <xdr:colOff>2181225</xdr:colOff>
      <xdr:row>6</xdr:row>
      <xdr:rowOff>180975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3677900" y="0"/>
          <a:ext cx="2505075" cy="1323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0</xdr:rowOff>
        </xdr:from>
        <xdr:to>
          <xdr:col>3</xdr:col>
          <xdr:colOff>1181100</xdr:colOff>
          <xdr:row>3</xdr:row>
          <xdr:rowOff>0</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0</xdr:rowOff>
        </xdr:from>
        <xdr:to>
          <xdr:col>3</xdr:col>
          <xdr:colOff>1190625</xdr:colOff>
          <xdr:row>5</xdr:row>
          <xdr:rowOff>0</xdr:rowOff>
        </xdr:to>
        <xdr:sp macro="" textlink="">
          <xdr:nvSpPr>
            <xdr:cNvPr id="1026" name="Scroll Bar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5</xdr:col>
      <xdr:colOff>1</xdr:colOff>
      <xdr:row>0</xdr:row>
      <xdr:rowOff>9524</xdr:rowOff>
    </xdr:from>
    <xdr:to>
      <xdr:col>6</xdr:col>
      <xdr:colOff>104775</xdr:colOff>
      <xdr:row>7</xdr:row>
      <xdr:rowOff>14319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477001" y="9524"/>
          <a:ext cx="2152649" cy="1338295"/>
        </a:xfrm>
        <a:prstGeom prst="rect">
          <a:avLst/>
        </a:prstGeom>
      </xdr:spPr>
    </xdr:pic>
    <xdr:clientData/>
  </xdr:twoCellAnchor>
  <xdr:twoCellAnchor editAs="oneCell">
    <xdr:from>
      <xdr:col>10</xdr:col>
      <xdr:colOff>190500</xdr:colOff>
      <xdr:row>0</xdr:row>
      <xdr:rowOff>0</xdr:rowOff>
    </xdr:from>
    <xdr:to>
      <xdr:col>10</xdr:col>
      <xdr:colOff>2181226</xdr:colOff>
      <xdr:row>7</xdr:row>
      <xdr:rowOff>2979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3201650" y="0"/>
          <a:ext cx="1990726" cy="133647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bela/Downloads/annuity-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or"/>
      <sheetName val="Help"/>
      <sheetName val="©"/>
      <sheetName val="annuity-calculator"/>
    </sheetNames>
    <sheetDataSet>
      <sheetData sheetId="0">
        <row r="5">
          <cell r="C5">
            <v>0.02</v>
          </cell>
        </row>
      </sheetData>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finn.no/realestate/homes/ad.html?finnkode=215546284" TargetMode="External"/><Relationship Id="rId13" Type="http://schemas.openxmlformats.org/officeDocument/2006/relationships/hyperlink" Target="https://aktiv.no/prospekt?id=2cdd0-67b77-7ffd0-f5167-032ca-e4ccf-dbe66-5d3b8" TargetMode="External"/><Relationship Id="rId18" Type="http://schemas.openxmlformats.org/officeDocument/2006/relationships/ctrlProp" Target="../ctrlProps/ctrlProp1.xml"/><Relationship Id="rId3" Type="http://schemas.openxmlformats.org/officeDocument/2006/relationships/hyperlink" Target="https://www.finn.no/realestate/homes/ad.html?finnkode=214943258" TargetMode="External"/><Relationship Id="rId7" Type="http://schemas.openxmlformats.org/officeDocument/2006/relationships/hyperlink" Target="https://www.nordvikbolig.no/boliger/riihimkiveien-39/bd67ce19-548e-448c-ac65-a43b420a42b8" TargetMode="External"/><Relationship Id="rId12" Type="http://schemas.openxmlformats.org/officeDocument/2006/relationships/hyperlink" Target="https://aktiv.no/prospekt?id=2cdd0-67b77-7ffd0-f5167-032ca-e4ccf-dbe66-5d3b8" TargetMode="External"/><Relationship Id="rId17" Type="http://schemas.openxmlformats.org/officeDocument/2006/relationships/vmlDrawing" Target="../drawings/vmlDrawing1.vml"/><Relationship Id="rId2" Type="http://schemas.openxmlformats.org/officeDocument/2006/relationships/hyperlink" Target="https://www.finn.no/realestate/homes/ad.html?finnkode=214943258" TargetMode="External"/><Relationship Id="rId16" Type="http://schemas.openxmlformats.org/officeDocument/2006/relationships/drawing" Target="../drawings/drawing1.xml"/><Relationship Id="rId1" Type="http://schemas.openxmlformats.org/officeDocument/2006/relationships/hyperlink" Target="https://www.finn.no/realestate/homes/ad.html?finnkode=215214150" TargetMode="External"/><Relationship Id="rId6" Type="http://schemas.openxmlformats.org/officeDocument/2006/relationships/hyperlink" Target="https://www.finn.no/realestate/homes/ad.html?finnkode=215339673" TargetMode="External"/><Relationship Id="rId11" Type="http://schemas.openxmlformats.org/officeDocument/2006/relationships/hyperlink" Target="https://www.finn.no/realestate/homes/ad.html?finnkode=215214150" TargetMode="External"/><Relationship Id="rId5" Type="http://schemas.openxmlformats.org/officeDocument/2006/relationships/hyperlink" Target="https://www.finn.no/realestate/homes/ad.html?finnkode=215085006" TargetMode="External"/><Relationship Id="rId15" Type="http://schemas.openxmlformats.org/officeDocument/2006/relationships/printerSettings" Target="../printerSettings/printerSettings1.bin"/><Relationship Id="rId10" Type="http://schemas.openxmlformats.org/officeDocument/2006/relationships/hyperlink" Target="https://www.nordvikbolig.no/boliger/riihimkiveien-39/bd67ce19-548e-448c-ac65-a43b420a42b8" TargetMode="External"/><Relationship Id="rId19" Type="http://schemas.openxmlformats.org/officeDocument/2006/relationships/ctrlProp" Target="../ctrlProps/ctrlProp2.xml"/><Relationship Id="rId4" Type="http://schemas.openxmlformats.org/officeDocument/2006/relationships/hyperlink" Target="https://www.finn.no/realestate/homes/ad.html?finnkode=215176292" TargetMode="External"/><Relationship Id="rId9" Type="http://schemas.openxmlformats.org/officeDocument/2006/relationships/hyperlink" Target="https://www.finn.no/realestate/homes/ad.html?finnkode=215339673" TargetMode="External"/><Relationship Id="rId14" Type="http://schemas.openxmlformats.org/officeDocument/2006/relationships/hyperlink" Target="https://www.finn.no/realestate/newbuildings/ad.html?finnkode=216684235"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www.finn.no/realestate/homes/ad.html?finnkode=213183834" TargetMode="External"/><Relationship Id="rId18" Type="http://schemas.openxmlformats.org/officeDocument/2006/relationships/hyperlink" Target="https://dnbeiendom.no/bolig/Oslo/S%C3%B8ndre-nordstrand/Grensestien-30b/328210032" TargetMode="External"/><Relationship Id="rId26" Type="http://schemas.openxmlformats.org/officeDocument/2006/relationships/hyperlink" Target="https://www.finn.no/realestate/homes/ad.html?finnkode=214956392&amp;fbclid=IwAR2lQMFeE2e-IsCqUYxLFwQoc6y2Js-O2GbpBR0K2kDzh1EGV2R15LyoCgQ" TargetMode="External"/><Relationship Id="rId3" Type="http://schemas.openxmlformats.org/officeDocument/2006/relationships/hyperlink" Target="https://www.finn.no/realestate/homes/ad.html?finnkode=214170547" TargetMode="External"/><Relationship Id="rId21" Type="http://schemas.openxmlformats.org/officeDocument/2006/relationships/hyperlink" Target="https://www.finn.no/realestate/homes/ad.html?finnkode=215640463" TargetMode="External"/><Relationship Id="rId34" Type="http://schemas.openxmlformats.org/officeDocument/2006/relationships/vmlDrawing" Target="../drawings/vmlDrawing2.vml"/><Relationship Id="rId7" Type="http://schemas.openxmlformats.org/officeDocument/2006/relationships/hyperlink" Target="https://dnbeiendom.no/bolig/Oslo/Bjerke/Erich-mogens%C3%B8ns-vei-34/316210021?fbclid=IwAR1UN0ISvaA7AWv0iYI5UC1utfPR1ZOhbLDPbPpvhkTnzhxsxVo4wmsYxu8" TargetMode="External"/><Relationship Id="rId12" Type="http://schemas.openxmlformats.org/officeDocument/2006/relationships/hyperlink" Target="https://www.finn.no/realestate/homes/ad.html?finnkode=213348438" TargetMode="External"/><Relationship Id="rId17" Type="http://schemas.openxmlformats.org/officeDocument/2006/relationships/hyperlink" Target="https://dnbeiendom.no/bolig/Oslo/S%C3%B8ndre-nordstrand/Grensestien-30b/328210032" TargetMode="External"/><Relationship Id="rId25" Type="http://schemas.openxmlformats.org/officeDocument/2006/relationships/hyperlink" Target="https://www.finn.no/realestate/homes/ad.html?finnkode=215611074" TargetMode="External"/><Relationship Id="rId33" Type="http://schemas.openxmlformats.org/officeDocument/2006/relationships/drawing" Target="../drawings/drawing2.xml"/><Relationship Id="rId2" Type="http://schemas.openxmlformats.org/officeDocument/2006/relationships/hyperlink" Target="https://www.finn.no/realestate/homes/ad.html?finnkode=214162685&amp;fbclid=IwAR26JMiRPLQTxBnWg_KHsKw_d0W4qAfK0TZ4twAY_d1g9HsggRHvjuDBOhI" TargetMode="External"/><Relationship Id="rId16" Type="http://schemas.openxmlformats.org/officeDocument/2006/relationships/hyperlink" Target="https://www.finn.no/realestate/homes/ad.html?finnkode=214602395" TargetMode="External"/><Relationship Id="rId20" Type="http://schemas.openxmlformats.org/officeDocument/2006/relationships/hyperlink" Target="https://www.finn.no/realestate/homes/ad.html?finnkode=215028542" TargetMode="External"/><Relationship Id="rId29" Type="http://schemas.openxmlformats.org/officeDocument/2006/relationships/hyperlink" Target="https://www.finn.no/realestate/homes/ad.html?finnkode=216487810" TargetMode="External"/><Relationship Id="rId1" Type="http://schemas.openxmlformats.org/officeDocument/2006/relationships/hyperlink" Target="https://www.finn.no/realestate/homes/ad.html?finnkode=214514789&amp;fbclid=IwAR2xkkNYL8MaQn2gGHOFs249m3a6vwBvNFNLNbniXXzadz6R-OTCoQI7728" TargetMode="External"/><Relationship Id="rId6" Type="http://schemas.openxmlformats.org/officeDocument/2006/relationships/hyperlink" Target="https://www.finn.no/realestate/homes/ad.html?finnkode=213348438" TargetMode="External"/><Relationship Id="rId11" Type="http://schemas.openxmlformats.org/officeDocument/2006/relationships/hyperlink" Target="https://www.finn.no/realestate/homes/ad.html?finnkode=213183834" TargetMode="External"/><Relationship Id="rId24" Type="http://schemas.openxmlformats.org/officeDocument/2006/relationships/hyperlink" Target="https://www.finn.no/realestate/homes/ad.html?finnkode=215611074" TargetMode="External"/><Relationship Id="rId32" Type="http://schemas.openxmlformats.org/officeDocument/2006/relationships/printerSettings" Target="../printerSettings/printerSettings2.bin"/><Relationship Id="rId5" Type="http://schemas.openxmlformats.org/officeDocument/2006/relationships/hyperlink" Target="https://www.finn.no/realestate/homes/ad.html?finnkode=213907409" TargetMode="External"/><Relationship Id="rId15" Type="http://schemas.openxmlformats.org/officeDocument/2006/relationships/hyperlink" Target="https://www.finn.no/realestate/homes/ad.html?finnkode=214170547" TargetMode="External"/><Relationship Id="rId23" Type="http://schemas.openxmlformats.org/officeDocument/2006/relationships/hyperlink" Target="https://www.finn.no/realestate/homes/ad.html?finnkode=214956392&amp;fbclid=IwAR2lQMFeE2e-IsCqUYxLFwQoc6y2Js-O2GbpBR0K2kDzh1EGV2R15LyoCgQ" TargetMode="External"/><Relationship Id="rId28" Type="http://schemas.openxmlformats.org/officeDocument/2006/relationships/hyperlink" Target="https://eie.no/eiendom/til-salgs/oslo/leilighet/bertramjordet-73b/28210003" TargetMode="External"/><Relationship Id="rId36" Type="http://schemas.openxmlformats.org/officeDocument/2006/relationships/ctrlProp" Target="../ctrlProps/ctrlProp4.xml"/><Relationship Id="rId10" Type="http://schemas.openxmlformats.org/officeDocument/2006/relationships/hyperlink" Target="https://www.finn.no/realestate/homes/ad.html?finnkode=214323607" TargetMode="External"/><Relationship Id="rId19" Type="http://schemas.openxmlformats.org/officeDocument/2006/relationships/hyperlink" Target="https://www.finn.no/realestate/homes/ad.html?finnkode=215196502" TargetMode="External"/><Relationship Id="rId31" Type="http://schemas.openxmlformats.org/officeDocument/2006/relationships/hyperlink" Target="https://www.finn.no/realestate/homes/ad.html?finnkode=216038790" TargetMode="External"/><Relationship Id="rId4" Type="http://schemas.openxmlformats.org/officeDocument/2006/relationships/hyperlink" Target="https://www.finn.no/realestate/homes/ad.html?finnkode=214602395" TargetMode="External"/><Relationship Id="rId9" Type="http://schemas.openxmlformats.org/officeDocument/2006/relationships/hyperlink" Target="https://www.finn.no/realestate/homes/ad.html?finnkode=213309284" TargetMode="External"/><Relationship Id="rId14" Type="http://schemas.openxmlformats.org/officeDocument/2006/relationships/hyperlink" Target="https://www.finn.no/realestate/homes/ad.html?finnkode=214514789&amp;fbclid=IwAR2xkkNYL8MaQn2gGHOFs249m3a6vwBvNFNLNbniXXzadz6R-OTCoQI7728" TargetMode="External"/><Relationship Id="rId22" Type="http://schemas.openxmlformats.org/officeDocument/2006/relationships/hyperlink" Target="https://schalapartners.no/eiendommer/71210077-oslo-furuset-1084-maria-dehlis-vei-57-1-roms-leilighet?fbclid=IwAR1WDhkdgI_wa5ii89ce2bW5YekskhtnQuqf_z6hLWVWugjVhMjarb6Ca88" TargetMode="External"/><Relationship Id="rId27" Type="http://schemas.openxmlformats.org/officeDocument/2006/relationships/hyperlink" Target="https://www.finn.no/realestate/homes/ad.html?finnkode=215196502" TargetMode="External"/><Relationship Id="rId30" Type="http://schemas.openxmlformats.org/officeDocument/2006/relationships/hyperlink" Target="https://www.finn.no/realestate/homes/ad.html?finnkode=215092386&amp;fbclid=IwAR3E0veiZ2njte5p0V8ILjVKMzhsGe7wABKgIkAwePkra_q6_1M3CzvVg8E" TargetMode="External"/><Relationship Id="rId35" Type="http://schemas.openxmlformats.org/officeDocument/2006/relationships/ctrlProp" Target="../ctrlProps/ctrlProp3.xml"/><Relationship Id="rId8" Type="http://schemas.openxmlformats.org/officeDocument/2006/relationships/hyperlink" Target="https://www.finn.no/realestate/homes/ad.html?finnkode=21330928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GOOGLE%20SPREADSHEETS/Financial%20Calculators%20by%20Vertex42.com"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7D71-0483-4DA7-88A5-BE69B13CC437}">
  <dimension ref="A1:K84"/>
  <sheetViews>
    <sheetView workbookViewId="0">
      <selection activeCell="I12" sqref="I12"/>
    </sheetView>
  </sheetViews>
  <sheetFormatPr defaultRowHeight="15" x14ac:dyDescent="0.25"/>
  <cols>
    <col min="1" max="1" width="31.42578125" bestFit="1" customWidth="1"/>
    <col min="2" max="4" width="18.85546875" bestFit="1" customWidth="1"/>
    <col min="5" max="5" width="18.7109375" bestFit="1" customWidth="1"/>
    <col min="6" max="6" width="25.140625" bestFit="1" customWidth="1"/>
    <col min="7" max="7" width="24.5703125" bestFit="1" customWidth="1"/>
    <col min="8" max="9" width="18.85546875" bestFit="1" customWidth="1"/>
    <col min="10" max="10" width="17.85546875" bestFit="1" customWidth="1"/>
    <col min="11" max="11" width="33" customWidth="1"/>
  </cols>
  <sheetData>
    <row r="1" spans="1:11" x14ac:dyDescent="0.25">
      <c r="F1" s="76" t="s">
        <v>88</v>
      </c>
      <c r="G1" s="76"/>
      <c r="H1" s="76"/>
      <c r="I1" s="76"/>
      <c r="J1" s="76"/>
      <c r="K1" s="76"/>
    </row>
    <row r="2" spans="1:11" x14ac:dyDescent="0.25">
      <c r="A2" s="2" t="s">
        <v>66</v>
      </c>
      <c r="B2" s="1">
        <v>2830000</v>
      </c>
      <c r="C2" s="1">
        <f>B2*0.15</f>
        <v>424500</v>
      </c>
      <c r="F2" s="76"/>
      <c r="G2" s="76"/>
      <c r="H2" s="76"/>
      <c r="I2" s="76"/>
      <c r="J2" s="76"/>
      <c r="K2" s="76"/>
    </row>
    <row r="3" spans="1:11" x14ac:dyDescent="0.25">
      <c r="A3" s="2" t="s">
        <v>0</v>
      </c>
      <c r="B3" s="1">
        <f>C3*10000</f>
        <v>30000</v>
      </c>
      <c r="C3">
        <v>3</v>
      </c>
      <c r="F3" s="76"/>
      <c r="G3" s="76"/>
      <c r="H3" s="76"/>
      <c r="I3" s="76"/>
      <c r="J3" s="76"/>
      <c r="K3" s="76"/>
    </row>
    <row r="4" spans="1:11" x14ac:dyDescent="0.25">
      <c r="A4" s="2" t="s">
        <v>65</v>
      </c>
      <c r="B4" s="1">
        <f>SUM(B2:B3)</f>
        <v>2860000</v>
      </c>
      <c r="F4" s="76"/>
      <c r="G4" s="76"/>
      <c r="H4" s="76"/>
      <c r="I4" s="76"/>
      <c r="J4" s="76"/>
      <c r="K4" s="76"/>
    </row>
    <row r="5" spans="1:11" x14ac:dyDescent="0.25">
      <c r="A5" s="2" t="s">
        <v>63</v>
      </c>
      <c r="B5" s="1">
        <f>C5*10000</f>
        <v>420000</v>
      </c>
      <c r="C5">
        <v>42</v>
      </c>
      <c r="F5" s="76"/>
      <c r="G5" s="76"/>
      <c r="H5" s="76"/>
      <c r="I5" s="76"/>
      <c r="J5" s="76"/>
      <c r="K5" s="76"/>
    </row>
    <row r="6" spans="1:11" x14ac:dyDescent="0.25">
      <c r="A6" s="2" t="s">
        <v>64</v>
      </c>
      <c r="B6" s="1">
        <f>B4-B5</f>
        <v>2440000</v>
      </c>
      <c r="F6" s="76"/>
      <c r="G6" s="76"/>
      <c r="H6" s="76"/>
      <c r="I6" s="76"/>
      <c r="J6" s="76"/>
      <c r="K6" s="76"/>
    </row>
    <row r="7" spans="1:11" x14ac:dyDescent="0.25">
      <c r="A7" s="2" t="s">
        <v>67</v>
      </c>
      <c r="B7" s="1">
        <v>2900000</v>
      </c>
      <c r="F7" s="76"/>
      <c r="G7" s="76"/>
      <c r="H7" s="76"/>
      <c r="I7" s="76"/>
      <c r="J7" s="76"/>
      <c r="K7" s="76"/>
    </row>
    <row r="8" spans="1:11" x14ac:dyDescent="0.25">
      <c r="A8" s="2"/>
    </row>
    <row r="9" spans="1:11" ht="20.25" thickBot="1" x14ac:dyDescent="0.35">
      <c r="A9" s="19" t="s">
        <v>24</v>
      </c>
      <c r="B9" s="19" t="s">
        <v>79</v>
      </c>
      <c r="C9" s="19" t="s">
        <v>55</v>
      </c>
      <c r="D9" s="19" t="s">
        <v>25</v>
      </c>
      <c r="E9" s="20" t="s">
        <v>56</v>
      </c>
      <c r="F9" s="21" t="s">
        <v>59</v>
      </c>
      <c r="G9" s="19" t="s">
        <v>58</v>
      </c>
      <c r="H9" s="19" t="s">
        <v>57</v>
      </c>
      <c r="I9" s="19" t="s">
        <v>80</v>
      </c>
    </row>
    <row r="10" spans="1:11" ht="15.75" thickTop="1" x14ac:dyDescent="0.25">
      <c r="A10" s="7" t="s">
        <v>72</v>
      </c>
      <c r="B10">
        <v>41</v>
      </c>
      <c r="C10" s="1">
        <v>2450000</v>
      </c>
      <c r="D10" t="s">
        <v>74</v>
      </c>
      <c r="E10" s="1">
        <v>2700000</v>
      </c>
      <c r="F10" s="1">
        <v>2700000</v>
      </c>
      <c r="G10" s="1">
        <f>F10-E10</f>
        <v>0</v>
      </c>
      <c r="H10" s="14" t="s">
        <v>60</v>
      </c>
      <c r="I10" s="1">
        <f>F10/B10</f>
        <v>65853.658536585368</v>
      </c>
    </row>
    <row r="11" spans="1:11" x14ac:dyDescent="0.25">
      <c r="A11" s="7" t="s">
        <v>131</v>
      </c>
      <c r="B11" s="7">
        <v>53</v>
      </c>
      <c r="C11" s="1">
        <v>2330000</v>
      </c>
      <c r="E11" s="1">
        <v>2490000</v>
      </c>
      <c r="F11" s="1">
        <v>2550000</v>
      </c>
      <c r="G11" s="1">
        <f>F11-E11</f>
        <v>60000</v>
      </c>
      <c r="H11" s="13">
        <f>F11-C11</f>
        <v>220000</v>
      </c>
      <c r="I11" s="1">
        <f>F11/B11</f>
        <v>48113.207547169812</v>
      </c>
      <c r="J11" s="1"/>
    </row>
    <row r="12" spans="1:11" x14ac:dyDescent="0.25">
      <c r="A12" s="7" t="s">
        <v>136</v>
      </c>
      <c r="B12" s="7">
        <v>74</v>
      </c>
      <c r="C12" s="1">
        <v>2550000</v>
      </c>
      <c r="D12" t="s">
        <v>137</v>
      </c>
      <c r="E12" s="1">
        <v>2800000</v>
      </c>
      <c r="F12" s="1">
        <v>2880000</v>
      </c>
      <c r="G12" s="1">
        <f>F12-E12</f>
        <v>80000</v>
      </c>
      <c r="H12" s="13">
        <f>F12-C12</f>
        <v>330000</v>
      </c>
      <c r="I12" s="1">
        <f>F12/B12</f>
        <v>38918.91891891892</v>
      </c>
    </row>
    <row r="13" spans="1:11" x14ac:dyDescent="0.25">
      <c r="A13" s="7" t="s">
        <v>89</v>
      </c>
      <c r="B13" s="7">
        <v>67</v>
      </c>
      <c r="C13" s="1">
        <v>2000000</v>
      </c>
      <c r="D13" t="s">
        <v>144</v>
      </c>
      <c r="E13" s="1">
        <v>2690000</v>
      </c>
      <c r="F13" s="1">
        <v>2750000</v>
      </c>
      <c r="G13" s="1">
        <f>F13-E13</f>
        <v>60000</v>
      </c>
      <c r="H13" s="13">
        <f>F13-C13</f>
        <v>750000</v>
      </c>
      <c r="I13" s="1">
        <f>F13/B13</f>
        <v>41044.776119402988</v>
      </c>
    </row>
    <row r="14" spans="1:11" x14ac:dyDescent="0.25">
      <c r="A14" s="7" t="s">
        <v>143</v>
      </c>
      <c r="B14" s="7">
        <v>70</v>
      </c>
      <c r="C14" s="1">
        <v>2250000</v>
      </c>
      <c r="D14" t="s">
        <v>145</v>
      </c>
      <c r="E14" s="1">
        <v>2350000</v>
      </c>
      <c r="F14" s="1"/>
      <c r="G14" s="1"/>
      <c r="H14" s="1"/>
      <c r="I14" s="1"/>
    </row>
    <row r="15" spans="1:11" x14ac:dyDescent="0.25">
      <c r="A15" s="7"/>
      <c r="B15" s="7"/>
      <c r="C15" s="1"/>
      <c r="E15" s="1"/>
      <c r="F15" s="1"/>
      <c r="G15" s="1"/>
      <c r="H15" s="1"/>
      <c r="I15" s="1"/>
    </row>
    <row r="16" spans="1:11" x14ac:dyDescent="0.25">
      <c r="B16" s="77" t="s">
        <v>83</v>
      </c>
      <c r="C16" s="77"/>
      <c r="D16" s="77"/>
      <c r="E16" s="77"/>
      <c r="F16" s="77"/>
      <c r="G16" s="77"/>
      <c r="K16" s="7"/>
    </row>
    <row r="17" spans="1:11" x14ac:dyDescent="0.25">
      <c r="B17" s="77"/>
      <c r="C17" s="77"/>
      <c r="D17" s="77"/>
      <c r="E17" s="77"/>
      <c r="F17" s="77"/>
      <c r="G17" s="77"/>
      <c r="K17" s="7"/>
    </row>
    <row r="18" spans="1:11" hidden="1" x14ac:dyDescent="0.25">
      <c r="K18" s="7"/>
    </row>
    <row r="19" spans="1:11" hidden="1" x14ac:dyDescent="0.25">
      <c r="A19" s="11" t="s">
        <v>87</v>
      </c>
      <c r="B19" s="11" t="s">
        <v>11</v>
      </c>
      <c r="C19" s="11" t="s">
        <v>124</v>
      </c>
      <c r="D19" s="11" t="s">
        <v>51</v>
      </c>
      <c r="F19" s="11" t="s">
        <v>71</v>
      </c>
      <c r="G19" s="65" t="s">
        <v>11</v>
      </c>
      <c r="H19" s="65" t="s">
        <v>37</v>
      </c>
      <c r="I19" s="65"/>
    </row>
    <row r="20" spans="1:11" hidden="1" x14ac:dyDescent="0.25">
      <c r="A20" s="7" t="s">
        <v>89</v>
      </c>
      <c r="C20" s="2" t="s">
        <v>6</v>
      </c>
      <c r="D20" s="2" t="s">
        <v>51</v>
      </c>
      <c r="F20" s="7" t="s">
        <v>72</v>
      </c>
      <c r="H20" s="2" t="s">
        <v>41</v>
      </c>
      <c r="I20" s="2" t="s">
        <v>52</v>
      </c>
    </row>
    <row r="21" spans="1:11" hidden="1" x14ac:dyDescent="0.25">
      <c r="A21" t="s">
        <v>2</v>
      </c>
      <c r="B21" s="1">
        <v>2690000</v>
      </c>
      <c r="C21" s="4">
        <f>2700000</f>
        <v>2700000</v>
      </c>
      <c r="D21" s="1">
        <v>2750000</v>
      </c>
      <c r="F21" t="s">
        <v>2</v>
      </c>
      <c r="G21" s="1">
        <v>2700000</v>
      </c>
      <c r="H21" s="4">
        <v>2700000</v>
      </c>
      <c r="I21" s="4">
        <v>2700000</v>
      </c>
    </row>
    <row r="22" spans="1:11" hidden="1" x14ac:dyDescent="0.25">
      <c r="A22" t="s">
        <v>3</v>
      </c>
      <c r="B22" s="1">
        <v>69773</v>
      </c>
      <c r="C22" s="1">
        <v>69773</v>
      </c>
      <c r="D22" s="1">
        <v>69773</v>
      </c>
      <c r="F22" t="s">
        <v>3</v>
      </c>
      <c r="G22" s="1">
        <v>0</v>
      </c>
      <c r="H22" s="1">
        <f>G22</f>
        <v>0</v>
      </c>
      <c r="I22" s="1">
        <f>H22</f>
        <v>0</v>
      </c>
    </row>
    <row r="23" spans="1:11" hidden="1" x14ac:dyDescent="0.25">
      <c r="A23" t="s">
        <v>10</v>
      </c>
      <c r="B23" s="1">
        <v>15526</v>
      </c>
      <c r="C23" s="1">
        <v>15526</v>
      </c>
      <c r="D23" s="1">
        <v>15526</v>
      </c>
      <c r="F23" t="s">
        <v>10</v>
      </c>
      <c r="G23" s="1">
        <f>72874</f>
        <v>72874</v>
      </c>
      <c r="H23" s="1">
        <f>G23</f>
        <v>72874</v>
      </c>
      <c r="I23" s="1">
        <f>H23</f>
        <v>72874</v>
      </c>
    </row>
    <row r="24" spans="1:11" hidden="1" x14ac:dyDescent="0.25">
      <c r="A24" t="s">
        <v>4</v>
      </c>
      <c r="B24" s="1" t="s">
        <v>54</v>
      </c>
      <c r="C24" s="4">
        <f>SUM(C21:C22)</f>
        <v>2769773</v>
      </c>
      <c r="D24" s="4">
        <f>SUM(D21:D22)</f>
        <v>2819773</v>
      </c>
      <c r="F24" t="s">
        <v>4</v>
      </c>
      <c r="G24" s="1">
        <f>SUM(G21:G23)</f>
        <v>2772874</v>
      </c>
      <c r="H24" s="4">
        <f>SUM(H21:H23)</f>
        <v>2772874</v>
      </c>
      <c r="I24" s="4">
        <f>SUM(I21:I23)</f>
        <v>2772874</v>
      </c>
    </row>
    <row r="25" spans="1:11" hidden="1" x14ac:dyDescent="0.25">
      <c r="A25" t="s">
        <v>5</v>
      </c>
      <c r="B25" s="1">
        <v>3303</v>
      </c>
      <c r="F25" t="s">
        <v>5</v>
      </c>
      <c r="G25" s="1">
        <v>945</v>
      </c>
    </row>
    <row r="26" spans="1:11" hidden="1" x14ac:dyDescent="0.25">
      <c r="A26" s="2" t="s">
        <v>33</v>
      </c>
      <c r="B26" s="3">
        <f>C24-B5</f>
        <v>2349773</v>
      </c>
      <c r="F26" t="s">
        <v>33</v>
      </c>
      <c r="G26" s="3">
        <f>H24-$B$5</f>
        <v>2352874</v>
      </c>
      <c r="H26" s="1"/>
      <c r="I26" s="1"/>
    </row>
    <row r="27" spans="1:11" hidden="1" x14ac:dyDescent="0.25">
      <c r="A27" t="s">
        <v>7</v>
      </c>
      <c r="B27" s="3">
        <v>7564.0567437238142</v>
      </c>
      <c r="F27" t="s">
        <v>7</v>
      </c>
      <c r="G27" s="3">
        <v>7741.0167204036316</v>
      </c>
      <c r="H27" s="1"/>
      <c r="I27" s="1"/>
    </row>
    <row r="28" spans="1:11" hidden="1" x14ac:dyDescent="0.25">
      <c r="A28" s="63" t="s">
        <v>116</v>
      </c>
      <c r="B28" s="62">
        <f>SUM(B25,B27)</f>
        <v>10867.056743723813</v>
      </c>
      <c r="F28" s="61" t="s">
        <v>116</v>
      </c>
      <c r="G28" s="62">
        <f>SUM(G25,G27)</f>
        <v>8686.0167204036316</v>
      </c>
      <c r="H28" s="14"/>
      <c r="I28" s="14"/>
    </row>
    <row r="29" spans="1:11" hidden="1" x14ac:dyDescent="0.25">
      <c r="A29" t="s">
        <v>90</v>
      </c>
      <c r="B29" s="75">
        <v>67</v>
      </c>
      <c r="C29" s="75"/>
      <c r="F29" t="s">
        <v>90</v>
      </c>
      <c r="G29" s="75">
        <v>41</v>
      </c>
      <c r="H29" s="75"/>
    </row>
    <row r="30" spans="1:11" hidden="1" x14ac:dyDescent="0.25"/>
    <row r="31" spans="1:11" hidden="1" x14ac:dyDescent="0.25"/>
    <row r="32" spans="1:11" hidden="1" x14ac:dyDescent="0.25">
      <c r="A32" s="11" t="s">
        <v>87</v>
      </c>
      <c r="B32" s="11" t="s">
        <v>11</v>
      </c>
      <c r="C32" s="11" t="s">
        <v>123</v>
      </c>
      <c r="D32" s="11" t="s">
        <v>51</v>
      </c>
      <c r="F32" s="11" t="s">
        <v>125</v>
      </c>
      <c r="G32" s="11" t="s">
        <v>11</v>
      </c>
      <c r="H32" s="11" t="s">
        <v>123</v>
      </c>
      <c r="I32" s="11" t="s">
        <v>51</v>
      </c>
    </row>
    <row r="33" spans="1:9" hidden="1" x14ac:dyDescent="0.25">
      <c r="A33" s="7" t="s">
        <v>122</v>
      </c>
      <c r="C33" s="2" t="s">
        <v>6</v>
      </c>
      <c r="D33" s="2" t="s">
        <v>51</v>
      </c>
      <c r="F33" s="7" t="s">
        <v>126</v>
      </c>
      <c r="H33" s="2" t="s">
        <v>6</v>
      </c>
      <c r="I33" s="2" t="s">
        <v>51</v>
      </c>
    </row>
    <row r="34" spans="1:9" hidden="1" x14ac:dyDescent="0.25">
      <c r="A34" t="s">
        <v>2</v>
      </c>
      <c r="B34" s="1">
        <v>2690000</v>
      </c>
      <c r="C34" s="4">
        <v>2500000</v>
      </c>
      <c r="D34" s="1">
        <v>2700000</v>
      </c>
      <c r="F34" t="s">
        <v>2</v>
      </c>
      <c r="G34" s="1">
        <v>1950000</v>
      </c>
      <c r="H34" s="4">
        <v>2000000</v>
      </c>
      <c r="I34" s="4">
        <v>2000000</v>
      </c>
    </row>
    <row r="35" spans="1:9" hidden="1" x14ac:dyDescent="0.25">
      <c r="A35" t="s">
        <v>3</v>
      </c>
      <c r="B35" s="1">
        <v>75000</v>
      </c>
      <c r="C35" s="1">
        <v>75000</v>
      </c>
      <c r="D35" s="1">
        <v>75000</v>
      </c>
      <c r="F35" t="s">
        <v>3</v>
      </c>
      <c r="G35" s="1">
        <v>160096</v>
      </c>
      <c r="H35" s="1">
        <v>160096</v>
      </c>
      <c r="I35" s="1">
        <v>160096</v>
      </c>
    </row>
    <row r="36" spans="1:9" hidden="1" x14ac:dyDescent="0.25">
      <c r="A36" t="s">
        <v>10</v>
      </c>
      <c r="B36" s="1">
        <v>8626</v>
      </c>
      <c r="C36" s="1">
        <v>8626</v>
      </c>
      <c r="D36" s="1">
        <v>8626</v>
      </c>
      <c r="F36" t="s">
        <v>10</v>
      </c>
      <c r="G36" s="1">
        <v>14027</v>
      </c>
      <c r="H36" s="1">
        <v>14027</v>
      </c>
      <c r="I36" s="1">
        <v>14027</v>
      </c>
    </row>
    <row r="37" spans="1:9" hidden="1" x14ac:dyDescent="0.25">
      <c r="A37" t="s">
        <v>4</v>
      </c>
      <c r="B37" s="1" t="s">
        <v>54</v>
      </c>
      <c r="C37" s="4">
        <f>SUM(C34:C35)</f>
        <v>2575000</v>
      </c>
      <c r="D37" s="4">
        <f>SUM(D34:D35)</f>
        <v>2775000</v>
      </c>
      <c r="F37" t="s">
        <v>4</v>
      </c>
      <c r="G37" s="1" t="s">
        <v>54</v>
      </c>
      <c r="H37" s="4">
        <f>SUM(H34:H35)</f>
        <v>2160096</v>
      </c>
      <c r="I37" s="4">
        <f>SUM(I34:I35)</f>
        <v>2160096</v>
      </c>
    </row>
    <row r="38" spans="1:9" hidden="1" x14ac:dyDescent="0.25">
      <c r="A38" t="s">
        <v>5</v>
      </c>
      <c r="B38" s="1">
        <v>3303</v>
      </c>
      <c r="F38" t="s">
        <v>5</v>
      </c>
      <c r="G38" s="1">
        <v>6608</v>
      </c>
    </row>
    <row r="39" spans="1:9" hidden="1" x14ac:dyDescent="0.25">
      <c r="A39" s="2" t="s">
        <v>33</v>
      </c>
      <c r="B39" s="3">
        <f>C37-$B$5</f>
        <v>2155000</v>
      </c>
      <c r="F39" s="2" t="s">
        <v>33</v>
      </c>
      <c r="G39" s="3">
        <f>H37-$B$5</f>
        <v>1740096</v>
      </c>
    </row>
    <row r="40" spans="1:9" hidden="1" x14ac:dyDescent="0.25">
      <c r="A40" t="s">
        <v>7</v>
      </c>
      <c r="B40" s="3">
        <v>6897.553375878324</v>
      </c>
      <c r="F40" t="s">
        <v>7</v>
      </c>
      <c r="G40" s="3">
        <v>3866.0394551204113</v>
      </c>
    </row>
    <row r="41" spans="1:9" hidden="1" x14ac:dyDescent="0.25">
      <c r="A41" s="63" t="s">
        <v>116</v>
      </c>
      <c r="B41" s="62">
        <f>SUM(B38,B40)</f>
        <v>10200.553375878324</v>
      </c>
      <c r="F41" s="63" t="s">
        <v>116</v>
      </c>
      <c r="G41" s="62">
        <f>SUM(G38,G40)</f>
        <v>10474.039455120412</v>
      </c>
    </row>
    <row r="42" spans="1:9" hidden="1" x14ac:dyDescent="0.25">
      <c r="A42" t="s">
        <v>90</v>
      </c>
      <c r="B42" s="75">
        <v>53</v>
      </c>
      <c r="C42" s="75"/>
      <c r="F42" t="s">
        <v>90</v>
      </c>
      <c r="G42" s="75">
        <v>76</v>
      </c>
      <c r="H42" s="75"/>
    </row>
    <row r="43" spans="1:9" hidden="1" x14ac:dyDescent="0.25"/>
    <row r="44" spans="1:9" hidden="1" x14ac:dyDescent="0.25"/>
    <row r="45" spans="1:9" hidden="1" x14ac:dyDescent="0.25">
      <c r="A45" s="11" t="s">
        <v>130</v>
      </c>
      <c r="B45" s="11" t="s">
        <v>11</v>
      </c>
      <c r="C45" s="11" t="s">
        <v>123</v>
      </c>
      <c r="D45" s="11" t="s">
        <v>51</v>
      </c>
      <c r="F45" s="11" t="s">
        <v>87</v>
      </c>
      <c r="G45" s="11" t="s">
        <v>11</v>
      </c>
      <c r="H45" s="11" t="s">
        <v>124</v>
      </c>
      <c r="I45" s="11" t="s">
        <v>51</v>
      </c>
    </row>
    <row r="46" spans="1:9" hidden="1" x14ac:dyDescent="0.25">
      <c r="A46" s="7" t="s">
        <v>131</v>
      </c>
      <c r="C46" s="2" t="s">
        <v>6</v>
      </c>
      <c r="D46" s="2" t="s">
        <v>51</v>
      </c>
      <c r="F46" s="7" t="s">
        <v>136</v>
      </c>
      <c r="H46" s="2" t="s">
        <v>6</v>
      </c>
      <c r="I46" s="2" t="s">
        <v>51</v>
      </c>
    </row>
    <row r="47" spans="1:9" hidden="1" x14ac:dyDescent="0.25">
      <c r="A47" t="s">
        <v>2</v>
      </c>
      <c r="B47" s="1">
        <v>2490000</v>
      </c>
      <c r="C47" s="1">
        <v>2490000</v>
      </c>
      <c r="D47" s="1">
        <v>2550000</v>
      </c>
      <c r="F47" t="s">
        <v>2</v>
      </c>
      <c r="G47" s="1">
        <v>2800000</v>
      </c>
      <c r="H47" s="1">
        <v>2830000</v>
      </c>
      <c r="I47" s="1">
        <v>2880000</v>
      </c>
    </row>
    <row r="48" spans="1:9" hidden="1" x14ac:dyDescent="0.25">
      <c r="A48" t="s">
        <v>3</v>
      </c>
      <c r="B48" s="1">
        <v>73792</v>
      </c>
      <c r="C48" s="1">
        <v>73792</v>
      </c>
      <c r="D48" s="1">
        <v>73792</v>
      </c>
      <c r="F48" t="s">
        <v>3</v>
      </c>
      <c r="G48" s="1">
        <v>70258</v>
      </c>
      <c r="H48" s="1">
        <v>70258</v>
      </c>
      <c r="I48" s="1" t="s">
        <v>53</v>
      </c>
    </row>
    <row r="49" spans="1:9" hidden="1" x14ac:dyDescent="0.25">
      <c r="A49" t="s">
        <v>10</v>
      </c>
      <c r="B49" s="1">
        <v>0</v>
      </c>
      <c r="C49" s="1">
        <v>0</v>
      </c>
      <c r="D49" s="1">
        <v>0</v>
      </c>
      <c r="F49" t="s">
        <v>10</v>
      </c>
      <c r="G49" s="1">
        <v>15462</v>
      </c>
      <c r="H49" s="1">
        <v>15462</v>
      </c>
      <c r="I49" s="1">
        <v>15462</v>
      </c>
    </row>
    <row r="50" spans="1:9" hidden="1" x14ac:dyDescent="0.25">
      <c r="A50" t="s">
        <v>4</v>
      </c>
      <c r="B50" s="1" t="s">
        <v>54</v>
      </c>
      <c r="C50" s="4">
        <f>SUM(C47:C48)</f>
        <v>2563792</v>
      </c>
      <c r="D50" s="4">
        <f>SUM(D47:D48)</f>
        <v>2623792</v>
      </c>
      <c r="F50" t="s">
        <v>4</v>
      </c>
      <c r="G50" s="1" t="s">
        <v>54</v>
      </c>
      <c r="H50" s="4">
        <f>SUM(H47:H48)</f>
        <v>2900258</v>
      </c>
      <c r="I50" s="4">
        <f>SUM(I47:I48)</f>
        <v>2880000</v>
      </c>
    </row>
    <row r="51" spans="1:9" hidden="1" x14ac:dyDescent="0.25">
      <c r="A51" t="s">
        <v>5</v>
      </c>
      <c r="B51" s="1">
        <v>1350</v>
      </c>
      <c r="F51" t="s">
        <v>5</v>
      </c>
      <c r="G51" s="1">
        <v>3303</v>
      </c>
    </row>
    <row r="52" spans="1:9" hidden="1" x14ac:dyDescent="0.25">
      <c r="A52" s="2" t="s">
        <v>33</v>
      </c>
      <c r="B52" s="3">
        <f>C50-$B$5</f>
        <v>2143792</v>
      </c>
      <c r="F52" s="2" t="s">
        <v>33</v>
      </c>
      <c r="G52" s="3">
        <f>H50-B5</f>
        <v>2480258</v>
      </c>
    </row>
    <row r="53" spans="1:9" hidden="1" x14ac:dyDescent="0.25">
      <c r="A53" t="s">
        <v>7</v>
      </c>
      <c r="B53" s="3">
        <v>6877.6215926629047</v>
      </c>
      <c r="F53" t="s">
        <v>7</v>
      </c>
      <c r="G53" s="3">
        <f t="shared" ref="G53" si="0">IF(E53&lt;=IF(type=1,nper-1,nper),FV(gper,E53,,-w),NA())</f>
        <v>7693.512334074745</v>
      </c>
    </row>
    <row r="54" spans="1:9" hidden="1" x14ac:dyDescent="0.25">
      <c r="A54" s="63" t="s">
        <v>116</v>
      </c>
      <c r="B54" s="62">
        <f>SUM(B51,B53)</f>
        <v>8227.6215926629047</v>
      </c>
      <c r="F54" s="63" t="s">
        <v>116</v>
      </c>
      <c r="G54" s="62">
        <f>SUM(G51,G53)</f>
        <v>10996.512334074745</v>
      </c>
    </row>
    <row r="55" spans="1:9" hidden="1" x14ac:dyDescent="0.25">
      <c r="A55" t="s">
        <v>90</v>
      </c>
      <c r="B55" s="75">
        <v>53</v>
      </c>
      <c r="C55" s="75"/>
      <c r="F55" t="s">
        <v>90</v>
      </c>
      <c r="G55" s="75">
        <v>74</v>
      </c>
      <c r="H55" s="75"/>
    </row>
    <row r="56" spans="1:9" hidden="1" x14ac:dyDescent="0.25"/>
    <row r="57" spans="1:9" hidden="1" x14ac:dyDescent="0.25"/>
    <row r="58" spans="1:9" hidden="1" x14ac:dyDescent="0.25">
      <c r="A58" s="11" t="s">
        <v>134</v>
      </c>
      <c r="B58" s="11" t="s">
        <v>11</v>
      </c>
      <c r="C58" s="11" t="s">
        <v>123</v>
      </c>
      <c r="D58" s="11" t="s">
        <v>51</v>
      </c>
      <c r="F58" s="67" t="s">
        <v>142</v>
      </c>
      <c r="G58" s="67" t="s">
        <v>11</v>
      </c>
      <c r="H58" s="67" t="s">
        <v>123</v>
      </c>
      <c r="I58" s="67" t="s">
        <v>51</v>
      </c>
    </row>
    <row r="59" spans="1:9" hidden="1" x14ac:dyDescent="0.25">
      <c r="A59" s="66" t="s">
        <v>135</v>
      </c>
      <c r="C59" s="2" t="s">
        <v>6</v>
      </c>
      <c r="D59" s="2" t="s">
        <v>51</v>
      </c>
      <c r="F59" s="7" t="s">
        <v>143</v>
      </c>
      <c r="H59" s="2" t="s">
        <v>6</v>
      </c>
      <c r="I59" s="2" t="s">
        <v>51</v>
      </c>
    </row>
    <row r="60" spans="1:9" hidden="1" x14ac:dyDescent="0.25">
      <c r="A60" t="s">
        <v>2</v>
      </c>
      <c r="B60" s="1">
        <v>2590000</v>
      </c>
      <c r="C60" s="1">
        <v>2490000</v>
      </c>
      <c r="D60" s="1">
        <v>2880000</v>
      </c>
      <c r="F60" t="s">
        <v>2</v>
      </c>
      <c r="G60" s="1">
        <v>2350000</v>
      </c>
      <c r="H60" s="1">
        <v>2350000</v>
      </c>
      <c r="I60" s="1">
        <v>2450000</v>
      </c>
    </row>
    <row r="61" spans="1:9" hidden="1" x14ac:dyDescent="0.25">
      <c r="A61" t="s">
        <v>3</v>
      </c>
      <c r="B61" s="1">
        <v>66170</v>
      </c>
      <c r="C61" s="1">
        <v>66170</v>
      </c>
      <c r="D61" s="1">
        <v>66170</v>
      </c>
      <c r="F61" t="s">
        <v>3</v>
      </c>
      <c r="G61" s="1">
        <v>15899</v>
      </c>
      <c r="H61" s="1">
        <v>15899</v>
      </c>
      <c r="I61" s="1">
        <v>15899</v>
      </c>
    </row>
    <row r="62" spans="1:9" hidden="1" x14ac:dyDescent="0.25">
      <c r="A62" t="s">
        <v>10</v>
      </c>
      <c r="B62" s="1">
        <v>0</v>
      </c>
      <c r="C62" s="1">
        <v>0</v>
      </c>
      <c r="D62" s="1">
        <v>0</v>
      </c>
      <c r="F62" t="s">
        <v>10</v>
      </c>
      <c r="G62" s="1">
        <v>16179</v>
      </c>
      <c r="H62" s="1">
        <v>16179</v>
      </c>
      <c r="I62" s="1">
        <v>16179</v>
      </c>
    </row>
    <row r="63" spans="1:9" hidden="1" x14ac:dyDescent="0.25">
      <c r="A63" t="s">
        <v>4</v>
      </c>
      <c r="B63" s="1" t="s">
        <v>54</v>
      </c>
      <c r="C63" s="4">
        <f>SUM(C60:C61)</f>
        <v>2556170</v>
      </c>
      <c r="D63" s="4">
        <f>SUM(D60:D61)</f>
        <v>2946170</v>
      </c>
      <c r="F63" t="s">
        <v>4</v>
      </c>
      <c r="G63" s="1" t="s">
        <v>54</v>
      </c>
      <c r="H63" s="4">
        <f>SUM(H60:H61)</f>
        <v>2365899</v>
      </c>
      <c r="I63" s="4">
        <f>SUM(I60:I61)</f>
        <v>2465899</v>
      </c>
    </row>
    <row r="64" spans="1:9" hidden="1" x14ac:dyDescent="0.25">
      <c r="A64" t="s">
        <v>5</v>
      </c>
      <c r="B64" s="1">
        <v>3627</v>
      </c>
      <c r="F64" t="s">
        <v>5</v>
      </c>
      <c r="G64" s="1">
        <v>3968</v>
      </c>
    </row>
    <row r="65" spans="1:8" hidden="1" x14ac:dyDescent="0.25">
      <c r="A65" s="2" t="s">
        <v>33</v>
      </c>
      <c r="B65" s="3">
        <f>C63-$B$5</f>
        <v>2136170</v>
      </c>
      <c r="F65" s="2" t="s">
        <v>33</v>
      </c>
      <c r="G65" s="3">
        <f>H63-$B$5</f>
        <v>1945899</v>
      </c>
    </row>
    <row r="66" spans="1:8" hidden="1" x14ac:dyDescent="0.25">
      <c r="A66" t="s">
        <v>7</v>
      </c>
      <c r="B66" s="3">
        <v>6852.2211493143132</v>
      </c>
      <c r="F66" t="s">
        <v>7</v>
      </c>
      <c r="G66" s="3">
        <v>6394.9223409893084</v>
      </c>
    </row>
    <row r="67" spans="1:8" hidden="1" x14ac:dyDescent="0.25">
      <c r="A67" s="63" t="s">
        <v>116</v>
      </c>
      <c r="B67" s="62">
        <f>SUM(B64,B66)</f>
        <v>10479.221149314313</v>
      </c>
      <c r="F67" s="63" t="s">
        <v>116</v>
      </c>
      <c r="G67" s="62">
        <f>SUM(G64,G66)</f>
        <v>10362.922340989309</v>
      </c>
    </row>
    <row r="68" spans="1:8" hidden="1" x14ac:dyDescent="0.25">
      <c r="A68" t="s">
        <v>90</v>
      </c>
      <c r="B68" s="75">
        <v>53</v>
      </c>
      <c r="C68" s="75"/>
      <c r="F68" t="s">
        <v>90</v>
      </c>
      <c r="G68" s="75">
        <v>53</v>
      </c>
      <c r="H68" s="75"/>
    </row>
    <row r="69" spans="1:8" hidden="1" x14ac:dyDescent="0.25"/>
    <row r="71" spans="1:8" x14ac:dyDescent="0.25">
      <c r="A71" s="69" t="s">
        <v>155</v>
      </c>
      <c r="B71" s="69" t="s">
        <v>11</v>
      </c>
      <c r="C71" s="69" t="s">
        <v>123</v>
      </c>
      <c r="D71" s="69" t="s">
        <v>51</v>
      </c>
    </row>
    <row r="72" spans="1:8" x14ac:dyDescent="0.25">
      <c r="A72" s="68" t="s">
        <v>143</v>
      </c>
      <c r="B72" s="70"/>
      <c r="C72" s="69" t="s">
        <v>6</v>
      </c>
      <c r="D72" s="69" t="s">
        <v>51</v>
      </c>
    </row>
    <row r="73" spans="1:8" x14ac:dyDescent="0.25">
      <c r="A73" s="70" t="s">
        <v>2</v>
      </c>
      <c r="B73" s="71">
        <v>2690000</v>
      </c>
      <c r="C73" s="71">
        <v>2690000</v>
      </c>
      <c r="D73" s="71">
        <v>2690000</v>
      </c>
    </row>
    <row r="74" spans="1:8" x14ac:dyDescent="0.25">
      <c r="A74" s="70" t="s">
        <v>3</v>
      </c>
      <c r="B74" s="71">
        <v>0</v>
      </c>
      <c r="C74" s="71">
        <v>0</v>
      </c>
      <c r="D74" s="71">
        <v>0</v>
      </c>
    </row>
    <row r="75" spans="1:8" x14ac:dyDescent="0.25">
      <c r="A75" s="70" t="s">
        <v>10</v>
      </c>
      <c r="B75" s="71">
        <v>15827</v>
      </c>
      <c r="C75" s="71">
        <v>15827</v>
      </c>
      <c r="D75" s="71">
        <v>15827</v>
      </c>
    </row>
    <row r="76" spans="1:8" x14ac:dyDescent="0.25">
      <c r="A76" s="70" t="s">
        <v>4</v>
      </c>
      <c r="B76" s="71" t="s">
        <v>54</v>
      </c>
      <c r="C76" s="71">
        <f>SUM(C73:C74)</f>
        <v>2690000</v>
      </c>
      <c r="D76" s="71">
        <f>SUM(D73:D74)</f>
        <v>2690000</v>
      </c>
    </row>
    <row r="77" spans="1:8" x14ac:dyDescent="0.25">
      <c r="A77" s="70" t="s">
        <v>5</v>
      </c>
      <c r="B77" s="71">
        <v>2890</v>
      </c>
      <c r="C77" s="70"/>
      <c r="D77" s="70"/>
    </row>
    <row r="78" spans="1:8" x14ac:dyDescent="0.25">
      <c r="A78" s="69" t="s">
        <v>33</v>
      </c>
      <c r="B78" s="72">
        <v>2286000</v>
      </c>
      <c r="C78" s="70"/>
      <c r="D78" s="70"/>
    </row>
    <row r="79" spans="1:8" x14ac:dyDescent="0.25">
      <c r="A79" s="70" t="s">
        <v>7</v>
      </c>
      <c r="B79" s="72">
        <v>7683.5123340747496</v>
      </c>
      <c r="C79" s="70"/>
      <c r="D79" s="70"/>
    </row>
    <row r="80" spans="1:8" x14ac:dyDescent="0.25">
      <c r="A80" s="70" t="s">
        <v>116</v>
      </c>
      <c r="B80" s="72">
        <f>SUM(B77,B79)</f>
        <v>10573.512334074749</v>
      </c>
      <c r="C80" s="70"/>
      <c r="D80" s="70"/>
    </row>
    <row r="81" spans="1:4" x14ac:dyDescent="0.25">
      <c r="A81" s="70" t="s">
        <v>90</v>
      </c>
      <c r="B81" s="74">
        <v>59</v>
      </c>
      <c r="C81" s="74"/>
      <c r="D81" s="70"/>
    </row>
    <row r="83" spans="1:4" x14ac:dyDescent="0.25">
      <c r="B83" s="73"/>
      <c r="C83" s="1"/>
    </row>
    <row r="84" spans="1:4" x14ac:dyDescent="0.25">
      <c r="C84" s="1"/>
    </row>
  </sheetData>
  <mergeCells count="11">
    <mergeCell ref="B81:C81"/>
    <mergeCell ref="B55:C55"/>
    <mergeCell ref="G55:H55"/>
    <mergeCell ref="B68:C68"/>
    <mergeCell ref="F1:K7"/>
    <mergeCell ref="B16:G17"/>
    <mergeCell ref="B29:C29"/>
    <mergeCell ref="G29:H29"/>
    <mergeCell ref="B42:C42"/>
    <mergeCell ref="G42:H42"/>
    <mergeCell ref="G68:H68"/>
  </mergeCells>
  <conditionalFormatting sqref="A21">
    <cfRule type="colorScale" priority="8">
      <colorScale>
        <cfvo type="min"/>
        <cfvo type="max"/>
        <color rgb="FFFF7128"/>
        <color rgb="FFFFEF9C"/>
      </colorScale>
    </cfRule>
  </conditionalFormatting>
  <conditionalFormatting sqref="A34">
    <cfRule type="colorScale" priority="7">
      <colorScale>
        <cfvo type="min"/>
        <cfvo type="max"/>
        <color rgb="FFFF7128"/>
        <color rgb="FFFFEF9C"/>
      </colorScale>
    </cfRule>
  </conditionalFormatting>
  <conditionalFormatting sqref="F34">
    <cfRule type="colorScale" priority="6">
      <colorScale>
        <cfvo type="min"/>
        <cfvo type="max"/>
        <color rgb="FFFF7128"/>
        <color rgb="FFFFEF9C"/>
      </colorScale>
    </cfRule>
  </conditionalFormatting>
  <conditionalFormatting sqref="A47">
    <cfRule type="colorScale" priority="5">
      <colorScale>
        <cfvo type="min"/>
        <cfvo type="max"/>
        <color rgb="FFFF7128"/>
        <color rgb="FFFFEF9C"/>
      </colorScale>
    </cfRule>
  </conditionalFormatting>
  <conditionalFormatting sqref="F47">
    <cfRule type="colorScale" priority="4">
      <colorScale>
        <cfvo type="min"/>
        <cfvo type="max"/>
        <color rgb="FFFF7128"/>
        <color rgb="FFFFEF9C"/>
      </colorScale>
    </cfRule>
  </conditionalFormatting>
  <conditionalFormatting sqref="A60">
    <cfRule type="colorScale" priority="3">
      <colorScale>
        <cfvo type="min"/>
        <cfvo type="max"/>
        <color rgb="FFFF7128"/>
        <color rgb="FFFFEF9C"/>
      </colorScale>
    </cfRule>
  </conditionalFormatting>
  <conditionalFormatting sqref="F60">
    <cfRule type="colorScale" priority="2">
      <colorScale>
        <cfvo type="min"/>
        <cfvo type="max"/>
        <color rgb="FFFF7128"/>
        <color rgb="FFFFEF9C"/>
      </colorScale>
    </cfRule>
  </conditionalFormatting>
  <conditionalFormatting sqref="A73">
    <cfRule type="colorScale" priority="1">
      <colorScale>
        <cfvo type="min"/>
        <cfvo type="max"/>
        <color rgb="FFFF7128"/>
        <color rgb="FFFFEF9C"/>
      </colorScale>
    </cfRule>
  </conditionalFormatting>
  <hyperlinks>
    <hyperlink ref="A20" r:id="rId1" xr:uid="{2429B0C7-9349-4525-A07A-0321E9DF25CB}"/>
    <hyperlink ref="F20" r:id="rId2" xr:uid="{E0142B1D-9B33-45F4-BFD5-8D90923E5CE2}"/>
    <hyperlink ref="A10" r:id="rId3" xr:uid="{485493E3-7597-4746-93ED-56C0CDE8FB14}"/>
    <hyperlink ref="A33" r:id="rId4" xr:uid="{D0749DA4-E5ED-402F-AE3E-C3C48FCDB4EE}"/>
    <hyperlink ref="F33" r:id="rId5" xr:uid="{F88FC613-24FB-488D-BB11-E5F49D983822}"/>
    <hyperlink ref="A46" r:id="rId6" xr:uid="{4C25BED1-9B8E-4ECE-9B5A-244A4DD2C2E4}"/>
    <hyperlink ref="F46" r:id="rId7" xr:uid="{26A63372-D162-4419-A53C-C8882D90472C}"/>
    <hyperlink ref="A59" r:id="rId8" xr:uid="{131A92EE-303D-495D-AAB0-56B3FD4F7C5B}"/>
    <hyperlink ref="A11" r:id="rId9" xr:uid="{D36D6A36-78E9-4544-92EE-C086A4BF1A55}"/>
    <hyperlink ref="A12" r:id="rId10" xr:uid="{6198DBBA-E800-46EC-B39F-C68DB95F32D6}"/>
    <hyperlink ref="A13" r:id="rId11" xr:uid="{7E5E30B5-D6B3-4579-9AB9-BF268F9C4942}"/>
    <hyperlink ref="F59" r:id="rId12" xr:uid="{43AE1D0A-4934-4EBA-9A24-D8C0D64734E5}"/>
    <hyperlink ref="A14" r:id="rId13" xr:uid="{BC507650-7299-4030-9739-DBC25DBBB679}"/>
    <hyperlink ref="A72" r:id="rId14" xr:uid="{D4A33B36-7BD5-4536-866C-935DA6318BCC}"/>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49" r:id="rId18" name="Scroll Bar 1">
              <controlPr defaultSize="0" autoPict="0">
                <anchor moveWithCells="1">
                  <from>
                    <xdr:col>2</xdr:col>
                    <xdr:colOff>9525</xdr:colOff>
                    <xdr:row>2</xdr:row>
                    <xdr:rowOff>0</xdr:rowOff>
                  </from>
                  <to>
                    <xdr:col>3</xdr:col>
                    <xdr:colOff>1247775</xdr:colOff>
                    <xdr:row>3</xdr:row>
                    <xdr:rowOff>0</xdr:rowOff>
                  </to>
                </anchor>
              </controlPr>
            </control>
          </mc:Choice>
        </mc:AlternateContent>
        <mc:AlternateContent xmlns:mc="http://schemas.openxmlformats.org/markup-compatibility/2006">
          <mc:Choice Requires="x14">
            <control shapeId="2050" r:id="rId19" name="Scroll Bar 2">
              <controlPr defaultSize="0" autoPict="0">
                <anchor moveWithCells="1">
                  <from>
                    <xdr:col>2</xdr:col>
                    <xdr:colOff>19050</xdr:colOff>
                    <xdr:row>4</xdr:row>
                    <xdr:rowOff>0</xdr:rowOff>
                  </from>
                  <to>
                    <xdr:col>4</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80FFE-FE2E-4CAA-B1EE-9A248CF3E9CE}">
  <sheetPr codeName="Sheet1"/>
  <dimension ref="A1:S177"/>
  <sheetViews>
    <sheetView zoomScale="115" zoomScaleNormal="115" workbookViewId="0">
      <pane ySplit="8" topLeftCell="A9" activePane="bottomLeft" state="frozen"/>
      <selection pane="bottomLeft" activeCell="I11" sqref="I11:I24"/>
    </sheetView>
  </sheetViews>
  <sheetFormatPr defaultRowHeight="15" x14ac:dyDescent="0.25"/>
  <cols>
    <col min="1" max="1" width="31.42578125" bestFit="1" customWidth="1"/>
    <col min="2" max="2" width="18.85546875" bestFit="1" customWidth="1"/>
    <col min="3" max="3" width="19.85546875" bestFit="1" customWidth="1"/>
    <col min="4" max="4" width="18.85546875" customWidth="1"/>
    <col min="5" max="5" width="18.85546875" bestFit="1" customWidth="1"/>
    <col min="6" max="6" width="30.7109375" bestFit="1" customWidth="1"/>
    <col min="7" max="7" width="20.42578125" bestFit="1" customWidth="1"/>
    <col min="8" max="9" width="18.85546875" bestFit="1" customWidth="1"/>
    <col min="10" max="10" width="15.85546875" bestFit="1" customWidth="1"/>
    <col min="11" max="11" width="32.85546875" customWidth="1"/>
    <col min="12" max="12" width="15" customWidth="1"/>
    <col min="13" max="13" width="18.85546875" bestFit="1" customWidth="1"/>
    <col min="14" max="14" width="22.28515625" bestFit="1" customWidth="1"/>
    <col min="15" max="15" width="23" bestFit="1" customWidth="1"/>
    <col min="16" max="16" width="18.85546875" bestFit="1" customWidth="1"/>
    <col min="17" max="17" width="18.5703125" bestFit="1" customWidth="1"/>
    <col min="18" max="18" width="20.140625" customWidth="1"/>
    <col min="19" max="19" width="15.140625" bestFit="1" customWidth="1"/>
  </cols>
  <sheetData>
    <row r="1" spans="1:16" ht="15" customHeight="1" x14ac:dyDescent="0.25">
      <c r="F1" s="76" t="s">
        <v>68</v>
      </c>
      <c r="G1" s="76"/>
      <c r="H1" s="76"/>
      <c r="I1" s="76"/>
      <c r="J1" s="76"/>
      <c r="K1" s="76"/>
    </row>
    <row r="2" spans="1:16" ht="15" customHeight="1" x14ac:dyDescent="0.25">
      <c r="A2" s="2" t="s">
        <v>66</v>
      </c>
      <c r="B2" s="1">
        <v>2830000</v>
      </c>
      <c r="C2" s="1">
        <f>B2*0.15</f>
        <v>424500</v>
      </c>
      <c r="F2" s="76"/>
      <c r="G2" s="76"/>
      <c r="H2" s="76"/>
      <c r="I2" s="76"/>
      <c r="J2" s="76"/>
      <c r="K2" s="76"/>
      <c r="L2" s="2"/>
    </row>
    <row r="3" spans="1:16" ht="15" customHeight="1" x14ac:dyDescent="0.25">
      <c r="A3" s="2" t="s">
        <v>0</v>
      </c>
      <c r="B3" s="1">
        <f>C3*10000</f>
        <v>30000</v>
      </c>
      <c r="C3">
        <v>3</v>
      </c>
      <c r="F3" s="76"/>
      <c r="G3" s="76"/>
      <c r="H3" s="76"/>
      <c r="I3" s="76"/>
      <c r="J3" s="76"/>
      <c r="K3" s="76"/>
      <c r="L3" s="2"/>
      <c r="O3" s="2"/>
      <c r="P3" s="1"/>
    </row>
    <row r="4" spans="1:16" x14ac:dyDescent="0.25">
      <c r="A4" s="2" t="s">
        <v>65</v>
      </c>
      <c r="B4" s="1">
        <f>SUM(B2:B3)</f>
        <v>2860000</v>
      </c>
      <c r="F4" s="76"/>
      <c r="G4" s="76"/>
      <c r="H4" s="76"/>
      <c r="I4" s="76"/>
      <c r="J4" s="76"/>
      <c r="K4" s="76"/>
      <c r="L4" s="2"/>
      <c r="N4" s="2"/>
      <c r="O4" s="1"/>
    </row>
    <row r="5" spans="1:16" x14ac:dyDescent="0.25">
      <c r="A5" s="2" t="s">
        <v>63</v>
      </c>
      <c r="B5" s="1">
        <f>C5*10000</f>
        <v>440000</v>
      </c>
      <c r="C5">
        <v>44</v>
      </c>
      <c r="F5" s="76"/>
      <c r="G5" s="76"/>
      <c r="H5" s="76"/>
      <c r="I5" s="76"/>
      <c r="J5" s="76"/>
      <c r="K5" s="76"/>
    </row>
    <row r="6" spans="1:16" x14ac:dyDescent="0.25">
      <c r="A6" s="2" t="s">
        <v>64</v>
      </c>
      <c r="B6" s="1">
        <f>B4-B5</f>
        <v>2420000</v>
      </c>
      <c r="F6" s="76"/>
      <c r="G6" s="76"/>
      <c r="H6" s="76"/>
      <c r="I6" s="76"/>
      <c r="J6" s="76"/>
      <c r="K6" s="76"/>
    </row>
    <row r="7" spans="1:16" x14ac:dyDescent="0.25">
      <c r="A7" s="2" t="s">
        <v>67</v>
      </c>
      <c r="B7" s="1">
        <v>2900000</v>
      </c>
      <c r="F7" s="76"/>
      <c r="G7" s="76"/>
      <c r="H7" s="76"/>
      <c r="I7" s="76"/>
      <c r="J7" s="76"/>
      <c r="K7" s="76"/>
    </row>
    <row r="8" spans="1:16" ht="16.5" customHeight="1" x14ac:dyDescent="0.25">
      <c r="A8" s="2" t="s">
        <v>140</v>
      </c>
      <c r="B8" s="1">
        <f>530000-B5</f>
        <v>90000</v>
      </c>
      <c r="F8" s="64"/>
      <c r="G8" s="64"/>
      <c r="H8" s="64"/>
      <c r="I8" s="64"/>
      <c r="J8" s="64"/>
      <c r="K8" s="64"/>
    </row>
    <row r="10" spans="1:16" ht="20.25" thickBot="1" x14ac:dyDescent="0.35">
      <c r="A10" s="19" t="s">
        <v>24</v>
      </c>
      <c r="B10" s="19" t="s">
        <v>79</v>
      </c>
      <c r="C10" s="19" t="s">
        <v>55</v>
      </c>
      <c r="D10" s="19" t="s">
        <v>25</v>
      </c>
      <c r="E10" s="20" t="s">
        <v>56</v>
      </c>
      <c r="F10" s="21" t="s">
        <v>59</v>
      </c>
      <c r="G10" s="19" t="s">
        <v>58</v>
      </c>
      <c r="H10" s="19" t="s">
        <v>57</v>
      </c>
      <c r="I10" s="19" t="s">
        <v>80</v>
      </c>
    </row>
    <row r="11" spans="1:16" ht="15.75" thickTop="1" x14ac:dyDescent="0.25">
      <c r="A11" s="12" t="s">
        <v>16</v>
      </c>
      <c r="B11" s="12">
        <f>30</f>
        <v>30</v>
      </c>
      <c r="C11" s="1">
        <v>2030000</v>
      </c>
      <c r="D11" t="s">
        <v>26</v>
      </c>
      <c r="E11" s="16">
        <f>H45</f>
        <v>2500000</v>
      </c>
      <c r="F11" s="15">
        <f>I45</f>
        <v>2810000</v>
      </c>
      <c r="G11" s="1">
        <f>F11-E11</f>
        <v>310000</v>
      </c>
      <c r="H11" s="1">
        <f>F11-C11</f>
        <v>780000</v>
      </c>
      <c r="I11" s="1">
        <f t="shared" ref="I11:I19" si="0">F11/B11</f>
        <v>93666.666666666672</v>
      </c>
    </row>
    <row r="12" spans="1:16" x14ac:dyDescent="0.25">
      <c r="A12" s="7" t="s">
        <v>27</v>
      </c>
      <c r="B12" s="7">
        <v>30</v>
      </c>
      <c r="C12" s="1">
        <v>1050000</v>
      </c>
      <c r="D12" t="s">
        <v>34</v>
      </c>
      <c r="E12" s="16">
        <f>B57</f>
        <v>2350000</v>
      </c>
      <c r="F12" s="15">
        <f>D57</f>
        <v>2780000</v>
      </c>
      <c r="G12" s="1">
        <f t="shared" ref="G12:G13" si="1">F12-E12</f>
        <v>430000</v>
      </c>
      <c r="H12" s="1">
        <f>F12-C12</f>
        <v>1730000</v>
      </c>
      <c r="I12" s="1">
        <f t="shared" si="0"/>
        <v>92666.666666666672</v>
      </c>
    </row>
    <row r="13" spans="1:16" x14ac:dyDescent="0.25">
      <c r="A13" s="7" t="s">
        <v>1</v>
      </c>
      <c r="B13" s="7">
        <v>77</v>
      </c>
      <c r="C13" s="1">
        <v>1740000</v>
      </c>
      <c r="D13" t="s">
        <v>35</v>
      </c>
      <c r="E13" s="16">
        <f>B33</f>
        <v>2650000</v>
      </c>
      <c r="F13" s="15">
        <f>D36</f>
        <v>3224636</v>
      </c>
      <c r="G13" s="1">
        <f t="shared" si="1"/>
        <v>574636</v>
      </c>
      <c r="H13" s="1">
        <f>F13-C13</f>
        <v>1484636</v>
      </c>
      <c r="I13" s="1">
        <f t="shared" si="0"/>
        <v>41878.389610389611</v>
      </c>
    </row>
    <row r="14" spans="1:16" x14ac:dyDescent="0.25">
      <c r="A14" s="7" t="s">
        <v>23</v>
      </c>
      <c r="B14" s="7">
        <v>68</v>
      </c>
      <c r="C14" s="13" t="s">
        <v>60</v>
      </c>
      <c r="D14" s="1" t="s">
        <v>60</v>
      </c>
      <c r="E14" s="16">
        <f>G57</f>
        <v>2690000</v>
      </c>
      <c r="F14" s="15">
        <f>I57</f>
        <v>3000000</v>
      </c>
      <c r="G14" s="1">
        <f>F14-E14</f>
        <v>310000</v>
      </c>
      <c r="H14" s="3" t="str">
        <f>IFERROR(F14-C14,"N/A")</f>
        <v>N/A</v>
      </c>
      <c r="I14" s="1">
        <f t="shared" si="0"/>
        <v>44117.647058823532</v>
      </c>
    </row>
    <row r="15" spans="1:16" x14ac:dyDescent="0.25">
      <c r="A15" s="12" t="s">
        <v>31</v>
      </c>
      <c r="B15">
        <v>53</v>
      </c>
      <c r="C15" s="13" t="s">
        <v>60</v>
      </c>
      <c r="D15" s="1" t="s">
        <v>60</v>
      </c>
      <c r="E15" s="16">
        <f>G69</f>
        <v>2650000</v>
      </c>
      <c r="F15" s="15">
        <f>I72</f>
        <v>3103165</v>
      </c>
      <c r="G15" s="1">
        <f>F15-E15</f>
        <v>453165</v>
      </c>
      <c r="H15" s="1" t="str">
        <f>IFERROR(F15-C15,"N/A")</f>
        <v>N/A</v>
      </c>
      <c r="I15" s="1">
        <f t="shared" si="0"/>
        <v>58550.283018867922</v>
      </c>
    </row>
    <row r="16" spans="1:16" x14ac:dyDescent="0.25">
      <c r="A16" s="6" t="s">
        <v>39</v>
      </c>
      <c r="B16">
        <v>58</v>
      </c>
      <c r="C16" s="1">
        <f>1650000</f>
        <v>1650000</v>
      </c>
      <c r="D16" t="s">
        <v>78</v>
      </c>
      <c r="E16" s="16">
        <v>2950000</v>
      </c>
      <c r="F16" s="15">
        <v>2900000</v>
      </c>
      <c r="G16" s="1">
        <f>F16-E16</f>
        <v>-50000</v>
      </c>
      <c r="H16" s="1">
        <f t="shared" ref="H16:H20" si="2">F16-C16</f>
        <v>1250000</v>
      </c>
      <c r="I16" s="1">
        <f t="shared" si="0"/>
        <v>50000</v>
      </c>
    </row>
    <row r="17" spans="1:19" x14ac:dyDescent="0.25">
      <c r="A17" s="7" t="s">
        <v>46</v>
      </c>
      <c r="B17">
        <v>65</v>
      </c>
      <c r="C17" s="13">
        <v>2450000</v>
      </c>
      <c r="D17" s="1" t="s">
        <v>60</v>
      </c>
      <c r="E17" s="16">
        <v>2790000</v>
      </c>
      <c r="F17" s="15">
        <v>2740000</v>
      </c>
      <c r="G17" s="1">
        <f>F17-E17</f>
        <v>-50000</v>
      </c>
      <c r="H17" s="1">
        <f>IFERROR(F17-C17,"N/A")</f>
        <v>290000</v>
      </c>
      <c r="I17" s="1">
        <f t="shared" si="0"/>
        <v>42153.846153846156</v>
      </c>
    </row>
    <row r="18" spans="1:19" x14ac:dyDescent="0.25">
      <c r="A18" s="7" t="s">
        <v>49</v>
      </c>
      <c r="B18">
        <v>59</v>
      </c>
      <c r="C18" s="1">
        <v>1380000</v>
      </c>
      <c r="D18" s="18" t="s">
        <v>81</v>
      </c>
      <c r="E18" s="16">
        <v>2700000</v>
      </c>
      <c r="F18" s="15">
        <v>2880000</v>
      </c>
      <c r="G18" s="1">
        <f t="shared" ref="G18:G20" si="3">F18-E18</f>
        <v>180000</v>
      </c>
      <c r="H18" s="1">
        <f t="shared" si="2"/>
        <v>1500000</v>
      </c>
      <c r="I18" s="1">
        <f t="shared" si="0"/>
        <v>48813.5593220339</v>
      </c>
    </row>
    <row r="19" spans="1:19" x14ac:dyDescent="0.25">
      <c r="A19" s="7" t="s">
        <v>14</v>
      </c>
      <c r="B19">
        <v>53</v>
      </c>
      <c r="C19" s="1">
        <v>2710000</v>
      </c>
      <c r="D19" t="s">
        <v>82</v>
      </c>
      <c r="E19" s="16">
        <v>2850000</v>
      </c>
      <c r="F19" s="15">
        <v>2860000</v>
      </c>
      <c r="G19" s="1">
        <f t="shared" si="3"/>
        <v>10000</v>
      </c>
      <c r="H19" s="1">
        <f t="shared" si="2"/>
        <v>150000</v>
      </c>
      <c r="I19" s="1">
        <f t="shared" si="0"/>
        <v>53962.264150943396</v>
      </c>
      <c r="K19" s="7"/>
      <c r="M19" s="1"/>
      <c r="O19" s="1"/>
      <c r="P19" s="1"/>
      <c r="Q19" s="1"/>
      <c r="S19" s="1"/>
    </row>
    <row r="20" spans="1:19" x14ac:dyDescent="0.25">
      <c r="A20" s="7" t="s">
        <v>139</v>
      </c>
      <c r="B20">
        <v>53</v>
      </c>
      <c r="C20" s="1">
        <v>2150000</v>
      </c>
      <c r="D20" t="s">
        <v>141</v>
      </c>
      <c r="E20" s="16">
        <v>2690000</v>
      </c>
      <c r="F20" s="15">
        <v>3110000</v>
      </c>
      <c r="G20" s="1">
        <f t="shared" si="3"/>
        <v>420000</v>
      </c>
      <c r="H20" s="1">
        <f t="shared" si="2"/>
        <v>960000</v>
      </c>
      <c r="I20" s="1">
        <f>F20/B20</f>
        <v>58679.24528301887</v>
      </c>
      <c r="K20" s="7"/>
      <c r="M20" s="1"/>
      <c r="O20" s="1"/>
      <c r="P20" s="1"/>
      <c r="Q20" s="1"/>
      <c r="S20" s="1"/>
    </row>
    <row r="21" spans="1:19" x14ac:dyDescent="0.25">
      <c r="A21" s="7" t="s">
        <v>132</v>
      </c>
      <c r="B21">
        <v>53</v>
      </c>
      <c r="C21" s="14" t="s">
        <v>60</v>
      </c>
      <c r="D21" s="14" t="s">
        <v>60</v>
      </c>
      <c r="E21" s="16">
        <f>G130</f>
        <v>2690000</v>
      </c>
      <c r="F21" s="15">
        <f>I130</f>
        <v>3200000</v>
      </c>
      <c r="G21" s="1">
        <f t="shared" ref="G21:G22" si="4">F21-E21</f>
        <v>510000</v>
      </c>
      <c r="H21" s="1" t="str">
        <f>IFERROR(F21-C21,"N/A")</f>
        <v>N/A</v>
      </c>
      <c r="I21" s="1">
        <f>F21/B21</f>
        <v>60377.358490566039</v>
      </c>
      <c r="K21" s="7"/>
      <c r="M21" s="1"/>
      <c r="O21" s="1"/>
      <c r="P21" s="1"/>
      <c r="Q21" s="1"/>
      <c r="S21" s="1"/>
    </row>
    <row r="22" spans="1:19" x14ac:dyDescent="0.25">
      <c r="A22" s="12" t="s">
        <v>84</v>
      </c>
      <c r="B22">
        <v>53</v>
      </c>
      <c r="C22" s="14" t="s">
        <v>60</v>
      </c>
      <c r="D22" s="14" t="s">
        <v>60</v>
      </c>
      <c r="E22" s="16">
        <f>B130</f>
        <v>2950000</v>
      </c>
      <c r="F22" s="15">
        <f>D130</f>
        <v>3300000</v>
      </c>
      <c r="G22" s="1">
        <f t="shared" si="4"/>
        <v>350000</v>
      </c>
      <c r="H22" s="1" t="str">
        <f t="shared" ref="H22:H24" si="5">IFERROR(F22-C22,"N/A")</f>
        <v>N/A</v>
      </c>
      <c r="I22" s="1">
        <f>F22/B22</f>
        <v>62264.150943396227</v>
      </c>
      <c r="K22" s="7"/>
      <c r="M22" s="1"/>
      <c r="O22" s="1"/>
      <c r="P22" s="1"/>
      <c r="Q22" s="1"/>
      <c r="S22" s="1"/>
    </row>
    <row r="23" spans="1:19" x14ac:dyDescent="0.25">
      <c r="A23" s="68" t="str">
        <f>A142</f>
        <v>Tante Ulrikkes vei 48A, 0984 Oslo</v>
      </c>
      <c r="B23">
        <v>54</v>
      </c>
      <c r="C23" s="14" t="s">
        <v>60</v>
      </c>
      <c r="D23" s="14" t="s">
        <v>60</v>
      </c>
      <c r="E23" s="16">
        <f>B143</f>
        <v>2600000</v>
      </c>
      <c r="F23" s="15">
        <f>D143</f>
        <v>3255000</v>
      </c>
      <c r="G23" s="1">
        <f>F23-E23</f>
        <v>655000</v>
      </c>
      <c r="H23" s="1" t="str">
        <f t="shared" si="5"/>
        <v>N/A</v>
      </c>
      <c r="I23" s="1">
        <f>F23/B23</f>
        <v>60277.777777777781</v>
      </c>
      <c r="K23" s="7"/>
      <c r="M23" s="1"/>
      <c r="O23" s="1"/>
      <c r="P23" s="1"/>
      <c r="Q23" s="1"/>
      <c r="S23" s="1"/>
    </row>
    <row r="24" spans="1:19" x14ac:dyDescent="0.25">
      <c r="A24" s="68" t="str">
        <f>F142</f>
        <v>Hallagerbakken 10D, 1256 Oslo</v>
      </c>
      <c r="B24">
        <v>68</v>
      </c>
      <c r="C24" s="1">
        <v>1850000</v>
      </c>
      <c r="D24" t="s">
        <v>154</v>
      </c>
      <c r="E24" s="16">
        <f>G143</f>
        <v>2850000</v>
      </c>
      <c r="F24" s="15">
        <f>I143</f>
        <v>2900000</v>
      </c>
      <c r="G24" s="1">
        <f>F24-E24</f>
        <v>50000</v>
      </c>
      <c r="H24" s="1">
        <f t="shared" si="5"/>
        <v>1050000</v>
      </c>
      <c r="I24" s="1">
        <f>F24/B24</f>
        <v>42647.058823529413</v>
      </c>
      <c r="K24" s="7"/>
      <c r="M24" s="1"/>
      <c r="O24" s="1"/>
      <c r="P24" s="1"/>
      <c r="Q24" s="1"/>
      <c r="S24" s="1"/>
    </row>
    <row r="25" spans="1:19" x14ac:dyDescent="0.25">
      <c r="A25" s="68"/>
      <c r="C25" s="1"/>
      <c r="G25" s="1"/>
      <c r="I25" s="1"/>
      <c r="K25" s="7"/>
      <c r="M25" s="1"/>
      <c r="O25" s="1"/>
      <c r="P25" s="1"/>
      <c r="Q25" s="1"/>
      <c r="S25" s="1"/>
    </row>
    <row r="26" spans="1:19" x14ac:dyDescent="0.25">
      <c r="A26" s="68"/>
      <c r="C26" s="1"/>
      <c r="G26" s="1"/>
      <c r="I26" s="1"/>
      <c r="K26" s="7"/>
      <c r="M26" s="1"/>
      <c r="O26" s="1"/>
      <c r="P26" s="1"/>
      <c r="Q26" s="1"/>
      <c r="S26" s="1"/>
    </row>
    <row r="27" spans="1:19" x14ac:dyDescent="0.25">
      <c r="A27" s="68"/>
      <c r="C27" s="1"/>
      <c r="G27" s="1"/>
      <c r="I27" s="1"/>
      <c r="K27" s="7"/>
      <c r="M27" s="1"/>
      <c r="O27" s="1"/>
      <c r="P27" s="1"/>
      <c r="Q27" s="1"/>
      <c r="S27" s="1"/>
    </row>
    <row r="28" spans="1:19" x14ac:dyDescent="0.25">
      <c r="B28" s="77" t="s">
        <v>83</v>
      </c>
      <c r="C28" s="77"/>
      <c r="D28" s="77"/>
      <c r="E28" s="77"/>
      <c r="F28" s="77"/>
      <c r="G28" s="77"/>
      <c r="H28" s="2" t="s">
        <v>151</v>
      </c>
      <c r="I28" s="1">
        <f>AVERAGE(G11:G24)</f>
        <v>296628.64285714284</v>
      </c>
      <c r="K28" s="7"/>
      <c r="M28" s="1"/>
      <c r="O28" s="1"/>
      <c r="P28" s="1"/>
      <c r="Q28" s="1"/>
      <c r="S28" s="1"/>
    </row>
    <row r="29" spans="1:19" x14ac:dyDescent="0.25">
      <c r="B29" s="77"/>
      <c r="C29" s="77"/>
      <c r="D29" s="77"/>
      <c r="E29" s="77"/>
      <c r="F29" s="77"/>
      <c r="G29" s="77"/>
      <c r="H29" s="2" t="s">
        <v>152</v>
      </c>
      <c r="I29" s="1">
        <f>AVERAGE(G24,G22,G19,G18,G17)</f>
        <v>108000</v>
      </c>
      <c r="K29" s="7"/>
      <c r="M29" s="1"/>
      <c r="O29" s="1"/>
      <c r="P29" s="1"/>
      <c r="Q29" s="1"/>
      <c r="S29" s="1"/>
    </row>
    <row r="30" spans="1:19" x14ac:dyDescent="0.25">
      <c r="H30" s="2" t="s">
        <v>153</v>
      </c>
      <c r="I30" s="1">
        <f>AVERAGE(G19,G18,G17)</f>
        <v>46666.666666666664</v>
      </c>
      <c r="K30" s="7"/>
      <c r="M30" s="1"/>
      <c r="O30" s="1"/>
      <c r="P30" s="1"/>
      <c r="Q30" s="1"/>
      <c r="S30" s="1"/>
    </row>
    <row r="31" spans="1:19" hidden="1" x14ac:dyDescent="0.25">
      <c r="A31" s="8" t="s">
        <v>53</v>
      </c>
      <c r="B31" s="8" t="s">
        <v>11</v>
      </c>
      <c r="C31" s="8" t="s">
        <v>12</v>
      </c>
      <c r="D31" s="8" t="s">
        <v>51</v>
      </c>
      <c r="F31" s="8" t="s">
        <v>13</v>
      </c>
      <c r="G31" s="8" t="s">
        <v>11</v>
      </c>
      <c r="H31" s="8" t="s">
        <v>18</v>
      </c>
      <c r="I31" s="8"/>
      <c r="M31" s="1"/>
    </row>
    <row r="32" spans="1:19" hidden="1" x14ac:dyDescent="0.25">
      <c r="A32" s="2" t="s">
        <v>1</v>
      </c>
      <c r="C32" s="2" t="s">
        <v>6</v>
      </c>
      <c r="D32" s="2" t="s">
        <v>51</v>
      </c>
      <c r="F32" s="7" t="s">
        <v>14</v>
      </c>
      <c r="H32" s="2" t="s">
        <v>6</v>
      </c>
      <c r="I32" s="2" t="s">
        <v>52</v>
      </c>
      <c r="M32" s="1"/>
    </row>
    <row r="33" spans="1:13" hidden="1" x14ac:dyDescent="0.25">
      <c r="A33" t="s">
        <v>2</v>
      </c>
      <c r="B33" s="1">
        <v>2650000</v>
      </c>
      <c r="C33" s="4">
        <f>2300000</f>
        <v>2300000</v>
      </c>
      <c r="D33" s="1">
        <v>2940000</v>
      </c>
      <c r="F33" t="s">
        <v>2</v>
      </c>
      <c r="G33" s="1">
        <v>2850000</v>
      </c>
      <c r="H33" s="4">
        <f>2850000</f>
        <v>2850000</v>
      </c>
      <c r="I33" s="1">
        <f>2860000</f>
        <v>2860000</v>
      </c>
      <c r="M33" s="1"/>
    </row>
    <row r="34" spans="1:13" hidden="1" x14ac:dyDescent="0.25">
      <c r="A34" t="s">
        <v>3</v>
      </c>
      <c r="B34" s="1">
        <v>284636</v>
      </c>
      <c r="C34" s="1">
        <f>B34</f>
        <v>284636</v>
      </c>
      <c r="D34" s="1">
        <f>C34</f>
        <v>284636</v>
      </c>
      <c r="F34" t="s">
        <v>3</v>
      </c>
      <c r="G34" s="1">
        <v>32338</v>
      </c>
      <c r="H34" s="1">
        <f>G34</f>
        <v>32338</v>
      </c>
      <c r="I34" s="1">
        <f>H34</f>
        <v>32338</v>
      </c>
      <c r="M34" s="1"/>
    </row>
    <row r="35" spans="1:13" hidden="1" x14ac:dyDescent="0.25">
      <c r="A35" t="s">
        <v>10</v>
      </c>
      <c r="B35" s="1">
        <v>1132</v>
      </c>
      <c r="C35" s="1">
        <v>1132</v>
      </c>
      <c r="D35" s="1">
        <v>1133</v>
      </c>
      <c r="F35" t="s">
        <v>10</v>
      </c>
      <c r="G35" s="1">
        <v>1132</v>
      </c>
      <c r="H35" s="1">
        <f>G35</f>
        <v>1132</v>
      </c>
      <c r="I35" s="1">
        <f>H35</f>
        <v>1132</v>
      </c>
      <c r="M35" s="1"/>
    </row>
    <row r="36" spans="1:13" hidden="1" x14ac:dyDescent="0.25">
      <c r="A36" t="s">
        <v>4</v>
      </c>
      <c r="B36" s="1" t="s">
        <v>54</v>
      </c>
      <c r="C36" s="4">
        <f>SUM(C33:C34)</f>
        <v>2584636</v>
      </c>
      <c r="D36" s="4">
        <f>SUM(D33:D34)</f>
        <v>3224636</v>
      </c>
      <c r="F36" t="s">
        <v>4</v>
      </c>
      <c r="G36" s="1">
        <f>SUM(G33:G35)</f>
        <v>2883470</v>
      </c>
      <c r="H36" s="4">
        <f>SUM(H33:H35)</f>
        <v>2883470</v>
      </c>
      <c r="I36" s="4">
        <f>SUM(I33:I35)</f>
        <v>2893470</v>
      </c>
      <c r="M36" s="1"/>
    </row>
    <row r="37" spans="1:13" hidden="1" x14ac:dyDescent="0.25">
      <c r="A37" t="s">
        <v>5</v>
      </c>
      <c r="B37" s="1">
        <v>6768</v>
      </c>
      <c r="F37" t="s">
        <v>5</v>
      </c>
      <c r="G37" s="1">
        <v>4141</v>
      </c>
      <c r="M37" s="1"/>
    </row>
    <row r="38" spans="1:13" hidden="1" x14ac:dyDescent="0.25">
      <c r="A38" s="2" t="s">
        <v>33</v>
      </c>
      <c r="B38" s="1"/>
      <c r="C38" s="3">
        <f>C36-B5</f>
        <v>2144636</v>
      </c>
      <c r="F38" s="2" t="s">
        <v>33</v>
      </c>
      <c r="G38" s="1"/>
      <c r="H38" s="3">
        <f>H36-$B$5</f>
        <v>2443470</v>
      </c>
      <c r="M38" s="1"/>
    </row>
    <row r="39" spans="1:13" hidden="1" x14ac:dyDescent="0.25">
      <c r="A39" t="s">
        <v>7</v>
      </c>
      <c r="C39" s="3">
        <v>7009</v>
      </c>
      <c r="F39" t="s">
        <v>7</v>
      </c>
      <c r="H39" s="3">
        <v>7892</v>
      </c>
      <c r="M39" s="1"/>
    </row>
    <row r="40" spans="1:13" hidden="1" x14ac:dyDescent="0.25">
      <c r="A40" t="s">
        <v>32</v>
      </c>
      <c r="B40" s="75" t="s">
        <v>36</v>
      </c>
      <c r="C40" s="75"/>
      <c r="F40" t="s">
        <v>32</v>
      </c>
      <c r="M40" s="1"/>
    </row>
    <row r="41" spans="1:13" hidden="1" x14ac:dyDescent="0.25">
      <c r="M41" s="1"/>
    </row>
    <row r="42" spans="1:13" hidden="1" x14ac:dyDescent="0.25">
      <c r="M42" s="1"/>
    </row>
    <row r="43" spans="1:13" hidden="1" x14ac:dyDescent="0.25">
      <c r="A43" s="8" t="s">
        <v>8</v>
      </c>
      <c r="B43" s="8" t="s">
        <v>11</v>
      </c>
      <c r="C43" s="8" t="s">
        <v>12</v>
      </c>
      <c r="D43" s="8" t="s">
        <v>51</v>
      </c>
      <c r="F43" s="8" t="s">
        <v>15</v>
      </c>
      <c r="G43" s="9" t="s">
        <v>11</v>
      </c>
      <c r="H43" s="10" t="s">
        <v>17</v>
      </c>
      <c r="I43" s="11" t="s">
        <v>51</v>
      </c>
    </row>
    <row r="44" spans="1:13" hidden="1" x14ac:dyDescent="0.25">
      <c r="A44" s="2" t="s">
        <v>9</v>
      </c>
      <c r="C44" s="2" t="s">
        <v>6</v>
      </c>
      <c r="F44" s="12" t="s">
        <v>16</v>
      </c>
      <c r="H44" s="2" t="s">
        <v>6</v>
      </c>
    </row>
    <row r="45" spans="1:13" hidden="1" x14ac:dyDescent="0.25">
      <c r="A45" t="s">
        <v>2</v>
      </c>
      <c r="B45" s="1">
        <v>2750000</v>
      </c>
      <c r="C45" s="4">
        <f>2400000</f>
        <v>2400000</v>
      </c>
      <c r="D45" s="1">
        <v>2650000</v>
      </c>
      <c r="F45" t="s">
        <v>2</v>
      </c>
      <c r="G45" s="1">
        <v>2500000</v>
      </c>
      <c r="H45" s="4">
        <v>2500000</v>
      </c>
      <c r="I45" s="4">
        <v>2810000</v>
      </c>
    </row>
    <row r="46" spans="1:13" hidden="1" x14ac:dyDescent="0.25">
      <c r="A46" t="s">
        <v>3</v>
      </c>
      <c r="B46" s="1">
        <v>8000</v>
      </c>
      <c r="C46" s="1">
        <f>B46</f>
        <v>8000</v>
      </c>
      <c r="D46" s="1">
        <f>C46</f>
        <v>8000</v>
      </c>
      <c r="F46" t="s">
        <v>3</v>
      </c>
      <c r="G46" s="1">
        <v>181000</v>
      </c>
      <c r="H46" s="1">
        <f>G46</f>
        <v>181000</v>
      </c>
      <c r="I46" s="1">
        <f>H46</f>
        <v>181000</v>
      </c>
    </row>
    <row r="47" spans="1:13" hidden="1" x14ac:dyDescent="0.25">
      <c r="A47" t="s">
        <v>10</v>
      </c>
      <c r="B47" s="1">
        <v>80494</v>
      </c>
      <c r="C47" s="1">
        <f>B47</f>
        <v>80494</v>
      </c>
      <c r="D47" s="1">
        <f>C47</f>
        <v>80494</v>
      </c>
      <c r="F47" t="s">
        <v>10</v>
      </c>
      <c r="G47" s="1">
        <v>8626</v>
      </c>
      <c r="H47" s="1">
        <f>G47</f>
        <v>8626</v>
      </c>
      <c r="I47" s="1">
        <f>H47</f>
        <v>8626</v>
      </c>
    </row>
    <row r="48" spans="1:13" hidden="1" x14ac:dyDescent="0.25">
      <c r="A48" t="s">
        <v>4</v>
      </c>
      <c r="B48" s="1"/>
      <c r="C48" s="4">
        <f>SUM(C45:C47)</f>
        <v>2488494</v>
      </c>
      <c r="D48" s="4">
        <f>SUM(D45:D47)</f>
        <v>2738494</v>
      </c>
      <c r="F48" t="s">
        <v>4</v>
      </c>
      <c r="G48" s="1"/>
      <c r="H48" s="4">
        <f>SUM(H45:H47)</f>
        <v>2689626</v>
      </c>
      <c r="I48" s="4">
        <f>SUM(I45:I47)</f>
        <v>2999626</v>
      </c>
    </row>
    <row r="49" spans="1:9" hidden="1" x14ac:dyDescent="0.25">
      <c r="A49" t="s">
        <v>5</v>
      </c>
      <c r="B49" s="1">
        <v>2034</v>
      </c>
      <c r="F49" t="s">
        <v>5</v>
      </c>
      <c r="G49" s="1">
        <v>2311</v>
      </c>
    </row>
    <row r="50" spans="1:9" hidden="1" x14ac:dyDescent="0.25">
      <c r="A50" s="2" t="s">
        <v>33</v>
      </c>
      <c r="B50" s="1"/>
      <c r="C50" s="3">
        <v>1944000</v>
      </c>
      <c r="F50" s="2" t="s">
        <v>33</v>
      </c>
      <c r="G50" s="3"/>
      <c r="H50" s="3">
        <f>H48-$B$5</f>
        <v>2249626</v>
      </c>
      <c r="I50" t="s">
        <v>53</v>
      </c>
    </row>
    <row r="51" spans="1:9" hidden="1" x14ac:dyDescent="0.25">
      <c r="A51" s="2" t="s">
        <v>7</v>
      </c>
      <c r="C51" s="3">
        <v>6539</v>
      </c>
      <c r="F51" s="2" t="s">
        <v>7</v>
      </c>
      <c r="G51" s="2"/>
      <c r="H51" s="3">
        <v>7892</v>
      </c>
    </row>
    <row r="52" spans="1:9" hidden="1" x14ac:dyDescent="0.25">
      <c r="A52" t="s">
        <v>32</v>
      </c>
      <c r="C52" s="3"/>
      <c r="F52" t="s">
        <v>32</v>
      </c>
      <c r="G52" s="14" t="s">
        <v>61</v>
      </c>
      <c r="H52" s="14"/>
      <c r="I52" s="14"/>
    </row>
    <row r="53" spans="1:9" hidden="1" x14ac:dyDescent="0.25"/>
    <row r="54" spans="1:9" hidden="1" x14ac:dyDescent="0.25"/>
    <row r="55" spans="1:9" hidden="1" x14ac:dyDescent="0.25">
      <c r="A55" s="8" t="s">
        <v>20</v>
      </c>
      <c r="B55" s="8" t="s">
        <v>11</v>
      </c>
      <c r="C55" s="8" t="s">
        <v>19</v>
      </c>
      <c r="D55" s="8" t="s">
        <v>51</v>
      </c>
      <c r="F55" s="8" t="s">
        <v>22</v>
      </c>
      <c r="G55" s="8" t="s">
        <v>11</v>
      </c>
      <c r="H55" s="8" t="s">
        <v>19</v>
      </c>
      <c r="I55" s="8" t="s">
        <v>51</v>
      </c>
    </row>
    <row r="56" spans="1:9" hidden="1" x14ac:dyDescent="0.25">
      <c r="A56" s="5" t="s">
        <v>21</v>
      </c>
      <c r="C56" s="2" t="s">
        <v>6</v>
      </c>
      <c r="F56" s="7" t="s">
        <v>23</v>
      </c>
      <c r="H56" s="2" t="s">
        <v>6</v>
      </c>
    </row>
    <row r="57" spans="1:9" hidden="1" x14ac:dyDescent="0.25">
      <c r="A57" t="s">
        <v>2</v>
      </c>
      <c r="B57" s="1">
        <v>2350000</v>
      </c>
      <c r="C57" s="4">
        <v>2700000</v>
      </c>
      <c r="D57" s="1">
        <v>2780000</v>
      </c>
      <c r="F57" t="s">
        <v>2</v>
      </c>
      <c r="G57" s="1">
        <v>2690000</v>
      </c>
      <c r="H57" s="4">
        <v>2500000</v>
      </c>
      <c r="I57" s="1">
        <v>3000000</v>
      </c>
    </row>
    <row r="58" spans="1:9" hidden="1" x14ac:dyDescent="0.25">
      <c r="A58" t="s">
        <v>3</v>
      </c>
      <c r="B58" s="1">
        <v>117563</v>
      </c>
      <c r="C58" s="1">
        <f>B58</f>
        <v>117563</v>
      </c>
      <c r="D58" s="1">
        <f>C58</f>
        <v>117563</v>
      </c>
      <c r="F58" t="s">
        <v>3</v>
      </c>
      <c r="G58" s="1">
        <v>238006</v>
      </c>
      <c r="H58" s="1">
        <f>G58</f>
        <v>238006</v>
      </c>
      <c r="I58" s="1">
        <f>H58</f>
        <v>238006</v>
      </c>
    </row>
    <row r="59" spans="1:9" hidden="1" x14ac:dyDescent="0.25">
      <c r="A59" t="s">
        <v>10</v>
      </c>
      <c r="B59" s="1">
        <v>6782</v>
      </c>
      <c r="C59" s="1">
        <f>B59</f>
        <v>6782</v>
      </c>
      <c r="D59" s="1">
        <f>C59</f>
        <v>6782</v>
      </c>
      <c r="F59" t="s">
        <v>10</v>
      </c>
      <c r="G59" s="1">
        <v>8658</v>
      </c>
      <c r="H59" s="1">
        <f>G59</f>
        <v>8658</v>
      </c>
      <c r="I59" s="1">
        <f>H59</f>
        <v>8658</v>
      </c>
    </row>
    <row r="60" spans="1:9" hidden="1" x14ac:dyDescent="0.25">
      <c r="A60" t="s">
        <v>4</v>
      </c>
      <c r="B60" s="1">
        <f>SUM(B57:B59)</f>
        <v>2474345</v>
      </c>
      <c r="C60" s="4">
        <f>SUM(C57:C59)</f>
        <v>2824345</v>
      </c>
      <c r="D60" s="4">
        <f>SUM(D57:D59)</f>
        <v>2904345</v>
      </c>
      <c r="F60" t="s">
        <v>4</v>
      </c>
      <c r="G60" s="1">
        <f>SUM(G57:G59)</f>
        <v>2936664</v>
      </c>
      <c r="H60" s="4">
        <f>SUM(H57:H59)</f>
        <v>2746664</v>
      </c>
      <c r="I60" s="1">
        <f>SUM(I57:I59)</f>
        <v>3246664</v>
      </c>
    </row>
    <row r="61" spans="1:9" hidden="1" x14ac:dyDescent="0.25">
      <c r="A61" t="s">
        <v>5</v>
      </c>
      <c r="B61" s="1">
        <v>3009</v>
      </c>
      <c r="F61" t="s">
        <v>5</v>
      </c>
      <c r="G61" s="1">
        <v>4730</v>
      </c>
      <c r="I61" s="1"/>
    </row>
    <row r="62" spans="1:9" hidden="1" x14ac:dyDescent="0.25">
      <c r="A62" s="2" t="s">
        <v>33</v>
      </c>
      <c r="B62" s="1"/>
      <c r="C62" s="3">
        <f>C60-500000</f>
        <v>2324345</v>
      </c>
      <c r="F62" s="2" t="s">
        <v>33</v>
      </c>
      <c r="G62" s="1"/>
      <c r="H62" s="3">
        <f>H60-$B$5</f>
        <v>2306664</v>
      </c>
      <c r="I62" s="1"/>
    </row>
    <row r="63" spans="1:9" hidden="1" x14ac:dyDescent="0.25">
      <c r="A63" t="s">
        <v>7</v>
      </c>
      <c r="C63" s="3"/>
      <c r="F63" t="s">
        <v>7</v>
      </c>
      <c r="H63" s="3">
        <v>8784</v>
      </c>
    </row>
    <row r="64" spans="1:9" hidden="1" x14ac:dyDescent="0.25">
      <c r="A64" t="s">
        <v>32</v>
      </c>
      <c r="B64" s="14" t="s">
        <v>61</v>
      </c>
      <c r="C64" s="14"/>
      <c r="F64" t="s">
        <v>32</v>
      </c>
      <c r="G64" s="14" t="s">
        <v>62</v>
      </c>
      <c r="H64" s="14"/>
    </row>
    <row r="65" spans="1:9" hidden="1" x14ac:dyDescent="0.25">
      <c r="H65" s="3"/>
    </row>
    <row r="66" spans="1:9" hidden="1" x14ac:dyDescent="0.25">
      <c r="F66" s="2"/>
    </row>
    <row r="67" spans="1:9" hidden="1" x14ac:dyDescent="0.25">
      <c r="A67" s="8" t="s">
        <v>28</v>
      </c>
      <c r="B67" s="8" t="s">
        <v>11</v>
      </c>
      <c r="C67" s="8" t="s">
        <v>30</v>
      </c>
      <c r="D67" s="8"/>
      <c r="F67" s="8" t="s">
        <v>22</v>
      </c>
      <c r="G67" s="8" t="s">
        <v>11</v>
      </c>
      <c r="H67" s="8" t="s">
        <v>17</v>
      </c>
      <c r="I67" s="8"/>
    </row>
    <row r="68" spans="1:9" hidden="1" x14ac:dyDescent="0.25">
      <c r="A68" s="12" t="s">
        <v>29</v>
      </c>
      <c r="C68" s="2" t="s">
        <v>6</v>
      </c>
      <c r="D68" s="2"/>
      <c r="F68" s="12" t="s">
        <v>31</v>
      </c>
      <c r="H68" s="2" t="s">
        <v>6</v>
      </c>
    </row>
    <row r="69" spans="1:9" hidden="1" x14ac:dyDescent="0.25">
      <c r="A69" t="s">
        <v>2</v>
      </c>
      <c r="B69" s="1">
        <v>2800000</v>
      </c>
      <c r="C69" s="4">
        <v>2700000</v>
      </c>
      <c r="D69" s="4">
        <v>3400000</v>
      </c>
      <c r="F69" t="s">
        <v>2</v>
      </c>
      <c r="G69" s="1">
        <v>2650000</v>
      </c>
      <c r="H69" s="4">
        <v>2700000</v>
      </c>
      <c r="I69" s="4">
        <v>3060000</v>
      </c>
    </row>
    <row r="70" spans="1:9" hidden="1" x14ac:dyDescent="0.25">
      <c r="A70" t="s">
        <v>3</v>
      </c>
      <c r="B70" s="1">
        <v>174049</v>
      </c>
      <c r="C70" s="1">
        <f>B70</f>
        <v>174049</v>
      </c>
      <c r="D70" s="1">
        <f>C70</f>
        <v>174049</v>
      </c>
      <c r="F70" t="s">
        <v>3</v>
      </c>
      <c r="G70" s="1">
        <v>34708</v>
      </c>
      <c r="H70" s="1">
        <f>G70</f>
        <v>34708</v>
      </c>
      <c r="I70" s="1">
        <f>H70</f>
        <v>34708</v>
      </c>
    </row>
    <row r="71" spans="1:9" hidden="1" x14ac:dyDescent="0.25">
      <c r="A71" t="s">
        <v>10</v>
      </c>
      <c r="B71" s="1">
        <v>8658</v>
      </c>
      <c r="C71" s="1">
        <f>B71</f>
        <v>8658</v>
      </c>
      <c r="D71" s="1">
        <f>C71</f>
        <v>8658</v>
      </c>
      <c r="F71" t="s">
        <v>10</v>
      </c>
      <c r="G71" s="1">
        <v>8457</v>
      </c>
      <c r="H71" s="1">
        <f>G71</f>
        <v>8457</v>
      </c>
      <c r="I71" s="1">
        <f>H71</f>
        <v>8457</v>
      </c>
    </row>
    <row r="72" spans="1:9" hidden="1" x14ac:dyDescent="0.25">
      <c r="A72" t="s">
        <v>4</v>
      </c>
      <c r="B72" s="1">
        <f>SUM(B69:B71)</f>
        <v>2982707</v>
      </c>
      <c r="C72" s="4">
        <f>SUM(C69:C71)</f>
        <v>2882707</v>
      </c>
      <c r="D72" s="4">
        <f>SUM(D69:D71)</f>
        <v>3582707</v>
      </c>
      <c r="F72" t="s">
        <v>4</v>
      </c>
      <c r="G72" s="1">
        <f>SUM(G69:G71)</f>
        <v>2693165</v>
      </c>
      <c r="H72" s="4">
        <f>SUM(H69:H71)</f>
        <v>2743165</v>
      </c>
      <c r="I72" s="4">
        <f>SUM(I69:I71)</f>
        <v>3103165</v>
      </c>
    </row>
    <row r="73" spans="1:9" hidden="1" x14ac:dyDescent="0.25">
      <c r="A73" t="s">
        <v>5</v>
      </c>
      <c r="B73" s="1">
        <v>3067</v>
      </c>
      <c r="F73" t="s">
        <v>5</v>
      </c>
      <c r="G73" s="1">
        <v>4104</v>
      </c>
    </row>
    <row r="74" spans="1:9" hidden="1" x14ac:dyDescent="0.25">
      <c r="A74" s="2" t="s">
        <v>33</v>
      </c>
      <c r="B74" s="1"/>
      <c r="C74" s="3">
        <v>2375000</v>
      </c>
      <c r="D74" s="3"/>
      <c r="F74" s="2" t="s">
        <v>33</v>
      </c>
      <c r="G74" s="1"/>
      <c r="H74" s="3">
        <v>2249396</v>
      </c>
    </row>
    <row r="75" spans="1:9" hidden="1" x14ac:dyDescent="0.25">
      <c r="A75" t="s">
        <v>7</v>
      </c>
      <c r="C75" s="3">
        <v>9283</v>
      </c>
      <c r="D75" s="3"/>
      <c r="F75" t="s">
        <v>7</v>
      </c>
      <c r="H75" s="3">
        <v>8795</v>
      </c>
    </row>
    <row r="76" spans="1:9" hidden="1" x14ac:dyDescent="0.25">
      <c r="A76" t="s">
        <v>32</v>
      </c>
      <c r="F76" t="s">
        <v>32</v>
      </c>
      <c r="G76" s="14" t="s">
        <v>73</v>
      </c>
      <c r="H76" s="14"/>
    </row>
    <row r="77" spans="1:9" hidden="1" x14ac:dyDescent="0.25"/>
    <row r="78" spans="1:9" hidden="1" x14ac:dyDescent="0.25"/>
    <row r="79" spans="1:9" hidden="1" x14ac:dyDescent="0.25">
      <c r="A79" s="8" t="s">
        <v>38</v>
      </c>
      <c r="B79" s="8" t="s">
        <v>11</v>
      </c>
      <c r="C79" s="8" t="s">
        <v>37</v>
      </c>
      <c r="D79" s="8"/>
      <c r="F79" s="8" t="s">
        <v>44</v>
      </c>
      <c r="G79" s="8" t="s">
        <v>11</v>
      </c>
      <c r="H79" s="8" t="s">
        <v>37</v>
      </c>
      <c r="I79" s="8"/>
    </row>
    <row r="80" spans="1:9" hidden="1" x14ac:dyDescent="0.25">
      <c r="A80" s="7" t="s">
        <v>39</v>
      </c>
      <c r="C80" s="2" t="s">
        <v>6</v>
      </c>
      <c r="D80" s="2" t="s">
        <v>52</v>
      </c>
      <c r="F80" s="7" t="s">
        <v>43</v>
      </c>
      <c r="H80" s="2" t="s">
        <v>41</v>
      </c>
      <c r="I80" s="2" t="s">
        <v>52</v>
      </c>
    </row>
    <row r="81" spans="1:10" hidden="1" x14ac:dyDescent="0.25">
      <c r="A81" t="s">
        <v>2</v>
      </c>
      <c r="B81" s="1">
        <v>2950000</v>
      </c>
      <c r="C81" s="3"/>
      <c r="D81" s="3"/>
      <c r="F81" t="s">
        <v>2</v>
      </c>
      <c r="G81" s="1">
        <v>2790000</v>
      </c>
      <c r="H81" s="4">
        <v>2750000</v>
      </c>
      <c r="I81" s="4">
        <v>3070000</v>
      </c>
    </row>
    <row r="82" spans="1:10" hidden="1" x14ac:dyDescent="0.25">
      <c r="A82" t="s">
        <v>3</v>
      </c>
      <c r="B82" s="1">
        <v>0</v>
      </c>
      <c r="C82" s="1">
        <v>0</v>
      </c>
      <c r="D82" s="3"/>
      <c r="F82" t="s">
        <v>3</v>
      </c>
      <c r="G82" s="1">
        <v>94000</v>
      </c>
      <c r="H82" s="1">
        <f>G82</f>
        <v>94000</v>
      </c>
      <c r="I82" s="1">
        <f>H82</f>
        <v>94000</v>
      </c>
    </row>
    <row r="83" spans="1:10" hidden="1" x14ac:dyDescent="0.25">
      <c r="A83" t="s">
        <v>10</v>
      </c>
      <c r="B83" s="1">
        <v>15510</v>
      </c>
      <c r="C83" s="1">
        <v>15510</v>
      </c>
      <c r="D83" s="3"/>
      <c r="F83" t="s">
        <v>10</v>
      </c>
      <c r="G83" s="1">
        <v>8658</v>
      </c>
      <c r="H83" s="1">
        <f>G83</f>
        <v>8658</v>
      </c>
      <c r="I83" s="1">
        <f>H83</f>
        <v>8658</v>
      </c>
    </row>
    <row r="84" spans="1:10" hidden="1" x14ac:dyDescent="0.25">
      <c r="A84" t="s">
        <v>4</v>
      </c>
      <c r="B84" s="1">
        <f>SUM(B81:B83)</f>
        <v>2965510</v>
      </c>
      <c r="C84" s="1">
        <f>SUM(C81:C83)</f>
        <v>15510</v>
      </c>
      <c r="D84" s="3"/>
      <c r="F84" t="s">
        <v>4</v>
      </c>
      <c r="G84" s="1">
        <f>SUM(G81:G83)</f>
        <v>2892658</v>
      </c>
      <c r="H84" s="4">
        <f>SUM(H81:H83)</f>
        <v>2852658</v>
      </c>
      <c r="I84" s="4">
        <f>SUM(I81:I83)</f>
        <v>3172658</v>
      </c>
    </row>
    <row r="85" spans="1:10" hidden="1" x14ac:dyDescent="0.25">
      <c r="A85" t="s">
        <v>5</v>
      </c>
      <c r="B85" s="1">
        <v>3939</v>
      </c>
      <c r="C85" s="1">
        <v>3939</v>
      </c>
      <c r="D85" s="3"/>
      <c r="F85" t="s">
        <v>5</v>
      </c>
      <c r="G85" s="1">
        <v>2341</v>
      </c>
    </row>
    <row r="86" spans="1:10" hidden="1" x14ac:dyDescent="0.25">
      <c r="A86" s="2" t="s">
        <v>33</v>
      </c>
      <c r="B86" s="1"/>
      <c r="C86" s="3"/>
      <c r="D86" s="3"/>
      <c r="F86" s="2" t="s">
        <v>33</v>
      </c>
      <c r="G86" s="1"/>
      <c r="H86" s="3">
        <f>H84-B5</f>
        <v>2412658</v>
      </c>
    </row>
    <row r="87" spans="1:10" hidden="1" x14ac:dyDescent="0.25">
      <c r="A87" t="s">
        <v>7</v>
      </c>
      <c r="C87" s="3"/>
      <c r="D87" s="3"/>
      <c r="F87" t="s">
        <v>7</v>
      </c>
      <c r="H87" s="3">
        <v>9196</v>
      </c>
    </row>
    <row r="88" spans="1:10" hidden="1" x14ac:dyDescent="0.25">
      <c r="A88" t="s">
        <v>32</v>
      </c>
      <c r="B88" s="14" t="s">
        <v>40</v>
      </c>
      <c r="C88" s="14"/>
      <c r="D88" s="14"/>
      <c r="F88" t="s">
        <v>32</v>
      </c>
      <c r="G88" s="14" t="s">
        <v>42</v>
      </c>
      <c r="H88" s="14"/>
      <c r="J88" s="3">
        <f>H98-I98</f>
        <v>-28868</v>
      </c>
    </row>
    <row r="89" spans="1:10" hidden="1" x14ac:dyDescent="0.25"/>
    <row r="90" spans="1:10" hidden="1" x14ac:dyDescent="0.25"/>
    <row r="91" spans="1:10" hidden="1" x14ac:dyDescent="0.25">
      <c r="A91" s="8" t="s">
        <v>44</v>
      </c>
      <c r="B91" s="8"/>
      <c r="C91" s="8"/>
      <c r="D91" s="8"/>
      <c r="F91" s="8" t="s">
        <v>45</v>
      </c>
      <c r="G91" s="8" t="s">
        <v>11</v>
      </c>
      <c r="H91" s="8" t="s">
        <v>75</v>
      </c>
      <c r="I91" s="8" t="s">
        <v>76</v>
      </c>
    </row>
    <row r="92" spans="1:10" hidden="1" x14ac:dyDescent="0.25">
      <c r="A92" s="7" t="s">
        <v>43</v>
      </c>
      <c r="C92" s="2" t="s">
        <v>41</v>
      </c>
      <c r="D92" s="2"/>
      <c r="F92" s="7" t="s">
        <v>46</v>
      </c>
      <c r="G92" s="2" t="s">
        <v>77</v>
      </c>
      <c r="H92" s="2" t="s">
        <v>6</v>
      </c>
      <c r="I92" s="2" t="s">
        <v>52</v>
      </c>
    </row>
    <row r="93" spans="1:10" hidden="1" x14ac:dyDescent="0.25">
      <c r="A93" t="s">
        <v>2</v>
      </c>
      <c r="B93" s="1">
        <v>2700000</v>
      </c>
      <c r="C93" s="4">
        <v>2750000</v>
      </c>
      <c r="D93" s="4"/>
      <c r="F93" t="s">
        <v>2</v>
      </c>
      <c r="G93" s="1">
        <v>2790000</v>
      </c>
      <c r="H93" s="4">
        <v>2650000</v>
      </c>
      <c r="I93" s="4">
        <v>2750001</v>
      </c>
    </row>
    <row r="94" spans="1:10" hidden="1" x14ac:dyDescent="0.25">
      <c r="A94" t="s">
        <v>3</v>
      </c>
      <c r="B94" s="1">
        <v>101000</v>
      </c>
      <c r="C94" s="1">
        <f>B94</f>
        <v>101000</v>
      </c>
      <c r="D94" s="1"/>
      <c r="F94" t="s">
        <v>3</v>
      </c>
      <c r="G94" s="1">
        <v>210000</v>
      </c>
      <c r="H94" s="1">
        <f>G94</f>
        <v>210000</v>
      </c>
      <c r="I94" s="1">
        <f>H94</f>
        <v>210000</v>
      </c>
    </row>
    <row r="95" spans="1:10" hidden="1" x14ac:dyDescent="0.25">
      <c r="A95" t="s">
        <v>10</v>
      </c>
      <c r="B95" s="1">
        <v>8626</v>
      </c>
      <c r="C95" s="1">
        <f>B95</f>
        <v>8626</v>
      </c>
      <c r="D95" s="1"/>
      <c r="F95" t="s">
        <v>10</v>
      </c>
      <c r="G95" s="1">
        <v>1132</v>
      </c>
      <c r="H95" s="1">
        <f>G95</f>
        <v>1132</v>
      </c>
      <c r="I95" s="1">
        <f>H95</f>
        <v>1132</v>
      </c>
    </row>
    <row r="96" spans="1:10" hidden="1" x14ac:dyDescent="0.25">
      <c r="A96" t="s">
        <v>4</v>
      </c>
      <c r="B96" s="1">
        <f>SUM(B93:B95)</f>
        <v>2809626</v>
      </c>
      <c r="C96" s="4">
        <f>SUM(C93:C95)</f>
        <v>2859626</v>
      </c>
      <c r="D96" s="4"/>
      <c r="F96" t="s">
        <v>4</v>
      </c>
      <c r="G96" s="1">
        <f>SUM(G93:G95)</f>
        <v>3001132</v>
      </c>
      <c r="H96" s="4">
        <f>SUM(H93:H95)</f>
        <v>2861132</v>
      </c>
      <c r="I96" s="4">
        <f>SUM(I93:I95)</f>
        <v>2961133</v>
      </c>
    </row>
    <row r="97" spans="1:9" hidden="1" x14ac:dyDescent="0.25">
      <c r="A97" t="s">
        <v>5</v>
      </c>
      <c r="B97" s="1">
        <v>2494</v>
      </c>
      <c r="F97" t="s">
        <v>5</v>
      </c>
      <c r="G97" s="1">
        <v>4652</v>
      </c>
    </row>
    <row r="98" spans="1:9" hidden="1" x14ac:dyDescent="0.25">
      <c r="A98" s="2" t="s">
        <v>33</v>
      </c>
      <c r="B98" s="1"/>
      <c r="C98" s="3">
        <f>C96-$B$5</f>
        <v>2419626</v>
      </c>
      <c r="D98" s="3"/>
      <c r="F98" s="2" t="s">
        <v>33</v>
      </c>
      <c r="G98" s="1"/>
      <c r="H98" s="3">
        <f>H96-$B$5</f>
        <v>2421132</v>
      </c>
      <c r="I98" s="3">
        <f>2450000</f>
        <v>2450000</v>
      </c>
    </row>
    <row r="99" spans="1:9" hidden="1" x14ac:dyDescent="0.25">
      <c r="A99" t="s">
        <v>7</v>
      </c>
      <c r="C99" s="3">
        <v>9223</v>
      </c>
      <c r="D99" s="3"/>
      <c r="F99" t="s">
        <v>7</v>
      </c>
      <c r="H99" s="3">
        <v>9223</v>
      </c>
    </row>
    <row r="100" spans="1:9" hidden="1" x14ac:dyDescent="0.25">
      <c r="A100" t="s">
        <v>32</v>
      </c>
      <c r="B100" s="14" t="s">
        <v>42</v>
      </c>
      <c r="C100" s="14"/>
      <c r="D100" s="14"/>
      <c r="F100" t="s">
        <v>32</v>
      </c>
      <c r="G100" s="14" t="s">
        <v>47</v>
      </c>
      <c r="H100" s="14"/>
    </row>
    <row r="101" spans="1:9" hidden="1" x14ac:dyDescent="0.25"/>
    <row r="102" spans="1:9" hidden="1" x14ac:dyDescent="0.25"/>
    <row r="103" spans="1:9" hidden="1" x14ac:dyDescent="0.25">
      <c r="A103" s="8" t="s">
        <v>48</v>
      </c>
      <c r="B103" s="8" t="s">
        <v>11</v>
      </c>
      <c r="C103" s="8" t="s">
        <v>37</v>
      </c>
      <c r="D103" s="8"/>
      <c r="F103" s="8" t="s">
        <v>44</v>
      </c>
      <c r="G103" s="8"/>
      <c r="H103" s="8"/>
      <c r="I103" s="8" t="s">
        <v>51</v>
      </c>
    </row>
    <row r="104" spans="1:9" hidden="1" x14ac:dyDescent="0.25">
      <c r="A104" s="7" t="s">
        <v>49</v>
      </c>
      <c r="C104" s="2" t="s">
        <v>41</v>
      </c>
      <c r="D104" s="2"/>
      <c r="F104" s="17" t="s">
        <v>69</v>
      </c>
      <c r="H104" s="2" t="s">
        <v>41</v>
      </c>
      <c r="I104" s="2"/>
    </row>
    <row r="105" spans="1:9" hidden="1" x14ac:dyDescent="0.25">
      <c r="A105" t="s">
        <v>2</v>
      </c>
      <c r="B105" s="1">
        <v>2700000</v>
      </c>
      <c r="C105" s="4">
        <v>2750000</v>
      </c>
      <c r="D105" s="4"/>
      <c r="F105" t="s">
        <v>2</v>
      </c>
      <c r="G105" s="1">
        <v>3000000</v>
      </c>
      <c r="H105" s="4">
        <v>2850000</v>
      </c>
      <c r="I105" s="4">
        <v>3350000</v>
      </c>
    </row>
    <row r="106" spans="1:9" hidden="1" x14ac:dyDescent="0.25">
      <c r="A106" t="s">
        <v>3</v>
      </c>
      <c r="B106" s="1">
        <v>119185</v>
      </c>
      <c r="C106" s="1">
        <f>B106</f>
        <v>119185</v>
      </c>
      <c r="D106" s="1"/>
      <c r="F106" t="s">
        <v>3</v>
      </c>
      <c r="G106" s="1">
        <v>126000</v>
      </c>
      <c r="H106" s="1">
        <v>126000</v>
      </c>
      <c r="I106" s="1">
        <v>126001</v>
      </c>
    </row>
    <row r="107" spans="1:9" hidden="1" x14ac:dyDescent="0.25">
      <c r="A107" t="s">
        <v>10</v>
      </c>
      <c r="B107" s="1">
        <v>8582</v>
      </c>
      <c r="C107" s="1">
        <f>B107</f>
        <v>8582</v>
      </c>
      <c r="D107" s="1"/>
      <c r="F107" t="s">
        <v>10</v>
      </c>
      <c r="G107" s="1">
        <v>15554</v>
      </c>
      <c r="H107" s="1">
        <f>G107</f>
        <v>15554</v>
      </c>
      <c r="I107" s="1">
        <f>H107</f>
        <v>15554</v>
      </c>
    </row>
    <row r="108" spans="1:9" hidden="1" x14ac:dyDescent="0.25">
      <c r="A108" t="s">
        <v>4</v>
      </c>
      <c r="B108" s="1">
        <f>SUM(B105:B107)</f>
        <v>2827767</v>
      </c>
      <c r="C108" s="4">
        <f>SUM(C105:C107)</f>
        <v>2877767</v>
      </c>
      <c r="D108" s="4"/>
      <c r="F108" t="s">
        <v>4</v>
      </c>
      <c r="G108" s="1">
        <f>SUM(G105:G107)</f>
        <v>3141554</v>
      </c>
      <c r="H108" s="4">
        <f>SUM(H105:H107)</f>
        <v>2991554</v>
      </c>
      <c r="I108" s="4">
        <f>SUM(I105:I107)</f>
        <v>3491555</v>
      </c>
    </row>
    <row r="109" spans="1:9" hidden="1" x14ac:dyDescent="0.25">
      <c r="A109" t="s">
        <v>5</v>
      </c>
      <c r="B109" s="1">
        <v>4799</v>
      </c>
      <c r="F109" t="s">
        <v>5</v>
      </c>
      <c r="G109" s="1">
        <v>3059</v>
      </c>
    </row>
    <row r="110" spans="1:9" hidden="1" x14ac:dyDescent="0.25">
      <c r="A110" s="2" t="s">
        <v>33</v>
      </c>
      <c r="B110" s="1"/>
      <c r="C110" s="3">
        <f>C108-$B$5</f>
        <v>2437767</v>
      </c>
      <c r="D110" s="3"/>
      <c r="F110" s="2" t="s">
        <v>33</v>
      </c>
      <c r="G110" s="1"/>
      <c r="H110" s="3">
        <f>H108-$B$5</f>
        <v>2551554</v>
      </c>
      <c r="I110" s="3"/>
    </row>
    <row r="111" spans="1:9" hidden="1" x14ac:dyDescent="0.25">
      <c r="A111" t="s">
        <v>7</v>
      </c>
      <c r="C111" s="3">
        <v>9223</v>
      </c>
      <c r="D111" s="3"/>
      <c r="F111" t="s">
        <v>7</v>
      </c>
      <c r="H111" s="3">
        <v>9223</v>
      </c>
      <c r="I111" s="3"/>
    </row>
    <row r="112" spans="1:9" hidden="1" x14ac:dyDescent="0.25">
      <c r="A112" t="s">
        <v>32</v>
      </c>
      <c r="B112" s="14" t="s">
        <v>50</v>
      </c>
      <c r="C112" s="14"/>
      <c r="D112" s="14"/>
      <c r="F112" t="s">
        <v>32</v>
      </c>
      <c r="G112" s="14" t="s">
        <v>70</v>
      </c>
      <c r="H112" s="14"/>
      <c r="I112" s="14"/>
    </row>
    <row r="113" spans="1:9" hidden="1" x14ac:dyDescent="0.25"/>
    <row r="114" spans="1:9" hidden="1" x14ac:dyDescent="0.25"/>
    <row r="115" spans="1:9" hidden="1" x14ac:dyDescent="0.25">
      <c r="A115" s="11" t="s">
        <v>117</v>
      </c>
      <c r="B115" s="65" t="s">
        <v>11</v>
      </c>
      <c r="C115" s="65" t="s">
        <v>85</v>
      </c>
      <c r="D115" s="65"/>
      <c r="F115" s="11" t="s">
        <v>129</v>
      </c>
      <c r="G115" s="65" t="s">
        <v>11</v>
      </c>
      <c r="H115" s="65" t="s">
        <v>85</v>
      </c>
      <c r="I115" s="65"/>
    </row>
    <row r="116" spans="1:9" hidden="1" x14ac:dyDescent="0.25">
      <c r="A116" s="7" t="s">
        <v>118</v>
      </c>
      <c r="B116" s="2" t="s">
        <v>86</v>
      </c>
      <c r="C116" s="2" t="s">
        <v>41</v>
      </c>
      <c r="D116" s="2" t="s">
        <v>51</v>
      </c>
      <c r="F116" s="7" t="s">
        <v>128</v>
      </c>
      <c r="G116" s="2" t="s">
        <v>86</v>
      </c>
      <c r="H116" s="2" t="s">
        <v>41</v>
      </c>
    </row>
    <row r="117" spans="1:9" hidden="1" x14ac:dyDescent="0.25">
      <c r="A117" s="2" t="s">
        <v>2</v>
      </c>
      <c r="B117" s="1">
        <v>2200000</v>
      </c>
      <c r="C117" s="4">
        <v>2500000</v>
      </c>
      <c r="D117" s="4">
        <v>2475000</v>
      </c>
      <c r="F117" s="2" t="s">
        <v>2</v>
      </c>
      <c r="G117" s="1">
        <v>2750000</v>
      </c>
      <c r="H117" s="4">
        <v>2670000</v>
      </c>
      <c r="I117" s="4">
        <v>2950000</v>
      </c>
    </row>
    <row r="118" spans="1:9" hidden="1" x14ac:dyDescent="0.25">
      <c r="A118" s="2" t="s">
        <v>3</v>
      </c>
      <c r="B118" s="1">
        <v>218094</v>
      </c>
      <c r="C118" s="1">
        <v>218094</v>
      </c>
      <c r="D118" s="1">
        <v>218094</v>
      </c>
      <c r="F118" s="2" t="s">
        <v>3</v>
      </c>
      <c r="G118" s="1">
        <v>223750</v>
      </c>
      <c r="H118" s="1">
        <v>223750</v>
      </c>
      <c r="I118" s="1">
        <v>223750</v>
      </c>
    </row>
    <row r="119" spans="1:9" hidden="1" x14ac:dyDescent="0.25">
      <c r="A119" s="2" t="s">
        <v>10</v>
      </c>
      <c r="B119" s="1">
        <v>5264</v>
      </c>
      <c r="C119" s="1">
        <v>5264</v>
      </c>
      <c r="D119" s="1">
        <v>5264</v>
      </c>
      <c r="F119" s="2" t="s">
        <v>10</v>
      </c>
      <c r="G119" s="1">
        <v>15503</v>
      </c>
      <c r="H119" s="1">
        <v>15503</v>
      </c>
      <c r="I119" s="1">
        <v>15503</v>
      </c>
    </row>
    <row r="120" spans="1:9" hidden="1" x14ac:dyDescent="0.25">
      <c r="A120" s="2" t="s">
        <v>4</v>
      </c>
      <c r="B120" s="1">
        <f>SUM(B117:B119)</f>
        <v>2423358</v>
      </c>
      <c r="C120" s="1">
        <f>SUM(C117:C119)</f>
        <v>2723358</v>
      </c>
      <c r="D120" s="1">
        <f>SUM(D117:D119)</f>
        <v>2698358</v>
      </c>
      <c r="F120" s="2" t="s">
        <v>4</v>
      </c>
      <c r="G120" s="1">
        <f>SUM(G117:G119)</f>
        <v>2989253</v>
      </c>
      <c r="H120" s="1">
        <f>SUM(H117:H119)</f>
        <v>2909253</v>
      </c>
      <c r="I120" s="1">
        <f>SUM(I117:I119)</f>
        <v>3189253</v>
      </c>
    </row>
    <row r="121" spans="1:9" hidden="1" x14ac:dyDescent="0.25">
      <c r="A121" s="2" t="s">
        <v>5</v>
      </c>
      <c r="B121" s="1">
        <v>2182</v>
      </c>
      <c r="F121" s="2" t="s">
        <v>5</v>
      </c>
      <c r="G121" s="1">
        <v>4251</v>
      </c>
    </row>
    <row r="122" spans="1:9" hidden="1" x14ac:dyDescent="0.25">
      <c r="A122" s="2" t="s">
        <v>33</v>
      </c>
      <c r="C122" s="3">
        <f>C120-$B$5</f>
        <v>2283358</v>
      </c>
      <c r="F122" s="2" t="s">
        <v>33</v>
      </c>
      <c r="H122" s="3">
        <f>H120-$B$5</f>
        <v>2469253</v>
      </c>
    </row>
    <row r="123" spans="1:9" hidden="1" x14ac:dyDescent="0.25">
      <c r="A123" s="2" t="s">
        <v>7</v>
      </c>
      <c r="B123" s="1">
        <v>7409.377974631072</v>
      </c>
      <c r="C123" s="3"/>
      <c r="F123" s="2" t="s">
        <v>7</v>
      </c>
      <c r="G123" s="1">
        <v>7962.2258556747101</v>
      </c>
      <c r="H123" s="3"/>
    </row>
    <row r="124" spans="1:9" hidden="1" x14ac:dyDescent="0.25">
      <c r="A124" s="2" t="s">
        <v>120</v>
      </c>
      <c r="B124" s="1">
        <f>SUM(B123,B121)</f>
        <v>9591.377974631072</v>
      </c>
      <c r="C124" s="3"/>
      <c r="F124" s="2" t="s">
        <v>120</v>
      </c>
      <c r="G124" s="1">
        <f>SUM(G123,G121)</f>
        <v>12213.225855674711</v>
      </c>
      <c r="H124" s="3"/>
    </row>
    <row r="125" spans="1:9" hidden="1" x14ac:dyDescent="0.25">
      <c r="A125" s="2" t="s">
        <v>119</v>
      </c>
      <c r="B125">
        <v>63</v>
      </c>
      <c r="F125" s="2" t="s">
        <v>119</v>
      </c>
      <c r="G125">
        <v>58</v>
      </c>
    </row>
    <row r="126" spans="1:9" hidden="1" x14ac:dyDescent="0.25"/>
    <row r="127" spans="1:9" hidden="1" x14ac:dyDescent="0.25"/>
    <row r="128" spans="1:9" hidden="1" x14ac:dyDescent="0.25">
      <c r="A128" s="11" t="s">
        <v>38</v>
      </c>
      <c r="B128" s="65" t="s">
        <v>11</v>
      </c>
      <c r="C128" s="65" t="s">
        <v>85</v>
      </c>
      <c r="D128" s="65"/>
      <c r="F128" s="11" t="s">
        <v>127</v>
      </c>
      <c r="G128" s="65" t="s">
        <v>11</v>
      </c>
      <c r="H128" s="65" t="s">
        <v>133</v>
      </c>
      <c r="I128" s="65"/>
    </row>
    <row r="129" spans="1:9" hidden="1" x14ac:dyDescent="0.25">
      <c r="A129" s="12" t="s">
        <v>84</v>
      </c>
      <c r="B129" t="s">
        <v>86</v>
      </c>
      <c r="C129" s="2" t="s">
        <v>41</v>
      </c>
      <c r="D129" s="2" t="s">
        <v>51</v>
      </c>
      <c r="F129" s="7" t="s">
        <v>132</v>
      </c>
      <c r="G129" s="2" t="s">
        <v>86</v>
      </c>
      <c r="H129" s="2" t="s">
        <v>41</v>
      </c>
      <c r="I129" s="2" t="s">
        <v>51</v>
      </c>
    </row>
    <row r="130" spans="1:9" hidden="1" x14ac:dyDescent="0.25">
      <c r="A130" s="2" t="s">
        <v>2</v>
      </c>
      <c r="B130" s="1">
        <v>2950000</v>
      </c>
      <c r="C130" s="4">
        <v>2870000</v>
      </c>
      <c r="D130" s="1">
        <v>3300000</v>
      </c>
      <c r="F130" s="2" t="s">
        <v>2</v>
      </c>
      <c r="G130" s="1">
        <v>2690000</v>
      </c>
      <c r="H130" s="1">
        <v>2690000</v>
      </c>
      <c r="I130" s="1">
        <v>3200000</v>
      </c>
    </row>
    <row r="131" spans="1:9" hidden="1" x14ac:dyDescent="0.25">
      <c r="A131" s="2" t="s">
        <v>3</v>
      </c>
      <c r="B131" s="1">
        <v>29032</v>
      </c>
      <c r="C131" s="1">
        <v>29032</v>
      </c>
      <c r="D131" s="1">
        <v>29032</v>
      </c>
      <c r="F131" s="2" t="s">
        <v>3</v>
      </c>
      <c r="G131" s="1">
        <v>0</v>
      </c>
      <c r="H131" s="1">
        <v>0</v>
      </c>
      <c r="I131" s="1">
        <v>0</v>
      </c>
    </row>
    <row r="132" spans="1:9" hidden="1" x14ac:dyDescent="0.25">
      <c r="A132" s="2" t="s">
        <v>10</v>
      </c>
      <c r="B132" s="1">
        <v>8032</v>
      </c>
      <c r="C132" s="1">
        <v>8032</v>
      </c>
      <c r="D132" s="1">
        <v>8032</v>
      </c>
      <c r="F132" s="2" t="s">
        <v>10</v>
      </c>
      <c r="G132" s="1">
        <v>68624</v>
      </c>
      <c r="H132" s="1">
        <v>68624</v>
      </c>
      <c r="I132" s="1">
        <v>68624</v>
      </c>
    </row>
    <row r="133" spans="1:9" hidden="1" x14ac:dyDescent="0.25">
      <c r="A133" s="2" t="s">
        <v>4</v>
      </c>
      <c r="B133" s="1">
        <f>SUM(B130:B132)</f>
        <v>2987064</v>
      </c>
      <c r="C133" s="1">
        <f>SUM(C130:C132)</f>
        <v>2907064</v>
      </c>
      <c r="D133" s="1">
        <f>SUM(D130:D132)</f>
        <v>3337064</v>
      </c>
      <c r="F133" s="2" t="s">
        <v>4</v>
      </c>
      <c r="G133" s="1">
        <f>SUM(G130:G132)</f>
        <v>2758624</v>
      </c>
      <c r="H133" s="1">
        <f>SUM(H130:H132)</f>
        <v>2758624</v>
      </c>
      <c r="I133" s="1">
        <f>SUM(I130:I132)</f>
        <v>3268624</v>
      </c>
    </row>
    <row r="134" spans="1:9" hidden="1" x14ac:dyDescent="0.25">
      <c r="A134" s="2" t="s">
        <v>5</v>
      </c>
      <c r="B134" s="1">
        <v>2182</v>
      </c>
      <c r="F134" s="2" t="s">
        <v>5</v>
      </c>
      <c r="G134" s="1">
        <v>3500</v>
      </c>
    </row>
    <row r="135" spans="1:9" hidden="1" x14ac:dyDescent="0.25">
      <c r="A135" s="2" t="s">
        <v>33</v>
      </c>
      <c r="C135" s="3">
        <f>C133-$B$5</f>
        <v>2467064</v>
      </c>
      <c r="F135" s="2" t="s">
        <v>33</v>
      </c>
      <c r="H135" s="3">
        <f>H133-$B$5</f>
        <v>2318624</v>
      </c>
    </row>
    <row r="136" spans="1:9" hidden="1" x14ac:dyDescent="0.25">
      <c r="A136" s="2" t="s">
        <v>7</v>
      </c>
      <c r="B136" s="1">
        <v>8021.5813130981905</v>
      </c>
      <c r="C136" s="3">
        <v>9223</v>
      </c>
      <c r="F136" s="2" t="s">
        <v>7</v>
      </c>
      <c r="G136" s="1">
        <v>7027.1382931716826</v>
      </c>
      <c r="H136" s="3"/>
    </row>
    <row r="137" spans="1:9" hidden="1" x14ac:dyDescent="0.25">
      <c r="A137" s="2" t="s">
        <v>120</v>
      </c>
      <c r="B137" s="1">
        <f>SUM(B136,B134)</f>
        <v>10203.581313098191</v>
      </c>
      <c r="C137" s="3"/>
      <c r="F137" s="2" t="s">
        <v>120</v>
      </c>
      <c r="G137" s="1">
        <f>SUM(G136,G134)</f>
        <v>10527.138293171683</v>
      </c>
      <c r="H137" s="3"/>
    </row>
    <row r="138" spans="1:9" hidden="1" x14ac:dyDescent="0.25">
      <c r="A138" s="2" t="s">
        <v>119</v>
      </c>
      <c r="B138">
        <v>53</v>
      </c>
      <c r="F138" s="2" t="s">
        <v>119</v>
      </c>
      <c r="G138">
        <v>53</v>
      </c>
    </row>
    <row r="139" spans="1:9" hidden="1" x14ac:dyDescent="0.25"/>
    <row r="140" spans="1:9" hidden="1" x14ac:dyDescent="0.25"/>
    <row r="141" spans="1:9" hidden="1" x14ac:dyDescent="0.25">
      <c r="A141" s="11" t="s">
        <v>22</v>
      </c>
      <c r="B141" s="65" t="s">
        <v>11</v>
      </c>
      <c r="C141" s="65" t="s">
        <v>85</v>
      </c>
      <c r="D141" s="65"/>
      <c r="F141" s="11" t="s">
        <v>149</v>
      </c>
      <c r="G141" s="65"/>
      <c r="H141" s="65"/>
      <c r="I141" s="65"/>
    </row>
    <row r="142" spans="1:9" hidden="1" x14ac:dyDescent="0.25">
      <c r="A142" s="7" t="s">
        <v>121</v>
      </c>
      <c r="B142" s="2" t="s">
        <v>86</v>
      </c>
      <c r="C142" s="2" t="s">
        <v>41</v>
      </c>
      <c r="F142" s="68" t="s">
        <v>150</v>
      </c>
      <c r="G142" s="2" t="s">
        <v>86</v>
      </c>
      <c r="H142" s="2" t="s">
        <v>41</v>
      </c>
      <c r="I142" s="2" t="s">
        <v>51</v>
      </c>
    </row>
    <row r="143" spans="1:9" hidden="1" x14ac:dyDescent="0.25">
      <c r="A143" s="2" t="s">
        <v>2</v>
      </c>
      <c r="B143" s="1">
        <v>2600000</v>
      </c>
      <c r="C143" s="4">
        <v>2650000</v>
      </c>
      <c r="D143" s="1">
        <v>3255000</v>
      </c>
      <c r="F143" s="2" t="s">
        <v>2</v>
      </c>
      <c r="G143" s="1">
        <v>2850000</v>
      </c>
      <c r="H143" s="1">
        <v>2550000</v>
      </c>
      <c r="I143" s="1">
        <v>2900000</v>
      </c>
    </row>
    <row r="144" spans="1:9" hidden="1" x14ac:dyDescent="0.25">
      <c r="A144" s="2" t="s">
        <v>3</v>
      </c>
      <c r="B144" s="1">
        <v>236000</v>
      </c>
      <c r="C144" s="1">
        <v>236000</v>
      </c>
      <c r="D144" s="1">
        <v>236000</v>
      </c>
      <c r="F144" s="2" t="s">
        <v>3</v>
      </c>
      <c r="G144" s="1">
        <v>262708</v>
      </c>
      <c r="H144" s="1">
        <v>265000</v>
      </c>
      <c r="I144" s="1">
        <v>265000</v>
      </c>
    </row>
    <row r="145" spans="1:9" hidden="1" x14ac:dyDescent="0.25">
      <c r="A145" s="2" t="s">
        <v>10</v>
      </c>
      <c r="B145" s="1">
        <v>8658</v>
      </c>
      <c r="C145" s="1">
        <v>8658</v>
      </c>
      <c r="D145" s="1">
        <v>8658</v>
      </c>
      <c r="F145" s="2" t="s">
        <v>10</v>
      </c>
      <c r="G145" s="1">
        <v>15482</v>
      </c>
      <c r="H145" s="1"/>
      <c r="I145" s="1"/>
    </row>
    <row r="146" spans="1:9" hidden="1" x14ac:dyDescent="0.25">
      <c r="A146" s="2" t="s">
        <v>4</v>
      </c>
      <c r="B146" s="1">
        <f>SUM(B143:B145)</f>
        <v>2844658</v>
      </c>
      <c r="C146" s="1">
        <f>SUM(C143:C145)</f>
        <v>2894658</v>
      </c>
      <c r="D146" s="1">
        <f>SUM(D143:D145)</f>
        <v>3499658</v>
      </c>
      <c r="F146" s="2" t="s">
        <v>4</v>
      </c>
      <c r="G146" s="1">
        <f>SUM(G143:G145)</f>
        <v>3128190</v>
      </c>
      <c r="H146" s="1">
        <f>SUM(H143:H145)</f>
        <v>2815000</v>
      </c>
      <c r="I146" s="1">
        <f>SUM(I143:I145)</f>
        <v>3165000</v>
      </c>
    </row>
    <row r="147" spans="1:9" hidden="1" x14ac:dyDescent="0.25">
      <c r="A147" s="2" t="s">
        <v>5</v>
      </c>
      <c r="B147" s="1">
        <v>3519</v>
      </c>
      <c r="D147" s="1"/>
      <c r="F147" s="2" t="s">
        <v>5</v>
      </c>
      <c r="G147" s="1">
        <v>5376</v>
      </c>
    </row>
    <row r="148" spans="1:9" hidden="1" x14ac:dyDescent="0.25">
      <c r="A148" s="2" t="s">
        <v>33</v>
      </c>
      <c r="C148" s="3">
        <f>C146-$B$5</f>
        <v>2454658</v>
      </c>
      <c r="F148" s="2" t="s">
        <v>33</v>
      </c>
      <c r="H148" s="3">
        <f>H146-$B$5</f>
        <v>2375000</v>
      </c>
    </row>
    <row r="149" spans="1:9" hidden="1" x14ac:dyDescent="0.25">
      <c r="A149" s="2" t="s">
        <v>7</v>
      </c>
      <c r="B149" s="1">
        <v>7548.1506408501818</v>
      </c>
      <c r="C149" s="3"/>
      <c r="F149" s="2" t="s">
        <v>7</v>
      </c>
      <c r="G149" s="1">
        <v>8119.7735501056932</v>
      </c>
      <c r="H149" s="3"/>
    </row>
    <row r="150" spans="1:9" hidden="1" x14ac:dyDescent="0.25">
      <c r="A150" s="2" t="s">
        <v>120</v>
      </c>
      <c r="B150" s="1">
        <f>SUM(B149,B147)</f>
        <v>11067.150640850181</v>
      </c>
      <c r="C150" s="3"/>
      <c r="F150" s="2" t="s">
        <v>120</v>
      </c>
      <c r="G150" s="1">
        <f>SUM(G149,G147)</f>
        <v>13495.773550105692</v>
      </c>
      <c r="H150" s="3"/>
    </row>
    <row r="151" spans="1:9" hidden="1" x14ac:dyDescent="0.25">
      <c r="A151" s="2" t="s">
        <v>119</v>
      </c>
      <c r="B151">
        <v>54</v>
      </c>
      <c r="F151" s="2" t="s">
        <v>119</v>
      </c>
      <c r="G151">
        <v>53</v>
      </c>
    </row>
    <row r="154" spans="1:9" x14ac:dyDescent="0.25">
      <c r="A154" s="2" t="s">
        <v>138</v>
      </c>
      <c r="B154" t="s">
        <v>11</v>
      </c>
      <c r="C154" t="s">
        <v>147</v>
      </c>
      <c r="F154" s="2" t="s">
        <v>138</v>
      </c>
      <c r="G154" t="s">
        <v>11</v>
      </c>
      <c r="H154" t="s">
        <v>147</v>
      </c>
    </row>
    <row r="155" spans="1:9" x14ac:dyDescent="0.25">
      <c r="A155" s="7" t="s">
        <v>146</v>
      </c>
      <c r="B155" s="2" t="s">
        <v>86</v>
      </c>
      <c r="C155" s="2" t="s">
        <v>41</v>
      </c>
      <c r="F155" s="7" t="s">
        <v>148</v>
      </c>
      <c r="G155" s="2" t="s">
        <v>86</v>
      </c>
      <c r="H155" s="2" t="s">
        <v>41</v>
      </c>
    </row>
    <row r="156" spans="1:9" x14ac:dyDescent="0.25">
      <c r="A156" s="2" t="s">
        <v>2</v>
      </c>
      <c r="B156" s="1">
        <v>2700000</v>
      </c>
      <c r="C156" s="1">
        <v>3110000</v>
      </c>
      <c r="F156" s="2" t="s">
        <v>2</v>
      </c>
      <c r="G156" s="1">
        <v>2600000</v>
      </c>
      <c r="H156" s="1">
        <v>2700000</v>
      </c>
    </row>
    <row r="157" spans="1:9" x14ac:dyDescent="0.25">
      <c r="A157" s="2" t="s">
        <v>3</v>
      </c>
      <c r="B157" s="1">
        <v>93691</v>
      </c>
      <c r="C157" s="1">
        <v>93691</v>
      </c>
      <c r="F157" s="2" t="s">
        <v>3</v>
      </c>
      <c r="G157" s="1">
        <v>99778</v>
      </c>
      <c r="H157" s="1">
        <v>99778</v>
      </c>
    </row>
    <row r="158" spans="1:9" x14ac:dyDescent="0.25">
      <c r="A158" s="2" t="s">
        <v>10</v>
      </c>
      <c r="B158" s="1">
        <v>15482</v>
      </c>
      <c r="C158" s="1">
        <v>15482</v>
      </c>
      <c r="F158" s="2" t="s">
        <v>10</v>
      </c>
      <c r="G158" s="1">
        <v>8882</v>
      </c>
      <c r="H158" s="1"/>
    </row>
    <row r="159" spans="1:9" x14ac:dyDescent="0.25">
      <c r="A159" s="2" t="s">
        <v>4</v>
      </c>
      <c r="B159" s="1">
        <f>SUM(B156:B158)</f>
        <v>2809173</v>
      </c>
      <c r="C159" s="1">
        <f>SUM(C156:C158)</f>
        <v>3219173</v>
      </c>
      <c r="F159" s="2" t="s">
        <v>4</v>
      </c>
      <c r="G159" s="1">
        <f>SUM(G156:G158)</f>
        <v>2708660</v>
      </c>
      <c r="H159" s="1">
        <f>SUM(H156:H158)</f>
        <v>2799778</v>
      </c>
    </row>
    <row r="160" spans="1:9" x14ac:dyDescent="0.25">
      <c r="A160" s="2" t="s">
        <v>5</v>
      </c>
      <c r="B160" s="1">
        <v>4340</v>
      </c>
      <c r="F160" s="2" t="s">
        <v>5</v>
      </c>
      <c r="G160" s="1">
        <v>4785</v>
      </c>
    </row>
    <row r="161" spans="1:9" x14ac:dyDescent="0.25">
      <c r="A161" s="2" t="s">
        <v>33</v>
      </c>
      <c r="C161" s="3">
        <f>C159-$B$5</f>
        <v>2779173</v>
      </c>
      <c r="F161" s="2" t="s">
        <v>33</v>
      </c>
      <c r="H161" s="3">
        <f>H159-$B$5</f>
        <v>2359778</v>
      </c>
    </row>
    <row r="162" spans="1:9" x14ac:dyDescent="0.25">
      <c r="A162" s="2" t="s">
        <v>7</v>
      </c>
      <c r="B162" s="1">
        <v>8119.7735501056932</v>
      </c>
      <c r="C162" s="3"/>
      <c r="F162" s="2" t="s">
        <v>7</v>
      </c>
      <c r="G162" s="1">
        <v>8118.0153653588623</v>
      </c>
      <c r="H162" s="3"/>
    </row>
    <row r="163" spans="1:9" x14ac:dyDescent="0.25">
      <c r="A163" s="2" t="s">
        <v>120</v>
      </c>
      <c r="B163" s="1">
        <f>SUM(B162,B160)</f>
        <v>12459.773550105692</v>
      </c>
      <c r="C163" s="3"/>
      <c r="F163" s="2" t="s">
        <v>120</v>
      </c>
      <c r="G163" s="1">
        <f>SUM(G162,G160)</f>
        <v>12903.015365358862</v>
      </c>
      <c r="H163" s="3"/>
    </row>
    <row r="164" spans="1:9" x14ac:dyDescent="0.25">
      <c r="A164" s="2" t="s">
        <v>119</v>
      </c>
      <c r="B164">
        <v>53</v>
      </c>
      <c r="F164" s="2" t="s">
        <v>119</v>
      </c>
      <c r="G164">
        <v>53</v>
      </c>
    </row>
    <row r="167" spans="1:9" x14ac:dyDescent="0.25">
      <c r="A167" s="2" t="s">
        <v>138</v>
      </c>
      <c r="B167" t="s">
        <v>11</v>
      </c>
      <c r="C167" t="s">
        <v>147</v>
      </c>
      <c r="F167" s="2" t="s">
        <v>38</v>
      </c>
    </row>
    <row r="168" spans="1:9" x14ac:dyDescent="0.25">
      <c r="A168" s="7" t="s">
        <v>139</v>
      </c>
      <c r="B168" s="2" t="s">
        <v>86</v>
      </c>
      <c r="C168" s="2" t="s">
        <v>52</v>
      </c>
      <c r="F168" s="7" t="s">
        <v>156</v>
      </c>
    </row>
    <row r="169" spans="1:9" x14ac:dyDescent="0.25">
      <c r="A169" s="2" t="s">
        <v>2</v>
      </c>
      <c r="B169" s="1">
        <v>2690000</v>
      </c>
      <c r="C169" s="1">
        <v>2550000</v>
      </c>
      <c r="F169" s="2" t="s">
        <v>2</v>
      </c>
      <c r="G169" s="1">
        <v>2400000</v>
      </c>
      <c r="H169" s="1">
        <v>2800000</v>
      </c>
    </row>
    <row r="170" spans="1:9" x14ac:dyDescent="0.25">
      <c r="A170" s="2" t="s">
        <v>3</v>
      </c>
      <c r="B170" s="1">
        <v>91665</v>
      </c>
      <c r="C170" s="1">
        <v>91665</v>
      </c>
      <c r="F170" s="2" t="s">
        <v>3</v>
      </c>
      <c r="G170" s="1">
        <v>46000</v>
      </c>
      <c r="H170" s="1">
        <v>91665</v>
      </c>
    </row>
    <row r="171" spans="1:9" x14ac:dyDescent="0.25">
      <c r="A171" s="2" t="s">
        <v>10</v>
      </c>
      <c r="B171" s="1">
        <v>15482</v>
      </c>
      <c r="C171" s="1"/>
      <c r="D171" s="1">
        <v>15482</v>
      </c>
      <c r="F171" s="2" t="s">
        <v>10</v>
      </c>
      <c r="G171" s="1">
        <v>1164</v>
      </c>
      <c r="H171" s="1"/>
      <c r="I171" s="1">
        <v>15482</v>
      </c>
    </row>
    <row r="172" spans="1:9" x14ac:dyDescent="0.25">
      <c r="A172" s="2" t="s">
        <v>4</v>
      </c>
      <c r="B172" s="1">
        <f>SUM(B169:B171)</f>
        <v>2797147</v>
      </c>
      <c r="C172" s="1">
        <f>SUM(C169:C171)</f>
        <v>2641665</v>
      </c>
      <c r="F172" s="2" t="s">
        <v>4</v>
      </c>
      <c r="G172" s="1">
        <f>SUM(G169:G171)</f>
        <v>2447164</v>
      </c>
      <c r="H172" s="1">
        <f>SUM(H169:H171)</f>
        <v>2891665</v>
      </c>
    </row>
    <row r="173" spans="1:9" x14ac:dyDescent="0.25">
      <c r="A173" s="2" t="s">
        <v>5</v>
      </c>
      <c r="B173" s="1">
        <v>4340</v>
      </c>
      <c r="F173" s="2" t="s">
        <v>5</v>
      </c>
      <c r="G173" s="1">
        <v>4340</v>
      </c>
    </row>
    <row r="174" spans="1:9" x14ac:dyDescent="0.25">
      <c r="A174" s="2" t="s">
        <v>33</v>
      </c>
      <c r="C174" s="3">
        <f>C172-$B$5</f>
        <v>2201665</v>
      </c>
      <c r="F174" s="2" t="s">
        <v>33</v>
      </c>
      <c r="H174" s="3">
        <f>H172-$B$5</f>
        <v>2451665</v>
      </c>
    </row>
    <row r="175" spans="1:9" x14ac:dyDescent="0.25">
      <c r="A175" s="2" t="s">
        <v>7</v>
      </c>
      <c r="B175" s="1">
        <v>8055.1830803881203</v>
      </c>
      <c r="C175" s="3"/>
      <c r="F175" s="2" t="s">
        <v>7</v>
      </c>
      <c r="G175" s="1">
        <v>8055.1830803881203</v>
      </c>
      <c r="H175" s="3"/>
    </row>
    <row r="176" spans="1:9" x14ac:dyDescent="0.25">
      <c r="A176" s="2" t="s">
        <v>120</v>
      </c>
      <c r="B176" s="1">
        <f>SUM(B175,B173)</f>
        <v>12395.18308038812</v>
      </c>
      <c r="C176" s="3"/>
      <c r="F176" s="2" t="s">
        <v>120</v>
      </c>
      <c r="G176" s="1">
        <f>SUM(G175,G173)</f>
        <v>12395.18308038812</v>
      </c>
      <c r="H176" s="3"/>
    </row>
    <row r="177" spans="1:7" x14ac:dyDescent="0.25">
      <c r="A177" s="2" t="s">
        <v>119</v>
      </c>
      <c r="B177">
        <v>53</v>
      </c>
      <c r="F177" s="2" t="s">
        <v>119</v>
      </c>
      <c r="G177">
        <v>43</v>
      </c>
    </row>
  </sheetData>
  <mergeCells count="3">
    <mergeCell ref="F1:K7"/>
    <mergeCell ref="B40:C40"/>
    <mergeCell ref="B28:G29"/>
  </mergeCells>
  <conditionalFormatting sqref="A33">
    <cfRule type="colorScale" priority="1">
      <colorScale>
        <cfvo type="min"/>
        <cfvo type="max"/>
        <color rgb="FFFF7128"/>
        <color rgb="FFFFEF9C"/>
      </colorScale>
    </cfRule>
  </conditionalFormatting>
  <hyperlinks>
    <hyperlink ref="A80" r:id="rId1" xr:uid="{F5258907-7927-4B0E-9F33-CD304C7C4BC3}"/>
    <hyperlink ref="F80" r:id="rId2" xr:uid="{76394CF9-CA04-480D-A3ED-FCBC694E202C}"/>
    <hyperlink ref="F92" r:id="rId3" xr:uid="{494A9ABC-E42E-4651-B9D5-61F8F8099754}"/>
    <hyperlink ref="A104" r:id="rId4" xr:uid="{72B6E52C-0E0A-4203-8C14-EBB890238A74}"/>
    <hyperlink ref="A13" r:id="rId5" xr:uid="{08269B3F-084A-4943-B0F8-CD2F6780382C}"/>
    <hyperlink ref="A11" r:id="rId6" xr:uid="{D2A359C6-7AF2-41C8-BC8D-2DA9322A1587}"/>
    <hyperlink ref="A12" r:id="rId7" xr:uid="{42E7805F-7CBF-43DF-B557-E3143E4FED69}"/>
    <hyperlink ref="F56" r:id="rId8" xr:uid="{9E572429-F990-4F1E-9E42-9DDAF2537693}"/>
    <hyperlink ref="A14" r:id="rId9" xr:uid="{34E17CBB-49F3-4B72-AC97-A90FAC228F1E}"/>
    <hyperlink ref="A68" r:id="rId10" xr:uid="{19624824-9337-402C-8BC1-50D774C3752E}"/>
    <hyperlink ref="F68" r:id="rId11" xr:uid="{6564640C-7279-43BA-A6CB-A18AA84B8805}"/>
    <hyperlink ref="F44" r:id="rId12" xr:uid="{F0423B34-FF07-4786-83DC-E0EB674CAD1F}"/>
    <hyperlink ref="A15" r:id="rId13" xr:uid="{BDF12033-FA2D-417A-87CA-8E6C638CEA8B}"/>
    <hyperlink ref="A16" r:id="rId14" xr:uid="{E56280AC-291C-4091-B2B2-1BE4905E2CA9}"/>
    <hyperlink ref="A17" r:id="rId15" xr:uid="{7322BA29-5B1C-4F54-BFB3-AB92576BED86}"/>
    <hyperlink ref="A18" r:id="rId16" xr:uid="{5AF879B8-4D9B-45D8-8263-4B79D8E24299}"/>
    <hyperlink ref="F32" r:id="rId17" xr:uid="{9B255751-43E0-4505-95D3-CC96987DD9F0}"/>
    <hyperlink ref="A19" r:id="rId18" xr:uid="{C989563B-BA80-4534-94A2-41B656001B24}"/>
    <hyperlink ref="A129" r:id="rId19" xr:uid="{D09F439C-167E-46D5-885F-2BB7D6DE6930}"/>
    <hyperlink ref="A116" r:id="rId20" xr:uid="{B7780439-3C7E-4E1D-BFA2-3BC0815AFD82}"/>
    <hyperlink ref="A142" r:id="rId21" xr:uid="{2E14B421-9051-4DE1-8B91-C7A8DADF107A}"/>
    <hyperlink ref="F116" r:id="rId22" xr:uid="{5F151B2A-9709-42A7-BDA2-5D04CAB4C0E5}"/>
    <hyperlink ref="F129" r:id="rId23" xr:uid="{D8AE6DEB-7D3E-460A-8EFA-C12C220E9340}"/>
    <hyperlink ref="A168" r:id="rId24" xr:uid="{CE8A7DC6-4816-4CF4-B82B-D848CD4DBBF5}"/>
    <hyperlink ref="A20" r:id="rId25" xr:uid="{5CD887E9-D413-4034-BA86-492BA85B63E4}"/>
    <hyperlink ref="A21" r:id="rId26" xr:uid="{7EE907A5-66B7-4B47-B39B-84142AA59CDF}"/>
    <hyperlink ref="A22" r:id="rId27" xr:uid="{A258A2BA-83BE-4B06-9147-CCC33CFDBAD9}"/>
    <hyperlink ref="A155" r:id="rId28" xr:uid="{573B88A4-0D02-40A7-B557-F8D5D39F0D2D}"/>
    <hyperlink ref="F155" r:id="rId29" xr:uid="{C0BECD98-E700-49FA-996C-79D88C3372CF}"/>
    <hyperlink ref="F142" r:id="rId30" xr:uid="{7C8B97D5-E0A9-4946-9C90-FD00B9636ACE}"/>
    <hyperlink ref="F168" r:id="rId31" xr:uid="{CB68AD00-70D1-4E92-A096-41EA39C9F04D}"/>
  </hyperlinks>
  <pageMargins left="0.7" right="0.7" top="0.75" bottom="0.75" header="0.3" footer="0.3"/>
  <pageSetup orientation="portrait" r:id="rId32"/>
  <drawing r:id="rId33"/>
  <legacyDrawing r:id="rId34"/>
  <mc:AlternateContent xmlns:mc="http://schemas.openxmlformats.org/markup-compatibility/2006">
    <mc:Choice Requires="x14">
      <controls>
        <mc:AlternateContent xmlns:mc="http://schemas.openxmlformats.org/markup-compatibility/2006">
          <mc:Choice Requires="x14">
            <control shapeId="1025" r:id="rId35" name="Scroll Bar 1">
              <controlPr defaultSize="0" autoPict="0">
                <anchor moveWithCells="1">
                  <from>
                    <xdr:col>2</xdr:col>
                    <xdr:colOff>9525</xdr:colOff>
                    <xdr:row>2</xdr:row>
                    <xdr:rowOff>0</xdr:rowOff>
                  </from>
                  <to>
                    <xdr:col>3</xdr:col>
                    <xdr:colOff>1181100</xdr:colOff>
                    <xdr:row>3</xdr:row>
                    <xdr:rowOff>0</xdr:rowOff>
                  </to>
                </anchor>
              </controlPr>
            </control>
          </mc:Choice>
        </mc:AlternateContent>
        <mc:AlternateContent xmlns:mc="http://schemas.openxmlformats.org/markup-compatibility/2006">
          <mc:Choice Requires="x14">
            <control shapeId="1026" r:id="rId36" name="Scroll Bar 2">
              <controlPr defaultSize="0" autoPict="0">
                <anchor moveWithCells="1">
                  <from>
                    <xdr:col>2</xdr:col>
                    <xdr:colOff>19050</xdr:colOff>
                    <xdr:row>4</xdr:row>
                    <xdr:rowOff>0</xdr:rowOff>
                  </from>
                  <to>
                    <xdr:col>3</xdr:col>
                    <xdr:colOff>1190625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A0D6F-A513-440C-BF9D-87C9BBBB9C81}">
  <sheetPr>
    <pageSetUpPr fitToPage="1"/>
  </sheetPr>
  <dimension ref="A1:I743"/>
  <sheetViews>
    <sheetView showGridLines="0" workbookViewId="0">
      <selection activeCell="C23" sqref="C23"/>
    </sheetView>
  </sheetViews>
  <sheetFormatPr defaultColWidth="9.140625" defaultRowHeight="12.75" x14ac:dyDescent="0.2"/>
  <cols>
    <col min="1" max="1" width="5.7109375" style="22" customWidth="1"/>
    <col min="2" max="2" width="13" style="22" customWidth="1"/>
    <col min="3" max="3" width="14.28515625" style="22" customWidth="1"/>
    <col min="4" max="4" width="19.85546875" style="22" bestFit="1" customWidth="1"/>
    <col min="5" max="5" width="12.7109375" style="22" customWidth="1"/>
    <col min="6" max="7" width="12.7109375" style="22" hidden="1" customWidth="1"/>
    <col min="8" max="8" width="15.5703125" style="22" hidden="1" customWidth="1"/>
    <col min="9" max="9" width="4.140625" style="22" customWidth="1"/>
    <col min="10" max="16384" width="9.140625" style="22"/>
  </cols>
  <sheetData>
    <row r="1" spans="1:8" ht="30" customHeight="1" x14ac:dyDescent="0.2">
      <c r="A1" s="55" t="s">
        <v>105</v>
      </c>
      <c r="B1" s="54"/>
      <c r="C1" s="54"/>
      <c r="D1" s="54"/>
      <c r="E1" s="54"/>
      <c r="F1" s="54"/>
      <c r="G1" s="54"/>
      <c r="H1" s="54"/>
    </row>
    <row r="2" spans="1:8" x14ac:dyDescent="0.2">
      <c r="A2" s="53"/>
      <c r="B2" s="34"/>
      <c r="C2" s="34"/>
      <c r="D2" s="34"/>
      <c r="E2" s="34"/>
      <c r="F2" s="34"/>
      <c r="G2" s="34"/>
      <c r="H2" s="52"/>
    </row>
    <row r="3" spans="1:8" x14ac:dyDescent="0.2">
      <c r="A3" s="51"/>
      <c r="B3" s="34"/>
      <c r="C3" s="34"/>
      <c r="D3" s="34"/>
      <c r="E3" s="34"/>
      <c r="F3" s="34"/>
      <c r="G3" s="34"/>
      <c r="H3" s="34"/>
    </row>
    <row r="4" spans="1:8" x14ac:dyDescent="0.2">
      <c r="A4" s="34"/>
      <c r="B4" s="34"/>
      <c r="C4" s="34"/>
      <c r="D4" s="34"/>
      <c r="E4" s="34"/>
      <c r="F4" s="34"/>
      <c r="G4" s="34"/>
      <c r="H4" s="34"/>
    </row>
    <row r="5" spans="1:8" ht="15.75" x14ac:dyDescent="0.2">
      <c r="A5" s="34"/>
      <c r="B5" s="43" t="s">
        <v>104</v>
      </c>
      <c r="C5" s="43"/>
      <c r="D5" s="43"/>
      <c r="E5" s="34"/>
      <c r="F5" s="34"/>
      <c r="G5" s="34"/>
      <c r="H5" s="34"/>
    </row>
    <row r="6" spans="1:8" ht="14.25" x14ac:dyDescent="0.2">
      <c r="A6" s="50"/>
      <c r="B6" s="34"/>
      <c r="C6" s="35" t="s">
        <v>106</v>
      </c>
      <c r="D6" s="60">
        <v>2286000</v>
      </c>
      <c r="E6" s="34"/>
      <c r="F6" s="34"/>
      <c r="G6" s="34"/>
      <c r="H6" s="34"/>
    </row>
    <row r="7" spans="1:8" ht="14.25" x14ac:dyDescent="0.2">
      <c r="A7" s="34"/>
      <c r="B7" s="34"/>
      <c r="C7" s="35" t="s">
        <v>107</v>
      </c>
      <c r="D7" s="47">
        <v>1.32E-2</v>
      </c>
      <c r="E7" s="34"/>
      <c r="F7" s="34"/>
      <c r="G7" s="34"/>
      <c r="H7" s="34"/>
    </row>
    <row r="8" spans="1:8" ht="14.25" x14ac:dyDescent="0.2">
      <c r="A8" s="34"/>
      <c r="B8" s="34"/>
      <c r="C8" s="35" t="s">
        <v>108</v>
      </c>
      <c r="D8" s="49">
        <v>30</v>
      </c>
      <c r="E8" s="34"/>
      <c r="F8" s="46" t="s">
        <v>103</v>
      </c>
      <c r="G8" s="45">
        <f>(1+rate/cp)^(cp/ppy)-1</f>
        <v>1.1000000000001009E-3</v>
      </c>
      <c r="H8" s="34"/>
    </row>
    <row r="9" spans="1:8" ht="14.25" x14ac:dyDescent="0.2">
      <c r="A9" s="34"/>
      <c r="B9" s="34"/>
      <c r="C9" s="35" t="s">
        <v>109</v>
      </c>
      <c r="D9" s="48" t="s">
        <v>102</v>
      </c>
      <c r="E9" s="34"/>
      <c r="F9" s="46" t="s">
        <v>101</v>
      </c>
      <c r="G9" s="34">
        <f>INDEX({26;24;12;6;4;2;1},MATCH(D9,{"Bi-Weekly","Semi-Monthly","Monthly","Bi-Monthly","Quarterly","Semi-Annually","Annually"},0))</f>
        <v>12</v>
      </c>
      <c r="H9" s="34"/>
    </row>
    <row r="10" spans="1:8" ht="14.25" x14ac:dyDescent="0.2">
      <c r="A10" s="34"/>
      <c r="B10" s="34"/>
      <c r="C10" s="35" t="s">
        <v>110</v>
      </c>
      <c r="D10" s="48" t="s">
        <v>100</v>
      </c>
      <c r="E10" s="34"/>
      <c r="F10" s="46" t="s">
        <v>99</v>
      </c>
      <c r="G10" s="34">
        <f>IF(D10="Beginning of Period",1,0)</f>
        <v>0</v>
      </c>
      <c r="H10" s="34"/>
    </row>
    <row r="11" spans="1:8" ht="15.95" customHeight="1" x14ac:dyDescent="0.2">
      <c r="A11" s="34"/>
      <c r="B11" s="34"/>
      <c r="C11" s="35" t="s">
        <v>111</v>
      </c>
      <c r="D11" s="47">
        <v>0</v>
      </c>
      <c r="E11" s="45"/>
      <c r="F11" s="46" t="s">
        <v>98</v>
      </c>
      <c r="G11" s="45">
        <f>(1+inflation/cp)^(cp/ppy)-1</f>
        <v>0</v>
      </c>
      <c r="H11" s="34"/>
    </row>
    <row r="12" spans="1:8" ht="15.95" customHeight="1" x14ac:dyDescent="0.2">
      <c r="A12" s="34"/>
      <c r="B12" s="34"/>
      <c r="C12" s="44"/>
      <c r="D12" s="34"/>
      <c r="E12" s="34"/>
      <c r="F12" s="34"/>
      <c r="G12" s="34"/>
      <c r="H12" s="34"/>
    </row>
    <row r="13" spans="1:8" ht="15.75" x14ac:dyDescent="0.2">
      <c r="A13" s="34"/>
      <c r="B13" s="43" t="s">
        <v>97</v>
      </c>
      <c r="C13" s="43"/>
      <c r="D13" s="43"/>
      <c r="E13" s="34"/>
      <c r="F13" s="34"/>
      <c r="G13" s="34"/>
      <c r="H13" s="37"/>
    </row>
    <row r="14" spans="1:8" ht="15.95" hidden="1" customHeight="1" x14ac:dyDescent="0.2">
      <c r="A14" s="34"/>
      <c r="B14" s="42"/>
      <c r="C14" s="41" t="s">
        <v>96</v>
      </c>
      <c r="D14" s="40">
        <f>PMT((1+rper)/(1+gper)-1,nper,-P,,type)</f>
        <v>7693.512334074745</v>
      </c>
      <c r="E14" s="34"/>
      <c r="F14" s="39"/>
      <c r="G14" s="39"/>
      <c r="H14" s="34"/>
    </row>
    <row r="15" spans="1:8" ht="15.95" customHeight="1" x14ac:dyDescent="0.2">
      <c r="A15" s="34"/>
      <c r="B15" s="34"/>
      <c r="C15" s="38" t="s">
        <v>95</v>
      </c>
      <c r="D15" s="58">
        <f>INDEX(C22:C743,1-type+1,0)</f>
        <v>7693.512334074745</v>
      </c>
      <c r="E15" s="34"/>
      <c r="F15" s="37"/>
      <c r="G15" s="34"/>
      <c r="H15" s="34"/>
    </row>
    <row r="16" spans="1:8" ht="15.95" customHeight="1" x14ac:dyDescent="0.2">
      <c r="A16" s="34"/>
      <c r="B16" s="34"/>
      <c r="C16" s="35" t="s">
        <v>94</v>
      </c>
      <c r="D16" s="59">
        <f>INDEX(C22:C743,nper-type+1)</f>
        <v>7693.512334074745</v>
      </c>
      <c r="E16" s="36"/>
      <c r="F16" s="34"/>
      <c r="G16" s="34"/>
      <c r="H16" s="34"/>
    </row>
    <row r="17" spans="1:9" ht="14.25" x14ac:dyDescent="0.2">
      <c r="A17" s="34"/>
      <c r="B17" s="34"/>
      <c r="C17" s="35" t="s">
        <v>93</v>
      </c>
      <c r="D17" s="59">
        <f>INDEX(E22:E743,nper-type+1)</f>
        <v>533148.10374573246</v>
      </c>
      <c r="E17" s="34"/>
      <c r="F17" s="34"/>
      <c r="G17" s="34"/>
      <c r="H17" s="34"/>
    </row>
    <row r="18" spans="1:9" x14ac:dyDescent="0.2">
      <c r="A18" s="34"/>
      <c r="B18" s="34"/>
      <c r="C18" s="34"/>
      <c r="D18" s="34"/>
      <c r="E18" s="34"/>
      <c r="F18" s="34"/>
      <c r="G18" s="34"/>
      <c r="H18" s="34"/>
    </row>
    <row r="19" spans="1:9" x14ac:dyDescent="0.2">
      <c r="C19" s="33"/>
      <c r="E19" s="30"/>
      <c r="H19" s="32"/>
    </row>
    <row r="20" spans="1:9" ht="15.75" x14ac:dyDescent="0.25">
      <c r="A20" s="31" t="s">
        <v>92</v>
      </c>
      <c r="E20" s="30"/>
      <c r="H20" s="30"/>
    </row>
    <row r="21" spans="1:9" ht="26.25" thickBot="1" x14ac:dyDescent="0.25">
      <c r="A21" s="29" t="s">
        <v>91</v>
      </c>
      <c r="B21" s="28" t="s">
        <v>113</v>
      </c>
      <c r="C21" s="28" t="s">
        <v>112</v>
      </c>
      <c r="D21" s="28" t="s">
        <v>114</v>
      </c>
      <c r="E21" s="28" t="s">
        <v>115</v>
      </c>
      <c r="F21" s="24"/>
      <c r="G21" s="24"/>
      <c r="H21" s="24"/>
      <c r="I21" s="24"/>
    </row>
    <row r="22" spans="1:9" x14ac:dyDescent="0.2">
      <c r="A22" s="27">
        <v>0</v>
      </c>
      <c r="B22" s="26">
        <v>0</v>
      </c>
      <c r="C22" s="26">
        <f>IF(type=1,w,0)</f>
        <v>0</v>
      </c>
      <c r="D22" s="56">
        <f>P-C22</f>
        <v>2286000</v>
      </c>
      <c r="E22" s="26">
        <v>0</v>
      </c>
      <c r="F22" s="24"/>
    </row>
    <row r="23" spans="1:9" x14ac:dyDescent="0.2">
      <c r="A23" s="25">
        <f t="shared" ref="A23:A86" si="0">IF(type=1,IF(A22&gt;=nper-1,NA(),A22+1),IF(A22&gt;=nper,NA(),A22+1))</f>
        <v>1</v>
      </c>
      <c r="B23" s="24">
        <f t="shared" ref="B23:B86" si="1">IF(ISERROR(A23),NA(),D22*rper)</f>
        <v>2514.6000000002305</v>
      </c>
      <c r="C23" s="24">
        <f t="shared" ref="C23:C86" si="2">IF(A23&lt;=IF(type=1,nper-1,nper),FV(gper,A23,,-w),NA())</f>
        <v>7693.512334074745</v>
      </c>
      <c r="D23" s="57">
        <f t="shared" ref="D23:D86" si="3">IF(ISERROR(A23),NA(),D22-C23+B23)</f>
        <v>2280821.0876659253</v>
      </c>
      <c r="E23" s="24">
        <f>IF(ISERROR(A23),NA(),SUM(B$22:B23))</f>
        <v>2514.6000000002305</v>
      </c>
      <c r="F23" s="24"/>
    </row>
    <row r="24" spans="1:9" x14ac:dyDescent="0.2">
      <c r="A24" s="25">
        <f t="shared" si="0"/>
        <v>2</v>
      </c>
      <c r="B24" s="24">
        <f t="shared" si="1"/>
        <v>2508.9031964327478</v>
      </c>
      <c r="C24" s="24">
        <f t="shared" si="2"/>
        <v>7693.512334074745</v>
      </c>
      <c r="D24" s="57">
        <f t="shared" si="3"/>
        <v>2275636.4785282831</v>
      </c>
      <c r="E24" s="24">
        <f>IF(ISERROR(A24),NA(),SUM(B$22:B24))</f>
        <v>5023.5031964329783</v>
      </c>
      <c r="F24" s="24"/>
    </row>
    <row r="25" spans="1:9" x14ac:dyDescent="0.2">
      <c r="A25" s="25">
        <f t="shared" si="0"/>
        <v>3</v>
      </c>
      <c r="B25" s="24">
        <f t="shared" si="1"/>
        <v>2503.2001263813409</v>
      </c>
      <c r="C25" s="24">
        <f t="shared" si="2"/>
        <v>7693.512334074745</v>
      </c>
      <c r="D25" s="57">
        <f t="shared" si="3"/>
        <v>2270446.1663205894</v>
      </c>
      <c r="E25" s="24">
        <f>IF(ISERROR(A25),NA(),SUM(B$22:B25))</f>
        <v>7526.7033228143191</v>
      </c>
      <c r="F25" s="24"/>
    </row>
    <row r="26" spans="1:9" x14ac:dyDescent="0.2">
      <c r="A26" s="25">
        <f t="shared" si="0"/>
        <v>4</v>
      </c>
      <c r="B26" s="24">
        <f t="shared" si="1"/>
        <v>2497.4907829528775</v>
      </c>
      <c r="C26" s="24">
        <f t="shared" si="2"/>
        <v>7693.512334074745</v>
      </c>
      <c r="D26" s="57">
        <f t="shared" si="3"/>
        <v>2265250.1447694674</v>
      </c>
      <c r="E26" s="24">
        <f>IF(ISERROR(A26),NA(),SUM(B$22:B26))</f>
        <v>10024.194105767197</v>
      </c>
    </row>
    <row r="27" spans="1:9" x14ac:dyDescent="0.2">
      <c r="A27" s="25">
        <f t="shared" si="0"/>
        <v>5</v>
      </c>
      <c r="B27" s="24">
        <f t="shared" si="1"/>
        <v>2491.7751592466425</v>
      </c>
      <c r="C27" s="24">
        <f t="shared" si="2"/>
        <v>7693.512334074745</v>
      </c>
      <c r="D27" s="57">
        <f t="shared" si="3"/>
        <v>2260048.4075946393</v>
      </c>
      <c r="E27" s="24">
        <f>IF(ISERROR(A27),NA(),SUM(B$22:B27))</f>
        <v>12515.96926501384</v>
      </c>
    </row>
    <row r="28" spans="1:9" x14ac:dyDescent="0.2">
      <c r="A28" s="25">
        <f t="shared" si="0"/>
        <v>6</v>
      </c>
      <c r="B28" s="24">
        <f t="shared" si="1"/>
        <v>2486.0532483543311</v>
      </c>
      <c r="C28" s="24">
        <f t="shared" si="2"/>
        <v>7693.512334074745</v>
      </c>
      <c r="D28" s="57">
        <f t="shared" si="3"/>
        <v>2254840.9485089188</v>
      </c>
      <c r="E28" s="24">
        <f>IF(ISERROR(A28),NA(),SUM(B$22:B28))</f>
        <v>15002.022513368171</v>
      </c>
    </row>
    <row r="29" spans="1:9" x14ac:dyDescent="0.2">
      <c r="A29" s="25">
        <f t="shared" si="0"/>
        <v>7</v>
      </c>
      <c r="B29" s="24">
        <f t="shared" si="1"/>
        <v>2480.3250433600383</v>
      </c>
      <c r="C29" s="24">
        <f t="shared" si="2"/>
        <v>7693.512334074745</v>
      </c>
      <c r="D29" s="57">
        <f t="shared" si="3"/>
        <v>2249627.7612182042</v>
      </c>
      <c r="E29" s="24">
        <f>IF(ISERROR(A29),NA(),SUM(B$22:B29))</f>
        <v>17482.347556728208</v>
      </c>
    </row>
    <row r="30" spans="1:9" x14ac:dyDescent="0.2">
      <c r="A30" s="25">
        <f t="shared" si="0"/>
        <v>8</v>
      </c>
      <c r="B30" s="24">
        <f t="shared" si="1"/>
        <v>2474.5905373402516</v>
      </c>
      <c r="C30" s="24">
        <f t="shared" si="2"/>
        <v>7693.512334074745</v>
      </c>
      <c r="D30" s="57">
        <f t="shared" si="3"/>
        <v>2244408.8394214697</v>
      </c>
      <c r="E30" s="24">
        <f>IF(ISERROR(A30),NA(),SUM(B$22:B30))</f>
        <v>19956.93809406846</v>
      </c>
    </row>
    <row r="31" spans="1:9" x14ac:dyDescent="0.2">
      <c r="A31" s="25">
        <f t="shared" si="0"/>
        <v>9</v>
      </c>
      <c r="B31" s="24">
        <f t="shared" si="1"/>
        <v>2468.8497233638432</v>
      </c>
      <c r="C31" s="24">
        <f t="shared" si="2"/>
        <v>7693.512334074745</v>
      </c>
      <c r="D31" s="57">
        <f t="shared" si="3"/>
        <v>2239184.1768107587</v>
      </c>
      <c r="E31" s="24">
        <f>IF(ISERROR(A31),NA(),SUM(B$22:B31))</f>
        <v>22425.787817432305</v>
      </c>
    </row>
    <row r="32" spans="1:9" x14ac:dyDescent="0.2">
      <c r="A32" s="25">
        <f t="shared" si="0"/>
        <v>10</v>
      </c>
      <c r="B32" s="24">
        <f t="shared" si="1"/>
        <v>2463.1025944920602</v>
      </c>
      <c r="C32" s="24">
        <f t="shared" si="2"/>
        <v>7693.512334074745</v>
      </c>
      <c r="D32" s="57">
        <f t="shared" si="3"/>
        <v>2233953.7670711759</v>
      </c>
      <c r="E32" s="24">
        <f>IF(ISERROR(A32),NA(),SUM(B$22:B32))</f>
        <v>24888.890411924367</v>
      </c>
    </row>
    <row r="33" spans="1:5" x14ac:dyDescent="0.2">
      <c r="A33" s="25">
        <f t="shared" si="0"/>
        <v>11</v>
      </c>
      <c r="B33" s="24">
        <f t="shared" si="1"/>
        <v>2457.3491437785187</v>
      </c>
      <c r="C33" s="24">
        <f t="shared" si="2"/>
        <v>7693.512334074745</v>
      </c>
      <c r="D33" s="57">
        <f t="shared" si="3"/>
        <v>2228717.6038808795</v>
      </c>
      <c r="E33" s="24">
        <f>IF(ISERROR(A33),NA(),SUM(B$22:B33))</f>
        <v>27346.239555702887</v>
      </c>
    </row>
    <row r="34" spans="1:5" x14ac:dyDescent="0.2">
      <c r="A34" s="25">
        <f t="shared" si="0"/>
        <v>12</v>
      </c>
      <c r="B34" s="24">
        <f t="shared" si="1"/>
        <v>2451.5893642691922</v>
      </c>
      <c r="C34" s="24">
        <f t="shared" si="2"/>
        <v>7693.512334074745</v>
      </c>
      <c r="D34" s="57">
        <f t="shared" si="3"/>
        <v>2223475.6809110739</v>
      </c>
      <c r="E34" s="24">
        <f>IF(ISERROR(A34),NA(),SUM(B$22:B34))</f>
        <v>29797.828919972078</v>
      </c>
    </row>
    <row r="35" spans="1:5" x14ac:dyDescent="0.2">
      <c r="A35" s="25">
        <f t="shared" si="0"/>
        <v>13</v>
      </c>
      <c r="B35" s="24">
        <f t="shared" si="1"/>
        <v>2445.8232490024056</v>
      </c>
      <c r="C35" s="24">
        <f t="shared" si="2"/>
        <v>7693.512334074745</v>
      </c>
      <c r="D35" s="57">
        <f t="shared" si="3"/>
        <v>2218227.9918260016</v>
      </c>
      <c r="E35" s="24">
        <f>IF(ISERROR(A35),NA(),SUM(B$22:B35))</f>
        <v>32243.652168974484</v>
      </c>
    </row>
    <row r="36" spans="1:5" x14ac:dyDescent="0.2">
      <c r="A36" s="25">
        <f t="shared" si="0"/>
        <v>14</v>
      </c>
      <c r="B36" s="24">
        <f t="shared" si="1"/>
        <v>2440.0507910088254</v>
      </c>
      <c r="C36" s="24">
        <f t="shared" si="2"/>
        <v>7693.512334074745</v>
      </c>
      <c r="D36" s="57">
        <f t="shared" si="3"/>
        <v>2212974.5302829356</v>
      </c>
      <c r="E36" s="24">
        <f>IF(ISERROR(A36),NA(),SUM(B$22:B36))</f>
        <v>34683.702959983311</v>
      </c>
    </row>
    <row r="37" spans="1:5" x14ac:dyDescent="0.2">
      <c r="A37" s="25">
        <f t="shared" si="0"/>
        <v>15</v>
      </c>
      <c r="B37" s="24">
        <f t="shared" si="1"/>
        <v>2434.2719833114525</v>
      </c>
      <c r="C37" s="24">
        <f t="shared" si="2"/>
        <v>7693.512334074745</v>
      </c>
      <c r="D37" s="57">
        <f t="shared" si="3"/>
        <v>2207715.2899321723</v>
      </c>
      <c r="E37" s="24">
        <f>IF(ISERROR(A37),NA(),SUM(B$22:B37))</f>
        <v>37117.974943294765</v>
      </c>
    </row>
    <row r="38" spans="1:5" x14ac:dyDescent="0.2">
      <c r="A38" s="25">
        <f t="shared" si="0"/>
        <v>16</v>
      </c>
      <c r="B38" s="24">
        <f t="shared" si="1"/>
        <v>2428.4868189256122</v>
      </c>
      <c r="C38" s="24">
        <f t="shared" si="2"/>
        <v>7693.512334074745</v>
      </c>
      <c r="D38" s="57">
        <f t="shared" si="3"/>
        <v>2202450.2644170229</v>
      </c>
      <c r="E38" s="24">
        <f>IF(ISERROR(A38),NA(),SUM(B$22:B38))</f>
        <v>39546.46176222038</v>
      </c>
    </row>
    <row r="39" spans="1:5" x14ac:dyDescent="0.2">
      <c r="A39" s="25">
        <f t="shared" si="0"/>
        <v>17</v>
      </c>
      <c r="B39" s="24">
        <f t="shared" si="1"/>
        <v>2422.6952908589474</v>
      </c>
      <c r="C39" s="24">
        <f t="shared" si="2"/>
        <v>7693.512334074745</v>
      </c>
      <c r="D39" s="57">
        <f t="shared" si="3"/>
        <v>2197179.447373807</v>
      </c>
      <c r="E39" s="24">
        <f>IF(ISERROR(A39),NA(),SUM(B$22:B39))</f>
        <v>41969.157053079325</v>
      </c>
    </row>
    <row r="40" spans="1:5" x14ac:dyDescent="0.2">
      <c r="A40" s="25">
        <f t="shared" si="0"/>
        <v>18</v>
      </c>
      <c r="B40" s="24">
        <f t="shared" si="1"/>
        <v>2416.8973921114093</v>
      </c>
      <c r="C40" s="24">
        <f t="shared" si="2"/>
        <v>7693.512334074745</v>
      </c>
      <c r="D40" s="57">
        <f t="shared" si="3"/>
        <v>2191902.8324318435</v>
      </c>
      <c r="E40" s="24">
        <f>IF(ISERROR(A40),NA(),SUM(B$22:B40))</f>
        <v>44386.054445190734</v>
      </c>
    </row>
    <row r="41" spans="1:5" x14ac:dyDescent="0.2">
      <c r="A41" s="25">
        <f t="shared" si="0"/>
        <v>19</v>
      </c>
      <c r="B41" s="24">
        <f t="shared" si="1"/>
        <v>2411.093115675249</v>
      </c>
      <c r="C41" s="24">
        <f t="shared" si="2"/>
        <v>7693.512334074745</v>
      </c>
      <c r="D41" s="57">
        <f t="shared" si="3"/>
        <v>2186620.4132134439</v>
      </c>
      <c r="E41" s="24">
        <f>IF(ISERROR(A41),NA(),SUM(B$22:B41))</f>
        <v>46797.147560865982</v>
      </c>
    </row>
    <row r="42" spans="1:5" x14ac:dyDescent="0.2">
      <c r="A42" s="25">
        <f t="shared" si="0"/>
        <v>20</v>
      </c>
      <c r="B42" s="24">
        <f t="shared" si="1"/>
        <v>2405.282454535009</v>
      </c>
      <c r="C42" s="24">
        <f t="shared" si="2"/>
        <v>7693.512334074745</v>
      </c>
      <c r="D42" s="57">
        <f t="shared" si="3"/>
        <v>2181332.183333904</v>
      </c>
      <c r="E42" s="24">
        <f>IF(ISERROR(A42),NA(),SUM(B$22:B42))</f>
        <v>49202.430015400991</v>
      </c>
    </row>
    <row r="43" spans="1:5" x14ac:dyDescent="0.2">
      <c r="A43" s="25">
        <f t="shared" si="0"/>
        <v>21</v>
      </c>
      <c r="B43" s="24">
        <f t="shared" si="1"/>
        <v>2399.4654016675145</v>
      </c>
      <c r="C43" s="24">
        <f t="shared" si="2"/>
        <v>7693.512334074745</v>
      </c>
      <c r="D43" s="57">
        <f t="shared" si="3"/>
        <v>2176038.1364014968</v>
      </c>
      <c r="E43" s="24">
        <f>IF(ISERROR(A43),NA(),SUM(B$22:B43))</f>
        <v>51601.895417068503</v>
      </c>
    </row>
    <row r="44" spans="1:5" x14ac:dyDescent="0.2">
      <c r="A44" s="25">
        <f t="shared" si="0"/>
        <v>22</v>
      </c>
      <c r="B44" s="24">
        <f t="shared" si="1"/>
        <v>2393.641950041866</v>
      </c>
      <c r="C44" s="24">
        <f t="shared" si="2"/>
        <v>7693.512334074745</v>
      </c>
      <c r="D44" s="57">
        <f t="shared" si="3"/>
        <v>2170738.266017464</v>
      </c>
      <c r="E44" s="24">
        <f>IF(ISERROR(A44),NA(),SUM(B$22:B44))</f>
        <v>53995.537367110366</v>
      </c>
    </row>
    <row r="45" spans="1:5" x14ac:dyDescent="0.2">
      <c r="A45" s="25">
        <f t="shared" si="0"/>
        <v>23</v>
      </c>
      <c r="B45" s="24">
        <f t="shared" si="1"/>
        <v>2387.8120926194292</v>
      </c>
      <c r="C45" s="24">
        <f t="shared" si="2"/>
        <v>7693.512334074745</v>
      </c>
      <c r="D45" s="57">
        <f t="shared" si="3"/>
        <v>2165432.5657760086</v>
      </c>
      <c r="E45" s="24">
        <f>IF(ISERROR(A45),NA(),SUM(B$22:B45))</f>
        <v>56383.349459729798</v>
      </c>
    </row>
    <row r="46" spans="1:5" x14ac:dyDescent="0.2">
      <c r="A46" s="25">
        <f t="shared" si="0"/>
        <v>24</v>
      </c>
      <c r="B46" s="24">
        <f t="shared" si="1"/>
        <v>2381.9758223538279</v>
      </c>
      <c r="C46" s="24">
        <f t="shared" si="2"/>
        <v>7693.512334074745</v>
      </c>
      <c r="D46" s="57">
        <f t="shared" si="3"/>
        <v>2160121.0292642876</v>
      </c>
      <c r="E46" s="24">
        <f>IF(ISERROR(A46),NA(),SUM(B$22:B46))</f>
        <v>58765.325282083628</v>
      </c>
    </row>
    <row r="47" spans="1:5" x14ac:dyDescent="0.2">
      <c r="A47" s="25">
        <f t="shared" si="0"/>
        <v>25</v>
      </c>
      <c r="B47" s="24">
        <f t="shared" si="1"/>
        <v>2376.1331321909342</v>
      </c>
      <c r="C47" s="24">
        <f t="shared" si="2"/>
        <v>7693.512334074745</v>
      </c>
      <c r="D47" s="57">
        <f t="shared" si="3"/>
        <v>2154803.6500624036</v>
      </c>
      <c r="E47" s="24">
        <f>IF(ISERROR(A47),NA(),SUM(B$22:B47))</f>
        <v>61141.458414274559</v>
      </c>
    </row>
    <row r="48" spans="1:5" x14ac:dyDescent="0.2">
      <c r="A48" s="25">
        <f t="shared" si="0"/>
        <v>26</v>
      </c>
      <c r="B48" s="24">
        <f t="shared" si="1"/>
        <v>2370.2840150688612</v>
      </c>
      <c r="C48" s="24">
        <f t="shared" si="2"/>
        <v>7693.512334074745</v>
      </c>
      <c r="D48" s="57">
        <f t="shared" si="3"/>
        <v>2149480.4217433976</v>
      </c>
      <c r="E48" s="24">
        <f>IF(ISERROR(A48),NA(),SUM(B$22:B48))</f>
        <v>63511.742429343423</v>
      </c>
    </row>
    <row r="49" spans="1:5" x14ac:dyDescent="0.2">
      <c r="A49" s="25">
        <f t="shared" si="0"/>
        <v>27</v>
      </c>
      <c r="B49" s="24">
        <f t="shared" si="1"/>
        <v>2364.4284639179541</v>
      </c>
      <c r="C49" s="24">
        <f t="shared" si="2"/>
        <v>7693.512334074745</v>
      </c>
      <c r="D49" s="57">
        <f t="shared" si="3"/>
        <v>2144151.3378732409</v>
      </c>
      <c r="E49" s="24">
        <f>IF(ISERROR(A49),NA(),SUM(B$22:B49))</f>
        <v>65876.170893261384</v>
      </c>
    </row>
    <row r="50" spans="1:5" x14ac:dyDescent="0.2">
      <c r="A50" s="25">
        <f t="shared" si="0"/>
        <v>28</v>
      </c>
      <c r="B50" s="24">
        <f t="shared" si="1"/>
        <v>2358.5664716607812</v>
      </c>
      <c r="C50" s="24">
        <f t="shared" si="2"/>
        <v>7693.512334074745</v>
      </c>
      <c r="D50" s="57">
        <f t="shared" si="3"/>
        <v>2138816.3920108271</v>
      </c>
      <c r="E50" s="24">
        <f>IF(ISERROR(A50),NA(),SUM(B$22:B50))</f>
        <v>68234.73736492217</v>
      </c>
    </row>
    <row r="51" spans="1:5" x14ac:dyDescent="0.2">
      <c r="A51" s="25">
        <f t="shared" si="0"/>
        <v>29</v>
      </c>
      <c r="B51" s="24">
        <f t="shared" si="1"/>
        <v>2352.6980312121254</v>
      </c>
      <c r="C51" s="24">
        <f t="shared" si="2"/>
        <v>7693.512334074745</v>
      </c>
      <c r="D51" s="57">
        <f t="shared" si="3"/>
        <v>2133475.5777079645</v>
      </c>
      <c r="E51" s="24">
        <f>IF(ISERROR(A51),NA(),SUM(B$22:B51))</f>
        <v>70587.4353961343</v>
      </c>
    </row>
    <row r="52" spans="1:5" x14ac:dyDescent="0.2">
      <c r="A52" s="25">
        <f t="shared" si="0"/>
        <v>30</v>
      </c>
      <c r="B52" s="24">
        <f t="shared" si="1"/>
        <v>2346.8231354789764</v>
      </c>
      <c r="C52" s="24">
        <f t="shared" si="2"/>
        <v>7693.512334074745</v>
      </c>
      <c r="D52" s="57">
        <f t="shared" si="3"/>
        <v>2128128.8885093685</v>
      </c>
      <c r="E52" s="24">
        <f>IF(ISERROR(A52),NA(),SUM(B$22:B52))</f>
        <v>72934.258531613275</v>
      </c>
    </row>
    <row r="53" spans="1:5" x14ac:dyDescent="0.2">
      <c r="A53" s="25">
        <f t="shared" si="0"/>
        <v>31</v>
      </c>
      <c r="B53" s="24">
        <f t="shared" si="1"/>
        <v>2340.9417773605201</v>
      </c>
      <c r="C53" s="24">
        <f t="shared" si="2"/>
        <v>7693.512334074745</v>
      </c>
      <c r="D53" s="57">
        <f t="shared" si="3"/>
        <v>2122776.3179526543</v>
      </c>
      <c r="E53" s="24">
        <f>IF(ISERROR(A53),NA(),SUM(B$22:B53))</f>
        <v>75275.200308973799</v>
      </c>
    </row>
    <row r="54" spans="1:5" x14ac:dyDescent="0.2">
      <c r="A54" s="25">
        <f t="shared" si="0"/>
        <v>32</v>
      </c>
      <c r="B54" s="24">
        <f t="shared" si="1"/>
        <v>2335.0539497481341</v>
      </c>
      <c r="C54" s="24">
        <f t="shared" si="2"/>
        <v>7693.512334074745</v>
      </c>
      <c r="D54" s="57">
        <f t="shared" si="3"/>
        <v>2117417.8595683277</v>
      </c>
      <c r="E54" s="24">
        <f>IF(ISERROR(A54),NA(),SUM(B$22:B54))</f>
        <v>77610.254258721936</v>
      </c>
    </row>
    <row r="55" spans="1:5" x14ac:dyDescent="0.2">
      <c r="A55" s="25">
        <f t="shared" si="0"/>
        <v>33</v>
      </c>
      <c r="B55" s="24">
        <f t="shared" si="1"/>
        <v>2329.1596455253739</v>
      </c>
      <c r="C55" s="24">
        <f t="shared" si="2"/>
        <v>7693.512334074745</v>
      </c>
      <c r="D55" s="57">
        <f t="shared" si="3"/>
        <v>2112053.5068797781</v>
      </c>
      <c r="E55" s="24">
        <f>IF(ISERROR(A55),NA(),SUM(B$22:B55))</f>
        <v>79939.413904247311</v>
      </c>
    </row>
    <row r="56" spans="1:5" x14ac:dyDescent="0.2">
      <c r="A56" s="25">
        <f t="shared" si="0"/>
        <v>34</v>
      </c>
      <c r="B56" s="24">
        <f t="shared" si="1"/>
        <v>2323.2588575679692</v>
      </c>
      <c r="C56" s="24">
        <f t="shared" si="2"/>
        <v>7693.512334074745</v>
      </c>
      <c r="D56" s="57">
        <f t="shared" si="3"/>
        <v>2106683.2534032711</v>
      </c>
      <c r="E56" s="24">
        <f>IF(ISERROR(A56),NA(),SUM(B$22:B56))</f>
        <v>82262.67276181528</v>
      </c>
    </row>
    <row r="57" spans="1:5" x14ac:dyDescent="0.2">
      <c r="A57" s="25">
        <f t="shared" si="0"/>
        <v>35</v>
      </c>
      <c r="B57" s="24">
        <f t="shared" si="1"/>
        <v>2317.3515787438109</v>
      </c>
      <c r="C57" s="24">
        <f t="shared" si="2"/>
        <v>7693.512334074745</v>
      </c>
      <c r="D57" s="57">
        <f t="shared" si="3"/>
        <v>2101307.0926479399</v>
      </c>
      <c r="E57" s="24">
        <f>IF(ISERROR(A57),NA(),SUM(B$22:B57))</f>
        <v>84580.024340559088</v>
      </c>
    </row>
    <row r="58" spans="1:5" x14ac:dyDescent="0.2">
      <c r="A58" s="25">
        <f t="shared" si="0"/>
        <v>36</v>
      </c>
      <c r="B58" s="24">
        <f t="shared" si="1"/>
        <v>2311.4378019129458</v>
      </c>
      <c r="C58" s="24">
        <f t="shared" si="2"/>
        <v>7693.512334074745</v>
      </c>
      <c r="D58" s="57">
        <f t="shared" si="3"/>
        <v>2095925.018115778</v>
      </c>
      <c r="E58" s="24">
        <f>IF(ISERROR(A58),NA(),SUM(B$22:B58))</f>
        <v>86891.462142472039</v>
      </c>
    </row>
    <row r="59" spans="1:5" x14ac:dyDescent="0.2">
      <c r="A59" s="25">
        <f t="shared" si="0"/>
        <v>37</v>
      </c>
      <c r="B59" s="24">
        <f t="shared" si="1"/>
        <v>2305.5175199275673</v>
      </c>
      <c r="C59" s="24">
        <f t="shared" si="2"/>
        <v>7693.512334074745</v>
      </c>
      <c r="D59" s="57">
        <f t="shared" si="3"/>
        <v>2090537.0233016307</v>
      </c>
      <c r="E59" s="24">
        <f>IF(ISERROR(A59),NA(),SUM(B$22:B59))</f>
        <v>89196.979662399608</v>
      </c>
    </row>
    <row r="60" spans="1:5" x14ac:dyDescent="0.2">
      <c r="A60" s="25">
        <f t="shared" si="0"/>
        <v>38</v>
      </c>
      <c r="B60" s="24">
        <f t="shared" si="1"/>
        <v>2299.5907256320047</v>
      </c>
      <c r="C60" s="24">
        <f t="shared" si="2"/>
        <v>7693.512334074745</v>
      </c>
      <c r="D60" s="57">
        <f t="shared" si="3"/>
        <v>2085143.1016931878</v>
      </c>
      <c r="E60" s="24">
        <f>IF(ISERROR(A60),NA(),SUM(B$22:B60))</f>
        <v>91496.570388031614</v>
      </c>
    </row>
    <row r="61" spans="1:5" x14ac:dyDescent="0.2">
      <c r="A61" s="25">
        <f t="shared" si="0"/>
        <v>39</v>
      </c>
      <c r="B61" s="24">
        <f t="shared" si="1"/>
        <v>2293.6574118627168</v>
      </c>
      <c r="C61" s="24">
        <f t="shared" si="2"/>
        <v>7693.512334074745</v>
      </c>
      <c r="D61" s="57">
        <f t="shared" si="3"/>
        <v>2079743.2467709756</v>
      </c>
      <c r="E61" s="24">
        <f>IF(ISERROR(A61),NA(),SUM(B$22:B61))</f>
        <v>93790.227799894332</v>
      </c>
    </row>
    <row r="62" spans="1:5" x14ac:dyDescent="0.2">
      <c r="A62" s="25">
        <f t="shared" si="0"/>
        <v>40</v>
      </c>
      <c r="B62" s="24">
        <f t="shared" si="1"/>
        <v>2287.7175714482833</v>
      </c>
      <c r="C62" s="24">
        <f t="shared" si="2"/>
        <v>7693.512334074745</v>
      </c>
      <c r="D62" s="57">
        <f t="shared" si="3"/>
        <v>2074337.4520083491</v>
      </c>
      <c r="E62" s="24">
        <f>IF(ISERROR(A62),NA(),SUM(B$22:B62))</f>
        <v>96077.945371342619</v>
      </c>
    </row>
    <row r="63" spans="1:5" x14ac:dyDescent="0.2">
      <c r="A63" s="25">
        <f t="shared" si="0"/>
        <v>41</v>
      </c>
      <c r="B63" s="24">
        <f t="shared" si="1"/>
        <v>2281.7711972093934</v>
      </c>
      <c r="C63" s="24">
        <f t="shared" si="2"/>
        <v>7693.512334074745</v>
      </c>
      <c r="D63" s="57">
        <f t="shared" si="3"/>
        <v>2068925.7108714837</v>
      </c>
      <c r="E63" s="24">
        <f>IF(ISERROR(A63),NA(),SUM(B$22:B63))</f>
        <v>98359.716568552016</v>
      </c>
    </row>
    <row r="64" spans="1:5" x14ac:dyDescent="0.2">
      <c r="A64" s="25">
        <f t="shared" si="0"/>
        <v>42</v>
      </c>
      <c r="B64" s="24">
        <f t="shared" si="1"/>
        <v>2275.818281958841</v>
      </c>
      <c r="C64" s="24">
        <f t="shared" si="2"/>
        <v>7693.512334074745</v>
      </c>
      <c r="D64" s="57">
        <f t="shared" si="3"/>
        <v>2063508.0168193677</v>
      </c>
      <c r="E64" s="24">
        <f>IF(ISERROR(A64),NA(),SUM(B$22:B64))</f>
        <v>100635.53485051086</v>
      </c>
    </row>
    <row r="65" spans="1:5" x14ac:dyDescent="0.2">
      <c r="A65" s="25">
        <f t="shared" si="0"/>
        <v>43</v>
      </c>
      <c r="B65" s="24">
        <f t="shared" si="1"/>
        <v>2269.8588185015128</v>
      </c>
      <c r="C65" s="24">
        <f t="shared" si="2"/>
        <v>7693.512334074745</v>
      </c>
      <c r="D65" s="57">
        <f t="shared" si="3"/>
        <v>2058084.3633037943</v>
      </c>
      <c r="E65" s="24">
        <f>IF(ISERROR(A65),NA(),SUM(B$22:B65))</f>
        <v>102905.39366901237</v>
      </c>
    </row>
    <row r="66" spans="1:5" x14ac:dyDescent="0.2">
      <c r="A66" s="25">
        <f t="shared" si="0"/>
        <v>44</v>
      </c>
      <c r="B66" s="24">
        <f t="shared" si="1"/>
        <v>2263.8927996343814</v>
      </c>
      <c r="C66" s="24">
        <f t="shared" si="2"/>
        <v>7693.512334074745</v>
      </c>
      <c r="D66" s="57">
        <f t="shared" si="3"/>
        <v>2052654.743769354</v>
      </c>
      <c r="E66" s="24">
        <f>IF(ISERROR(A66),NA(),SUM(B$22:B66))</f>
        <v>105169.28646864675</v>
      </c>
    </row>
    <row r="67" spans="1:5" x14ac:dyDescent="0.2">
      <c r="A67" s="25">
        <f t="shared" si="0"/>
        <v>45</v>
      </c>
      <c r="B67" s="24">
        <f t="shared" si="1"/>
        <v>2257.9202181464966</v>
      </c>
      <c r="C67" s="24">
        <f t="shared" si="2"/>
        <v>7693.512334074745</v>
      </c>
      <c r="D67" s="57">
        <f t="shared" si="3"/>
        <v>2047219.1516534255</v>
      </c>
      <c r="E67" s="24">
        <f>IF(ISERROR(A67),NA(),SUM(B$22:B67))</f>
        <v>107427.20668679324</v>
      </c>
    </row>
    <row r="68" spans="1:5" x14ac:dyDescent="0.2">
      <c r="A68" s="25">
        <f t="shared" si="0"/>
        <v>46</v>
      </c>
      <c r="B68" s="24">
        <f t="shared" si="1"/>
        <v>2251.9410668189748</v>
      </c>
      <c r="C68" s="24">
        <f t="shared" si="2"/>
        <v>7693.512334074745</v>
      </c>
      <c r="D68" s="57">
        <f t="shared" si="3"/>
        <v>2041777.5803861697</v>
      </c>
      <c r="E68" s="24">
        <f>IF(ISERROR(A68),NA(),SUM(B$22:B68))</f>
        <v>109679.14775361223</v>
      </c>
    </row>
    <row r="69" spans="1:5" x14ac:dyDescent="0.2">
      <c r="A69" s="25">
        <f t="shared" si="0"/>
        <v>47</v>
      </c>
      <c r="B69" s="24">
        <f t="shared" si="1"/>
        <v>2245.9553384249925</v>
      </c>
      <c r="C69" s="24">
        <f t="shared" si="2"/>
        <v>7693.512334074745</v>
      </c>
      <c r="D69" s="57">
        <f t="shared" si="3"/>
        <v>2036330.0233905199</v>
      </c>
      <c r="E69" s="24">
        <f>IF(ISERROR(A69),NA(),SUM(B$22:B69))</f>
        <v>111925.10309203721</v>
      </c>
    </row>
    <row r="70" spans="1:5" x14ac:dyDescent="0.2">
      <c r="A70" s="25">
        <f t="shared" si="0"/>
        <v>48</v>
      </c>
      <c r="B70" s="24">
        <f t="shared" si="1"/>
        <v>2239.9630257297772</v>
      </c>
      <c r="C70" s="24">
        <f t="shared" si="2"/>
        <v>7693.512334074745</v>
      </c>
      <c r="D70" s="57">
        <f t="shared" si="3"/>
        <v>2030876.4740821749</v>
      </c>
      <c r="E70" s="24">
        <f>IF(ISERROR(A70),NA(),SUM(B$22:B70))</f>
        <v>114165.066117767</v>
      </c>
    </row>
    <row r="71" spans="1:5" x14ac:dyDescent="0.2">
      <c r="A71" s="25">
        <f t="shared" si="0"/>
        <v>49</v>
      </c>
      <c r="B71" s="24">
        <f t="shared" si="1"/>
        <v>2233.9641214905973</v>
      </c>
      <c r="C71" s="24">
        <f t="shared" si="2"/>
        <v>7693.512334074745</v>
      </c>
      <c r="D71" s="57">
        <f t="shared" si="3"/>
        <v>2025416.9258695906</v>
      </c>
      <c r="E71" s="24">
        <f>IF(ISERROR(A71),NA(),SUM(B$22:B71))</f>
        <v>116399.0302392576</v>
      </c>
    </row>
    <row r="72" spans="1:5" x14ac:dyDescent="0.2">
      <c r="A72" s="25">
        <f t="shared" si="0"/>
        <v>50</v>
      </c>
      <c r="B72" s="24">
        <f t="shared" si="1"/>
        <v>2227.9586184567538</v>
      </c>
      <c r="C72" s="24">
        <f t="shared" si="2"/>
        <v>7693.512334074745</v>
      </c>
      <c r="D72" s="57">
        <f t="shared" si="3"/>
        <v>2019951.3721539725</v>
      </c>
      <c r="E72" s="24">
        <f>IF(ISERROR(A72),NA(),SUM(B$22:B72))</f>
        <v>118626.98885771436</v>
      </c>
    </row>
    <row r="73" spans="1:5" x14ac:dyDescent="0.2">
      <c r="A73" s="25">
        <f t="shared" si="0"/>
        <v>51</v>
      </c>
      <c r="B73" s="24">
        <f t="shared" si="1"/>
        <v>2221.9465093695735</v>
      </c>
      <c r="C73" s="24">
        <f t="shared" si="2"/>
        <v>7693.512334074745</v>
      </c>
      <c r="D73" s="57">
        <f t="shared" si="3"/>
        <v>2014479.8063292673</v>
      </c>
      <c r="E73" s="24">
        <f>IF(ISERROR(A73),NA(),SUM(B$22:B73))</f>
        <v>120848.93536708393</v>
      </c>
    </row>
    <row r="74" spans="1:5" x14ac:dyDescent="0.2">
      <c r="A74" s="25">
        <f t="shared" si="0"/>
        <v>52</v>
      </c>
      <c r="B74" s="24">
        <f t="shared" si="1"/>
        <v>2215.9277869623975</v>
      </c>
      <c r="C74" s="24">
        <f t="shared" si="2"/>
        <v>7693.512334074745</v>
      </c>
      <c r="D74" s="57">
        <f t="shared" si="3"/>
        <v>2009002.2217821549</v>
      </c>
      <c r="E74" s="24">
        <f>IF(ISERROR(A74),NA(),SUM(B$22:B74))</f>
        <v>123064.86315404632</v>
      </c>
    </row>
    <row r="75" spans="1:5" x14ac:dyDescent="0.2">
      <c r="A75" s="25">
        <f t="shared" si="0"/>
        <v>53</v>
      </c>
      <c r="B75" s="24">
        <f t="shared" si="1"/>
        <v>2209.9024439605732</v>
      </c>
      <c r="C75" s="24">
        <f t="shared" si="2"/>
        <v>7693.512334074745</v>
      </c>
      <c r="D75" s="57">
        <f t="shared" si="3"/>
        <v>2003518.6118920406</v>
      </c>
      <c r="E75" s="24">
        <f>IF(ISERROR(A75),NA(),SUM(B$22:B75))</f>
        <v>125274.7655980069</v>
      </c>
    </row>
    <row r="76" spans="1:5" x14ac:dyDescent="0.2">
      <c r="A76" s="25">
        <f t="shared" si="0"/>
        <v>54</v>
      </c>
      <c r="B76" s="24">
        <f t="shared" si="1"/>
        <v>2203.870473081447</v>
      </c>
      <c r="C76" s="24">
        <f t="shared" si="2"/>
        <v>7693.512334074745</v>
      </c>
      <c r="D76" s="57">
        <f t="shared" si="3"/>
        <v>1998028.9700310472</v>
      </c>
      <c r="E76" s="24">
        <f>IF(ISERROR(A76),NA(),SUM(B$22:B76))</f>
        <v>127478.63607108835</v>
      </c>
    </row>
    <row r="77" spans="1:5" x14ac:dyDescent="0.2">
      <c r="A77" s="25">
        <f t="shared" si="0"/>
        <v>55</v>
      </c>
      <c r="B77" s="24">
        <f t="shared" si="1"/>
        <v>2197.8318670343538</v>
      </c>
      <c r="C77" s="24">
        <f t="shared" si="2"/>
        <v>7693.512334074745</v>
      </c>
      <c r="D77" s="57">
        <f t="shared" si="3"/>
        <v>1992533.2895640067</v>
      </c>
      <c r="E77" s="24">
        <f>IF(ISERROR(A77),NA(),SUM(B$22:B77))</f>
        <v>129676.4679381227</v>
      </c>
    </row>
    <row r="78" spans="1:5" x14ac:dyDescent="0.2">
      <c r="A78" s="25">
        <f t="shared" si="0"/>
        <v>56</v>
      </c>
      <c r="B78" s="24">
        <f t="shared" si="1"/>
        <v>2191.7866185206085</v>
      </c>
      <c r="C78" s="24">
        <f t="shared" si="2"/>
        <v>7693.512334074745</v>
      </c>
      <c r="D78" s="57">
        <f t="shared" si="3"/>
        <v>1987031.5638484524</v>
      </c>
      <c r="E78" s="24">
        <f>IF(ISERROR(A78),NA(),SUM(B$22:B78))</f>
        <v>131868.25455664331</v>
      </c>
    </row>
    <row r="79" spans="1:5" x14ac:dyDescent="0.2">
      <c r="A79" s="25">
        <f t="shared" si="0"/>
        <v>57</v>
      </c>
      <c r="B79" s="24">
        <f t="shared" si="1"/>
        <v>2185.7347202334981</v>
      </c>
      <c r="C79" s="24">
        <f t="shared" si="2"/>
        <v>7693.512334074745</v>
      </c>
      <c r="D79" s="57">
        <f t="shared" si="3"/>
        <v>1981523.7862346112</v>
      </c>
      <c r="E79" s="24">
        <f>IF(ISERROR(A79),NA(),SUM(B$22:B79))</f>
        <v>134053.98927687682</v>
      </c>
    </row>
    <row r="80" spans="1:5" x14ac:dyDescent="0.2">
      <c r="A80" s="25">
        <f t="shared" si="0"/>
        <v>58</v>
      </c>
      <c r="B80" s="24">
        <f t="shared" si="1"/>
        <v>2179.6761648582724</v>
      </c>
      <c r="C80" s="24">
        <f t="shared" si="2"/>
        <v>7693.512334074745</v>
      </c>
      <c r="D80" s="57">
        <f t="shared" si="3"/>
        <v>1976009.9500653946</v>
      </c>
      <c r="E80" s="24">
        <f>IF(ISERROR(A80),NA(),SUM(B$22:B80))</f>
        <v>136233.66544173509</v>
      </c>
    </row>
    <row r="81" spans="1:5" x14ac:dyDescent="0.2">
      <c r="A81" s="25">
        <f t="shared" si="0"/>
        <v>59</v>
      </c>
      <c r="B81" s="24">
        <f t="shared" si="1"/>
        <v>2173.6109450721333</v>
      </c>
      <c r="C81" s="24">
        <f t="shared" si="2"/>
        <v>7693.512334074745</v>
      </c>
      <c r="D81" s="57">
        <f t="shared" si="3"/>
        <v>1970490.0486763918</v>
      </c>
      <c r="E81" s="24">
        <f>IF(ISERROR(A81),NA(),SUM(B$22:B81))</f>
        <v>138407.27638680724</v>
      </c>
    </row>
    <row r="82" spans="1:5" x14ac:dyDescent="0.2">
      <c r="A82" s="25">
        <f t="shared" si="0"/>
        <v>60</v>
      </c>
      <c r="B82" s="24">
        <f t="shared" si="1"/>
        <v>2167.5390535442298</v>
      </c>
      <c r="C82" s="24">
        <f t="shared" si="2"/>
        <v>7693.512334074745</v>
      </c>
      <c r="D82" s="57">
        <f t="shared" si="3"/>
        <v>1964964.0753958612</v>
      </c>
      <c r="E82" s="24">
        <f>IF(ISERROR(A82),NA(),SUM(B$22:B82))</f>
        <v>140574.81544035146</v>
      </c>
    </row>
    <row r="83" spans="1:5" x14ac:dyDescent="0.2">
      <c r="A83" s="25">
        <f t="shared" si="0"/>
        <v>61</v>
      </c>
      <c r="B83" s="24">
        <f t="shared" si="1"/>
        <v>2161.4604829356454</v>
      </c>
      <c r="C83" s="24">
        <f t="shared" si="2"/>
        <v>7693.512334074745</v>
      </c>
      <c r="D83" s="57">
        <f t="shared" si="3"/>
        <v>1959432.023544722</v>
      </c>
      <c r="E83" s="24">
        <f>IF(ISERROR(A83),NA(),SUM(B$22:B83))</f>
        <v>142736.27592328712</v>
      </c>
    </row>
    <row r="84" spans="1:5" x14ac:dyDescent="0.2">
      <c r="A84" s="25">
        <f t="shared" si="0"/>
        <v>62</v>
      </c>
      <c r="B84" s="24">
        <f t="shared" si="1"/>
        <v>2155.3752258993918</v>
      </c>
      <c r="C84" s="24">
        <f t="shared" si="2"/>
        <v>7693.512334074745</v>
      </c>
      <c r="D84" s="57">
        <f t="shared" si="3"/>
        <v>1953893.8864365467</v>
      </c>
      <c r="E84" s="24">
        <f>IF(ISERROR(A84),NA(),SUM(B$22:B84))</f>
        <v>144891.65114918651</v>
      </c>
    </row>
    <row r="85" spans="1:5" x14ac:dyDescent="0.2">
      <c r="A85" s="25">
        <f t="shared" si="0"/>
        <v>63</v>
      </c>
      <c r="B85" s="24">
        <f t="shared" si="1"/>
        <v>2149.2832750803987</v>
      </c>
      <c r="C85" s="24">
        <f t="shared" si="2"/>
        <v>7693.512334074745</v>
      </c>
      <c r="D85" s="57">
        <f t="shared" si="3"/>
        <v>1948349.6573775522</v>
      </c>
      <c r="E85" s="24">
        <f>IF(ISERROR(A85),NA(),SUM(B$22:B85))</f>
        <v>147040.93442426692</v>
      </c>
    </row>
    <row r="86" spans="1:5" x14ac:dyDescent="0.2">
      <c r="A86" s="25">
        <f t="shared" si="0"/>
        <v>64</v>
      </c>
      <c r="B86" s="24">
        <f t="shared" si="1"/>
        <v>2143.1846231155041</v>
      </c>
      <c r="C86" s="24">
        <f t="shared" si="2"/>
        <v>7693.512334074745</v>
      </c>
      <c r="D86" s="57">
        <f t="shared" si="3"/>
        <v>1942799.3296665929</v>
      </c>
      <c r="E86" s="24">
        <f>IF(ISERROR(A86),NA(),SUM(B$22:B86))</f>
        <v>149184.11904738241</v>
      </c>
    </row>
    <row r="87" spans="1:5" x14ac:dyDescent="0.2">
      <c r="A87" s="25">
        <f t="shared" ref="A87:A150" si="4">IF(type=1,IF(A86&gt;=nper-1,NA(),A86+1),IF(A86&gt;=nper,NA(),A86+1))</f>
        <v>65</v>
      </c>
      <c r="B87" s="24">
        <f t="shared" ref="B87:B150" si="5">IF(ISERROR(A87),NA(),D86*rper)</f>
        <v>2137.0792626334483</v>
      </c>
      <c r="C87" s="24">
        <f t="shared" ref="C87:C150" si="6">IF(A87&lt;=IF(type=1,nper-1,nper),FV(gper,A87,,-w),NA())</f>
        <v>7693.512334074745</v>
      </c>
      <c r="D87" s="57">
        <f t="shared" ref="D87:D150" si="7">IF(ISERROR(A87),NA(),D86-C87+B87)</f>
        <v>1937242.8965951514</v>
      </c>
      <c r="E87" s="24">
        <f>IF(ISERROR(A87),NA(),SUM(B$22:B87))</f>
        <v>151321.19831001587</v>
      </c>
    </row>
    <row r="88" spans="1:5" x14ac:dyDescent="0.2">
      <c r="A88" s="25">
        <f t="shared" si="4"/>
        <v>66</v>
      </c>
      <c r="B88" s="24">
        <f t="shared" si="5"/>
        <v>2130.9671862548621</v>
      </c>
      <c r="C88" s="24">
        <f t="shared" si="6"/>
        <v>7693.512334074745</v>
      </c>
      <c r="D88" s="57">
        <f t="shared" si="7"/>
        <v>1931680.3514473315</v>
      </c>
      <c r="E88" s="24">
        <f>IF(ISERROR(A88),NA(),SUM(B$22:B88))</f>
        <v>153452.16549627073</v>
      </c>
    </row>
    <row r="89" spans="1:5" x14ac:dyDescent="0.2">
      <c r="A89" s="25">
        <f t="shared" si="4"/>
        <v>67</v>
      </c>
      <c r="B89" s="24">
        <f t="shared" si="5"/>
        <v>2124.8483865922594</v>
      </c>
      <c r="C89" s="24">
        <f t="shared" si="6"/>
        <v>7693.512334074745</v>
      </c>
      <c r="D89" s="57">
        <f t="shared" si="7"/>
        <v>1926111.6874998489</v>
      </c>
      <c r="E89" s="24">
        <f>IF(ISERROR(A89),NA(),SUM(B$22:B89))</f>
        <v>155577.01388286299</v>
      </c>
    </row>
    <row r="90" spans="1:5" x14ac:dyDescent="0.2">
      <c r="A90" s="25">
        <f t="shared" si="4"/>
        <v>68</v>
      </c>
      <c r="B90" s="24">
        <f t="shared" si="5"/>
        <v>2118.7228562500281</v>
      </c>
      <c r="C90" s="24">
        <f t="shared" si="6"/>
        <v>7693.512334074745</v>
      </c>
      <c r="D90" s="57">
        <f t="shared" si="7"/>
        <v>1920536.8980220242</v>
      </c>
      <c r="E90" s="24">
        <f>IF(ISERROR(A90),NA(),SUM(B$22:B90))</f>
        <v>157695.73673911302</v>
      </c>
    </row>
    <row r="91" spans="1:5" x14ac:dyDescent="0.2">
      <c r="A91" s="25">
        <f t="shared" si="4"/>
        <v>69</v>
      </c>
      <c r="B91" s="24">
        <f t="shared" si="5"/>
        <v>2112.5905878244203</v>
      </c>
      <c r="C91" s="24">
        <f t="shared" si="6"/>
        <v>7693.512334074745</v>
      </c>
      <c r="D91" s="57">
        <f t="shared" si="7"/>
        <v>1914955.9762757737</v>
      </c>
      <c r="E91" s="24">
        <f>IF(ISERROR(A91),NA(),SUM(B$22:B91))</f>
        <v>159808.32732693743</v>
      </c>
    </row>
    <row r="92" spans="1:5" x14ac:dyDescent="0.2">
      <c r="A92" s="25">
        <f t="shared" si="4"/>
        <v>70</v>
      </c>
      <c r="B92" s="24">
        <f t="shared" si="5"/>
        <v>2106.4515739035442</v>
      </c>
      <c r="C92" s="24">
        <f t="shared" si="6"/>
        <v>7693.512334074745</v>
      </c>
      <c r="D92" s="57">
        <f t="shared" si="7"/>
        <v>1909368.9155156023</v>
      </c>
      <c r="E92" s="24">
        <f>IF(ISERROR(A92),NA(),SUM(B$22:B92))</f>
        <v>161914.77890084099</v>
      </c>
    </row>
    <row r="93" spans="1:5" x14ac:dyDescent="0.2">
      <c r="A93" s="25">
        <f t="shared" si="4"/>
        <v>71</v>
      </c>
      <c r="B93" s="24">
        <f t="shared" si="5"/>
        <v>2100.3058070673551</v>
      </c>
      <c r="C93" s="24">
        <f t="shared" si="6"/>
        <v>7693.512334074745</v>
      </c>
      <c r="D93" s="57">
        <f t="shared" si="7"/>
        <v>1903775.7089885948</v>
      </c>
      <c r="E93" s="24">
        <f>IF(ISERROR(A93),NA(),SUM(B$22:B93))</f>
        <v>164015.08470790833</v>
      </c>
    </row>
    <row r="94" spans="1:5" x14ac:dyDescent="0.2">
      <c r="A94" s="25">
        <f t="shared" si="4"/>
        <v>72</v>
      </c>
      <c r="B94" s="24">
        <f t="shared" si="5"/>
        <v>2094.1532798876465</v>
      </c>
      <c r="C94" s="24">
        <f t="shared" si="6"/>
        <v>7693.512334074745</v>
      </c>
      <c r="D94" s="57">
        <f t="shared" si="7"/>
        <v>1898176.3499344077</v>
      </c>
      <c r="E94" s="24">
        <f>IF(ISERROR(A94),NA(),SUM(B$22:B94))</f>
        <v>166109.23798779599</v>
      </c>
    </row>
    <row r="95" spans="1:5" x14ac:dyDescent="0.2">
      <c r="A95" s="25">
        <f t="shared" si="4"/>
        <v>73</v>
      </c>
      <c r="B95" s="24">
        <f t="shared" si="5"/>
        <v>2087.9939849280399</v>
      </c>
      <c r="C95" s="24">
        <f t="shared" si="6"/>
        <v>7693.512334074745</v>
      </c>
      <c r="D95" s="57">
        <f t="shared" si="7"/>
        <v>1892570.831585261</v>
      </c>
      <c r="E95" s="24">
        <f>IF(ISERROR(A95),NA(),SUM(B$22:B95))</f>
        <v>168197.23197272402</v>
      </c>
    </row>
    <row r="96" spans="1:5" x14ac:dyDescent="0.2">
      <c r="A96" s="25">
        <f t="shared" si="4"/>
        <v>74</v>
      </c>
      <c r="B96" s="24">
        <f t="shared" si="5"/>
        <v>2081.827914743978</v>
      </c>
      <c r="C96" s="24">
        <f t="shared" si="6"/>
        <v>7693.512334074745</v>
      </c>
      <c r="D96" s="57">
        <f t="shared" si="7"/>
        <v>1886959.1471659301</v>
      </c>
      <c r="E96" s="24">
        <f>IF(ISERROR(A96),NA(),SUM(B$22:B96))</f>
        <v>170279.059887468</v>
      </c>
    </row>
    <row r="97" spans="1:5" x14ac:dyDescent="0.2">
      <c r="A97" s="25">
        <f t="shared" si="4"/>
        <v>75</v>
      </c>
      <c r="B97" s="24">
        <f t="shared" si="5"/>
        <v>2075.6550618827137</v>
      </c>
      <c r="C97" s="24">
        <f t="shared" si="6"/>
        <v>7693.512334074745</v>
      </c>
      <c r="D97" s="57">
        <f t="shared" si="7"/>
        <v>1881341.289893738</v>
      </c>
      <c r="E97" s="24">
        <f>IF(ISERROR(A97),NA(),SUM(B$22:B97))</f>
        <v>172354.71494935072</v>
      </c>
    </row>
    <row r="98" spans="1:5" x14ac:dyDescent="0.2">
      <c r="A98" s="25">
        <f t="shared" si="4"/>
        <v>76</v>
      </c>
      <c r="B98" s="24">
        <f t="shared" si="5"/>
        <v>2069.4754188833017</v>
      </c>
      <c r="C98" s="24">
        <f t="shared" si="6"/>
        <v>7693.512334074745</v>
      </c>
      <c r="D98" s="57">
        <f t="shared" si="7"/>
        <v>1875717.2529785465</v>
      </c>
      <c r="E98" s="24">
        <f>IF(ISERROR(A98),NA(),SUM(B$22:B98))</f>
        <v>174424.19036823401</v>
      </c>
    </row>
    <row r="99" spans="1:5" x14ac:dyDescent="0.2">
      <c r="A99" s="25">
        <f t="shared" si="4"/>
        <v>77</v>
      </c>
      <c r="B99" s="24">
        <f t="shared" si="5"/>
        <v>2063.2889782765906</v>
      </c>
      <c r="C99" s="24">
        <f t="shared" si="6"/>
        <v>7693.512334074745</v>
      </c>
      <c r="D99" s="57">
        <f t="shared" si="7"/>
        <v>1870087.0296227483</v>
      </c>
      <c r="E99" s="24">
        <f>IF(ISERROR(A99),NA(),SUM(B$22:B99))</f>
        <v>176487.4793465106</v>
      </c>
    </row>
    <row r="100" spans="1:5" x14ac:dyDescent="0.2">
      <c r="A100" s="25">
        <f t="shared" si="4"/>
        <v>78</v>
      </c>
      <c r="B100" s="24">
        <f t="shared" si="5"/>
        <v>2057.0957325852119</v>
      </c>
      <c r="C100" s="24">
        <f t="shared" si="6"/>
        <v>7693.512334074745</v>
      </c>
      <c r="D100" s="57">
        <f t="shared" si="7"/>
        <v>1864450.6130212587</v>
      </c>
      <c r="E100" s="24">
        <f>IF(ISERROR(A100),NA(),SUM(B$22:B100))</f>
        <v>178544.57507909581</v>
      </c>
    </row>
    <row r="101" spans="1:5" x14ac:dyDescent="0.2">
      <c r="A101" s="25">
        <f t="shared" si="4"/>
        <v>79</v>
      </c>
      <c r="B101" s="24">
        <f t="shared" si="5"/>
        <v>2050.8956743235726</v>
      </c>
      <c r="C101" s="24">
        <f t="shared" si="6"/>
        <v>7693.512334074745</v>
      </c>
      <c r="D101" s="57">
        <f t="shared" si="7"/>
        <v>1858807.9963615076</v>
      </c>
      <c r="E101" s="24">
        <f>IF(ISERROR(A101),NA(),SUM(B$22:B101))</f>
        <v>180595.47075341939</v>
      </c>
    </row>
    <row r="102" spans="1:5" x14ac:dyDescent="0.2">
      <c r="A102" s="25">
        <f t="shared" si="4"/>
        <v>80</v>
      </c>
      <c r="B102" s="24">
        <f t="shared" si="5"/>
        <v>2044.6887959978458</v>
      </c>
      <c r="C102" s="24">
        <f t="shared" si="6"/>
        <v>7693.512334074745</v>
      </c>
      <c r="D102" s="57">
        <f t="shared" si="7"/>
        <v>1853159.1728234305</v>
      </c>
      <c r="E102" s="24">
        <f>IF(ISERROR(A102),NA(),SUM(B$22:B102))</f>
        <v>182640.15954941724</v>
      </c>
    </row>
    <row r="103" spans="1:5" x14ac:dyDescent="0.2">
      <c r="A103" s="25">
        <f t="shared" si="4"/>
        <v>81</v>
      </c>
      <c r="B103" s="24">
        <f t="shared" si="5"/>
        <v>2038.4750901059606</v>
      </c>
      <c r="C103" s="24">
        <f t="shared" si="6"/>
        <v>7693.512334074745</v>
      </c>
      <c r="D103" s="57">
        <f t="shared" si="7"/>
        <v>1847504.1355794617</v>
      </c>
      <c r="E103" s="24">
        <f>IF(ISERROR(A103),NA(),SUM(B$22:B103))</f>
        <v>184678.6346395232</v>
      </c>
    </row>
    <row r="104" spans="1:5" x14ac:dyDescent="0.2">
      <c r="A104" s="25">
        <f t="shared" si="4"/>
        <v>82</v>
      </c>
      <c r="B104" s="24">
        <f t="shared" si="5"/>
        <v>2032.2545491375943</v>
      </c>
      <c r="C104" s="24">
        <f t="shared" si="6"/>
        <v>7693.512334074745</v>
      </c>
      <c r="D104" s="57">
        <f t="shared" si="7"/>
        <v>1841842.8777945244</v>
      </c>
      <c r="E104" s="24">
        <f>IF(ISERROR(A104),NA(),SUM(B$22:B104))</f>
        <v>186710.8891886608</v>
      </c>
    </row>
    <row r="105" spans="1:5" x14ac:dyDescent="0.2">
      <c r="A105" s="25">
        <f t="shared" si="4"/>
        <v>83</v>
      </c>
      <c r="B105" s="24">
        <f t="shared" si="5"/>
        <v>2026.0271655741626</v>
      </c>
      <c r="C105" s="24">
        <f t="shared" si="6"/>
        <v>7693.512334074745</v>
      </c>
      <c r="D105" s="57">
        <f t="shared" si="7"/>
        <v>1836175.3926260239</v>
      </c>
      <c r="E105" s="24">
        <f>IF(ISERROR(A105),NA(),SUM(B$22:B105))</f>
        <v>188736.91635423497</v>
      </c>
    </row>
    <row r="106" spans="1:5" x14ac:dyDescent="0.2">
      <c r="A106" s="25">
        <f t="shared" si="4"/>
        <v>84</v>
      </c>
      <c r="B106" s="24">
        <f t="shared" si="5"/>
        <v>2019.7929318888116</v>
      </c>
      <c r="C106" s="24">
        <f t="shared" si="6"/>
        <v>7693.512334074745</v>
      </c>
      <c r="D106" s="57">
        <f t="shared" si="7"/>
        <v>1830501.6732238377</v>
      </c>
      <c r="E106" s="24">
        <f>IF(ISERROR(A106),NA(),SUM(B$22:B106))</f>
        <v>190756.70928612378</v>
      </c>
    </row>
    <row r="107" spans="1:5" x14ac:dyDescent="0.2">
      <c r="A107" s="25">
        <f t="shared" si="4"/>
        <v>85</v>
      </c>
      <c r="B107" s="24">
        <f t="shared" si="5"/>
        <v>2013.5518405464063</v>
      </c>
      <c r="C107" s="24">
        <f t="shared" si="6"/>
        <v>7693.512334074745</v>
      </c>
      <c r="D107" s="57">
        <f t="shared" si="7"/>
        <v>1824821.7127303092</v>
      </c>
      <c r="E107" s="24">
        <f>IF(ISERROR(A107),NA(),SUM(B$22:B107))</f>
        <v>192770.26112667017</v>
      </c>
    </row>
    <row r="108" spans="1:5" x14ac:dyDescent="0.2">
      <c r="A108" s="25">
        <f t="shared" si="4"/>
        <v>86</v>
      </c>
      <c r="B108" s="24">
        <f t="shared" si="5"/>
        <v>2007.3038840035242</v>
      </c>
      <c r="C108" s="24">
        <f t="shared" si="6"/>
        <v>7693.512334074745</v>
      </c>
      <c r="D108" s="57">
        <f t="shared" si="7"/>
        <v>1819135.5042802379</v>
      </c>
      <c r="E108" s="24">
        <f>IF(ISERROR(A108),NA(),SUM(B$22:B108))</f>
        <v>194777.56501067369</v>
      </c>
    </row>
    <row r="109" spans="1:5" x14ac:dyDescent="0.2">
      <c r="A109" s="25">
        <f t="shared" si="4"/>
        <v>87</v>
      </c>
      <c r="B109" s="24">
        <f t="shared" si="5"/>
        <v>2001.0490547084453</v>
      </c>
      <c r="C109" s="24">
        <f t="shared" si="6"/>
        <v>7693.512334074745</v>
      </c>
      <c r="D109" s="57">
        <f t="shared" si="7"/>
        <v>1813443.0410008715</v>
      </c>
      <c r="E109" s="24">
        <f>IF(ISERROR(A109),NA(),SUM(B$22:B109))</f>
        <v>196778.61406538213</v>
      </c>
    </row>
    <row r="110" spans="1:5" x14ac:dyDescent="0.2">
      <c r="A110" s="25">
        <f t="shared" si="4"/>
        <v>88</v>
      </c>
      <c r="B110" s="24">
        <f t="shared" si="5"/>
        <v>1994.7873451011417</v>
      </c>
      <c r="C110" s="24">
        <f t="shared" si="6"/>
        <v>7693.512334074745</v>
      </c>
      <c r="D110" s="57">
        <f t="shared" si="7"/>
        <v>1807744.3160118978</v>
      </c>
      <c r="E110" s="24">
        <f>IF(ISERROR(A110),NA(),SUM(B$22:B110))</f>
        <v>198773.40141048329</v>
      </c>
    </row>
    <row r="111" spans="1:5" x14ac:dyDescent="0.2">
      <c r="A111" s="25">
        <f t="shared" si="4"/>
        <v>89</v>
      </c>
      <c r="B111" s="24">
        <f t="shared" si="5"/>
        <v>1988.5187476132699</v>
      </c>
      <c r="C111" s="24">
        <f t="shared" si="6"/>
        <v>7693.512334074745</v>
      </c>
      <c r="D111" s="57">
        <f t="shared" si="7"/>
        <v>1802039.3224254362</v>
      </c>
      <c r="E111" s="24">
        <f>IF(ISERROR(A111),NA(),SUM(B$22:B111))</f>
        <v>200761.92015809656</v>
      </c>
    </row>
    <row r="112" spans="1:5" x14ac:dyDescent="0.2">
      <c r="A112" s="25">
        <f t="shared" si="4"/>
        <v>90</v>
      </c>
      <c r="B112" s="24">
        <f t="shared" si="5"/>
        <v>1982.2432546681616</v>
      </c>
      <c r="C112" s="24">
        <f t="shared" si="6"/>
        <v>7693.512334074745</v>
      </c>
      <c r="D112" s="57">
        <f t="shared" si="7"/>
        <v>1796328.0533460295</v>
      </c>
      <c r="E112" s="24">
        <f>IF(ISERROR(A112),NA(),SUM(B$22:B112))</f>
        <v>202744.16341276473</v>
      </c>
    </row>
    <row r="113" spans="1:5" x14ac:dyDescent="0.2">
      <c r="A113" s="25">
        <f t="shared" si="4"/>
        <v>91</v>
      </c>
      <c r="B113" s="24">
        <f t="shared" si="5"/>
        <v>1975.9608586808138</v>
      </c>
      <c r="C113" s="24">
        <f t="shared" si="6"/>
        <v>7693.512334074745</v>
      </c>
      <c r="D113" s="57">
        <f t="shared" si="7"/>
        <v>1790610.5018706354</v>
      </c>
      <c r="E113" s="24">
        <f>IF(ISERROR(A113),NA(),SUM(B$22:B113))</f>
        <v>204720.12427144553</v>
      </c>
    </row>
    <row r="114" spans="1:5" x14ac:dyDescent="0.2">
      <c r="A114" s="25">
        <f t="shared" si="4"/>
        <v>92</v>
      </c>
      <c r="B114" s="24">
        <f t="shared" si="5"/>
        <v>1969.6715520578796</v>
      </c>
      <c r="C114" s="24">
        <f t="shared" si="6"/>
        <v>7693.512334074745</v>
      </c>
      <c r="D114" s="57">
        <f t="shared" si="7"/>
        <v>1784886.6610886184</v>
      </c>
      <c r="E114" s="24">
        <f>IF(ISERROR(A114),NA(),SUM(B$22:B114))</f>
        <v>206689.7958235034</v>
      </c>
    </row>
    <row r="115" spans="1:5" x14ac:dyDescent="0.2">
      <c r="A115" s="25">
        <f t="shared" si="4"/>
        <v>93</v>
      </c>
      <c r="B115" s="24">
        <f t="shared" si="5"/>
        <v>1963.3753271976605</v>
      </c>
      <c r="C115" s="24">
        <f t="shared" si="6"/>
        <v>7693.512334074745</v>
      </c>
      <c r="D115" s="57">
        <f t="shared" si="7"/>
        <v>1779156.5240817412</v>
      </c>
      <c r="E115" s="24">
        <f>IF(ISERROR(A115),NA(),SUM(B$22:B115))</f>
        <v>208653.17115070106</v>
      </c>
    </row>
    <row r="116" spans="1:5" x14ac:dyDescent="0.2">
      <c r="A116" s="25">
        <f t="shared" si="4"/>
        <v>94</v>
      </c>
      <c r="B116" s="24">
        <f t="shared" si="5"/>
        <v>1957.0721764900948</v>
      </c>
      <c r="C116" s="24">
        <f t="shared" si="6"/>
        <v>7693.512334074745</v>
      </c>
      <c r="D116" s="57">
        <f t="shared" si="7"/>
        <v>1773420.0839241564</v>
      </c>
      <c r="E116" s="24">
        <f>IF(ISERROR(A116),NA(),SUM(B$22:B116))</f>
        <v>210610.24332719116</v>
      </c>
    </row>
    <row r="117" spans="1:5" x14ac:dyDescent="0.2">
      <c r="A117" s="25">
        <f t="shared" si="4"/>
        <v>95</v>
      </c>
      <c r="B117" s="24">
        <f t="shared" si="5"/>
        <v>1950.762092316751</v>
      </c>
      <c r="C117" s="24">
        <f t="shared" si="6"/>
        <v>7693.512334074745</v>
      </c>
      <c r="D117" s="57">
        <f t="shared" si="7"/>
        <v>1767677.3336823983</v>
      </c>
      <c r="E117" s="24">
        <f>IF(ISERROR(A117),NA(),SUM(B$22:B117))</f>
        <v>212561.00541950791</v>
      </c>
    </row>
    <row r="118" spans="1:5" x14ac:dyDescent="0.2">
      <c r="A118" s="25">
        <f t="shared" si="4"/>
        <v>96</v>
      </c>
      <c r="B118" s="24">
        <f t="shared" si="5"/>
        <v>1944.4450670508165</v>
      </c>
      <c r="C118" s="24">
        <f t="shared" si="6"/>
        <v>7693.512334074745</v>
      </c>
      <c r="D118" s="57">
        <f t="shared" si="7"/>
        <v>1761928.2664153744</v>
      </c>
      <c r="E118" s="24">
        <f>IF(ISERROR(A118),NA(),SUM(B$22:B118))</f>
        <v>214505.45048655872</v>
      </c>
    </row>
    <row r="119" spans="1:5" x14ac:dyDescent="0.2">
      <c r="A119" s="25">
        <f t="shared" si="4"/>
        <v>97</v>
      </c>
      <c r="B119" s="24">
        <f t="shared" si="5"/>
        <v>1938.1210930570896</v>
      </c>
      <c r="C119" s="24">
        <f t="shared" si="6"/>
        <v>7693.512334074745</v>
      </c>
      <c r="D119" s="57">
        <f t="shared" si="7"/>
        <v>1756172.8751743566</v>
      </c>
      <c r="E119" s="24">
        <f>IF(ISERROR(A119),NA(),SUM(B$22:B119))</f>
        <v>216443.57157961582</v>
      </c>
    </row>
    <row r="120" spans="1:5" x14ac:dyDescent="0.2">
      <c r="A120" s="25">
        <f t="shared" si="4"/>
        <v>98</v>
      </c>
      <c r="B120" s="24">
        <f t="shared" si="5"/>
        <v>1931.7901626919695</v>
      </c>
      <c r="C120" s="24">
        <f t="shared" si="6"/>
        <v>7693.512334074745</v>
      </c>
      <c r="D120" s="57">
        <f t="shared" si="7"/>
        <v>1750411.1530029739</v>
      </c>
      <c r="E120" s="24">
        <f>IF(ISERROR(A120),NA(),SUM(B$22:B120))</f>
        <v>218375.36174230778</v>
      </c>
    </row>
    <row r="121" spans="1:5" x14ac:dyDescent="0.2">
      <c r="A121" s="25">
        <f t="shared" si="4"/>
        <v>99</v>
      </c>
      <c r="B121" s="24">
        <f t="shared" si="5"/>
        <v>1925.4522683034479</v>
      </c>
      <c r="C121" s="24">
        <f t="shared" si="6"/>
        <v>7693.512334074745</v>
      </c>
      <c r="D121" s="57">
        <f t="shared" si="7"/>
        <v>1744643.0929372024</v>
      </c>
      <c r="E121" s="24">
        <f>IF(ISERROR(A121),NA(),SUM(B$22:B121))</f>
        <v>220300.81401061124</v>
      </c>
    </row>
    <row r="122" spans="1:5" x14ac:dyDescent="0.2">
      <c r="A122" s="25">
        <f t="shared" si="4"/>
        <v>100</v>
      </c>
      <c r="B122" s="24">
        <f t="shared" si="5"/>
        <v>1919.1074022310986</v>
      </c>
      <c r="C122" s="24">
        <f t="shared" si="6"/>
        <v>7693.512334074745</v>
      </c>
      <c r="D122" s="57">
        <f t="shared" si="7"/>
        <v>1738868.6880053587</v>
      </c>
      <c r="E122" s="24">
        <f>IF(ISERROR(A122),NA(),SUM(B$22:B122))</f>
        <v>222219.92141284235</v>
      </c>
    </row>
    <row r="123" spans="1:5" x14ac:dyDescent="0.2">
      <c r="A123" s="25">
        <f t="shared" si="4"/>
        <v>101</v>
      </c>
      <c r="B123" s="24">
        <f t="shared" si="5"/>
        <v>1912.75555680607</v>
      </c>
      <c r="C123" s="24">
        <f t="shared" si="6"/>
        <v>7693.512334074745</v>
      </c>
      <c r="D123" s="57">
        <f t="shared" si="7"/>
        <v>1733087.9312280898</v>
      </c>
      <c r="E123" s="24">
        <f>IF(ISERROR(A123),NA(),SUM(B$22:B123))</f>
        <v>224132.67696964843</v>
      </c>
    </row>
    <row r="124" spans="1:5" x14ac:dyDescent="0.2">
      <c r="A124" s="25">
        <f t="shared" si="4"/>
        <v>102</v>
      </c>
      <c r="B124" s="24">
        <f t="shared" si="5"/>
        <v>1906.3967243510738</v>
      </c>
      <c r="C124" s="24">
        <f t="shared" si="6"/>
        <v>7693.512334074745</v>
      </c>
      <c r="D124" s="57">
        <f t="shared" si="7"/>
        <v>1727300.815618366</v>
      </c>
      <c r="E124" s="24">
        <f>IF(ISERROR(A124),NA(),SUM(B$22:B124))</f>
        <v>226039.0736939995</v>
      </c>
    </row>
    <row r="125" spans="1:5" x14ac:dyDescent="0.2">
      <c r="A125" s="25">
        <f t="shared" si="4"/>
        <v>103</v>
      </c>
      <c r="B125" s="24">
        <f t="shared" si="5"/>
        <v>1900.030897180377</v>
      </c>
      <c r="C125" s="24">
        <f t="shared" si="6"/>
        <v>7693.512334074745</v>
      </c>
      <c r="D125" s="57">
        <f t="shared" si="7"/>
        <v>1721507.3341814715</v>
      </c>
      <c r="E125" s="24">
        <f>IF(ISERROR(A125),NA(),SUM(B$22:B125))</f>
        <v>227939.10459117987</v>
      </c>
    </row>
    <row r="126" spans="1:5" x14ac:dyDescent="0.2">
      <c r="A126" s="25">
        <f t="shared" si="4"/>
        <v>104</v>
      </c>
      <c r="B126" s="24">
        <f t="shared" si="5"/>
        <v>1893.6580675997923</v>
      </c>
      <c r="C126" s="24">
        <f t="shared" si="6"/>
        <v>7693.512334074745</v>
      </c>
      <c r="D126" s="57">
        <f t="shared" si="7"/>
        <v>1715707.4799149965</v>
      </c>
      <c r="E126" s="24">
        <f>IF(ISERROR(A126),NA(),SUM(B$22:B126))</f>
        <v>229832.76265877965</v>
      </c>
    </row>
    <row r="127" spans="1:5" x14ac:dyDescent="0.2">
      <c r="A127" s="25">
        <f t="shared" si="4"/>
        <v>105</v>
      </c>
      <c r="B127" s="24">
        <f t="shared" si="5"/>
        <v>1887.2782279066694</v>
      </c>
      <c r="C127" s="24">
        <f t="shared" si="6"/>
        <v>7693.512334074745</v>
      </c>
      <c r="D127" s="57">
        <f t="shared" si="7"/>
        <v>1709901.2458088284</v>
      </c>
      <c r="E127" s="24">
        <f>IF(ISERROR(A127),NA(),SUM(B$22:B127))</f>
        <v>231720.04088668633</v>
      </c>
    </row>
    <row r="128" spans="1:5" x14ac:dyDescent="0.2">
      <c r="A128" s="25">
        <f t="shared" si="4"/>
        <v>106</v>
      </c>
      <c r="B128" s="24">
        <f t="shared" si="5"/>
        <v>1880.8913703898838</v>
      </c>
      <c r="C128" s="24">
        <f t="shared" si="6"/>
        <v>7693.512334074745</v>
      </c>
      <c r="D128" s="57">
        <f t="shared" si="7"/>
        <v>1704088.6248451434</v>
      </c>
      <c r="E128" s="24">
        <f>IF(ISERROR(A128),NA(),SUM(B$22:B128))</f>
        <v>233600.9322570762</v>
      </c>
    </row>
    <row r="129" spans="1:5" x14ac:dyDescent="0.2">
      <c r="A129" s="25">
        <f t="shared" si="4"/>
        <v>107</v>
      </c>
      <c r="B129" s="24">
        <f t="shared" si="5"/>
        <v>1874.4974873298297</v>
      </c>
      <c r="C129" s="24">
        <f t="shared" si="6"/>
        <v>7693.512334074745</v>
      </c>
      <c r="D129" s="57">
        <f t="shared" si="7"/>
        <v>1698269.6099983985</v>
      </c>
      <c r="E129" s="24">
        <f>IF(ISERROR(A129),NA(),SUM(B$22:B129))</f>
        <v>235475.42974440602</v>
      </c>
    </row>
    <row r="130" spans="1:5" x14ac:dyDescent="0.2">
      <c r="A130" s="25">
        <f t="shared" si="4"/>
        <v>108</v>
      </c>
      <c r="B130" s="24">
        <f t="shared" si="5"/>
        <v>1868.0965709984096</v>
      </c>
      <c r="C130" s="24">
        <f t="shared" si="6"/>
        <v>7693.512334074745</v>
      </c>
      <c r="D130" s="57">
        <f t="shared" si="7"/>
        <v>1692444.1942353221</v>
      </c>
      <c r="E130" s="24">
        <f>IF(ISERROR(A130),NA(),SUM(B$22:B130))</f>
        <v>237343.52631540442</v>
      </c>
    </row>
    <row r="131" spans="1:5" x14ac:dyDescent="0.2">
      <c r="A131" s="25">
        <f t="shared" si="4"/>
        <v>109</v>
      </c>
      <c r="B131" s="24">
        <f t="shared" si="5"/>
        <v>1861.6886136590251</v>
      </c>
      <c r="C131" s="24">
        <f t="shared" si="6"/>
        <v>7693.512334074745</v>
      </c>
      <c r="D131" s="57">
        <f t="shared" si="7"/>
        <v>1686612.3705149062</v>
      </c>
      <c r="E131" s="24">
        <f>IF(ISERROR(A131),NA(),SUM(B$22:B131))</f>
        <v>239205.21492906346</v>
      </c>
    </row>
    <row r="132" spans="1:5" x14ac:dyDescent="0.2">
      <c r="A132" s="25">
        <f t="shared" si="4"/>
        <v>110</v>
      </c>
      <c r="B132" s="24">
        <f t="shared" si="5"/>
        <v>1855.2736075665671</v>
      </c>
      <c r="C132" s="24">
        <f t="shared" si="6"/>
        <v>7693.512334074745</v>
      </c>
      <c r="D132" s="57">
        <f t="shared" si="7"/>
        <v>1680774.1317883979</v>
      </c>
      <c r="E132" s="24">
        <f>IF(ISERROR(A132),NA(),SUM(B$22:B132))</f>
        <v>241060.48853663003</v>
      </c>
    </row>
    <row r="133" spans="1:5" x14ac:dyDescent="0.2">
      <c r="A133" s="25">
        <f t="shared" si="4"/>
        <v>111</v>
      </c>
      <c r="B133" s="24">
        <f t="shared" si="5"/>
        <v>1848.8515449674073</v>
      </c>
      <c r="C133" s="24">
        <f t="shared" si="6"/>
        <v>7693.512334074745</v>
      </c>
      <c r="D133" s="57">
        <f t="shared" si="7"/>
        <v>1674929.4709992905</v>
      </c>
      <c r="E133" s="24">
        <f>IF(ISERROR(A133),NA(),SUM(B$22:B133))</f>
        <v>242909.34008159745</v>
      </c>
    </row>
    <row r="134" spans="1:5" x14ac:dyDescent="0.2">
      <c r="A134" s="25">
        <f t="shared" si="4"/>
        <v>112</v>
      </c>
      <c r="B134" s="24">
        <f t="shared" si="5"/>
        <v>1842.4224180993886</v>
      </c>
      <c r="C134" s="24">
        <f t="shared" si="6"/>
        <v>7693.512334074745</v>
      </c>
      <c r="D134" s="57">
        <f t="shared" si="7"/>
        <v>1669078.381083315</v>
      </c>
      <c r="E134" s="24">
        <f>IF(ISERROR(A134),NA(),SUM(B$22:B134))</f>
        <v>244751.76249969684</v>
      </c>
    </row>
    <row r="135" spans="1:5" x14ac:dyDescent="0.2">
      <c r="A135" s="25">
        <f t="shared" si="4"/>
        <v>113</v>
      </c>
      <c r="B135" s="24">
        <f t="shared" si="5"/>
        <v>1835.9862191918148</v>
      </c>
      <c r="C135" s="24">
        <f t="shared" si="6"/>
        <v>7693.512334074745</v>
      </c>
      <c r="D135" s="57">
        <f t="shared" si="7"/>
        <v>1663220.8549684321</v>
      </c>
      <c r="E135" s="24">
        <f>IF(ISERROR(A135),NA(),SUM(B$22:B135))</f>
        <v>246587.74871888864</v>
      </c>
    </row>
    <row r="136" spans="1:5" x14ac:dyDescent="0.2">
      <c r="A136" s="25">
        <f t="shared" si="4"/>
        <v>114</v>
      </c>
      <c r="B136" s="24">
        <f t="shared" si="5"/>
        <v>1829.5429404654431</v>
      </c>
      <c r="C136" s="24">
        <f t="shared" si="6"/>
        <v>7693.512334074745</v>
      </c>
      <c r="D136" s="57">
        <f t="shared" si="7"/>
        <v>1657356.8855748228</v>
      </c>
      <c r="E136" s="24">
        <f>IF(ISERROR(A136),NA(),SUM(B$22:B136))</f>
        <v>248417.29165935409</v>
      </c>
    </row>
    <row r="137" spans="1:5" x14ac:dyDescent="0.2">
      <c r="A137" s="25">
        <f t="shared" si="4"/>
        <v>115</v>
      </c>
      <c r="B137" s="24">
        <f t="shared" si="5"/>
        <v>1823.0925741324722</v>
      </c>
      <c r="C137" s="24">
        <f t="shared" si="6"/>
        <v>7693.512334074745</v>
      </c>
      <c r="D137" s="57">
        <f t="shared" si="7"/>
        <v>1651486.4658148803</v>
      </c>
      <c r="E137" s="24">
        <f>IF(ISERROR(A137),NA(),SUM(B$22:B137))</f>
        <v>250240.38423348655</v>
      </c>
    </row>
    <row r="138" spans="1:5" x14ac:dyDescent="0.2">
      <c r="A138" s="25">
        <f t="shared" si="4"/>
        <v>116</v>
      </c>
      <c r="B138" s="24">
        <f t="shared" si="5"/>
        <v>1816.6351123965351</v>
      </c>
      <c r="C138" s="24">
        <f t="shared" si="6"/>
        <v>7693.512334074745</v>
      </c>
      <c r="D138" s="57">
        <f t="shared" si="7"/>
        <v>1645609.5885932019</v>
      </c>
      <c r="E138" s="24">
        <f>IF(ISERROR(A138),NA(),SUM(B$22:B138))</f>
        <v>252057.01934588308</v>
      </c>
    </row>
    <row r="139" spans="1:5" x14ac:dyDescent="0.2">
      <c r="A139" s="25">
        <f t="shared" si="4"/>
        <v>117</v>
      </c>
      <c r="B139" s="24">
        <f t="shared" si="5"/>
        <v>1810.1705474526882</v>
      </c>
      <c r="C139" s="24">
        <f t="shared" si="6"/>
        <v>7693.512334074745</v>
      </c>
      <c r="D139" s="57">
        <f t="shared" si="7"/>
        <v>1639726.2468065799</v>
      </c>
      <c r="E139" s="24">
        <f>IF(ISERROR(A139),NA(),SUM(B$22:B139))</f>
        <v>253867.18989333577</v>
      </c>
    </row>
    <row r="140" spans="1:5" x14ac:dyDescent="0.2">
      <c r="A140" s="25">
        <f t="shared" si="4"/>
        <v>118</v>
      </c>
      <c r="B140" s="24">
        <f t="shared" si="5"/>
        <v>1803.6988714874033</v>
      </c>
      <c r="C140" s="24">
        <f t="shared" si="6"/>
        <v>7693.512334074745</v>
      </c>
      <c r="D140" s="57">
        <f t="shared" si="7"/>
        <v>1633836.4333439926</v>
      </c>
      <c r="E140" s="24">
        <f>IF(ISERROR(A140),NA(),SUM(B$22:B140))</f>
        <v>255670.88876482318</v>
      </c>
    </row>
    <row r="141" spans="1:5" x14ac:dyDescent="0.2">
      <c r="A141" s="25">
        <f t="shared" si="4"/>
        <v>119</v>
      </c>
      <c r="B141" s="24">
        <f t="shared" si="5"/>
        <v>1797.2200766785568</v>
      </c>
      <c r="C141" s="24">
        <f t="shared" si="6"/>
        <v>7693.512334074745</v>
      </c>
      <c r="D141" s="57">
        <f t="shared" si="7"/>
        <v>1627940.1410865963</v>
      </c>
      <c r="E141" s="24">
        <f>IF(ISERROR(A141),NA(),SUM(B$22:B141))</f>
        <v>257468.10884150173</v>
      </c>
    </row>
    <row r="142" spans="1:5" x14ac:dyDescent="0.2">
      <c r="A142" s="25">
        <f t="shared" si="4"/>
        <v>120</v>
      </c>
      <c r="B142" s="24">
        <f t="shared" si="5"/>
        <v>1790.7341551954203</v>
      </c>
      <c r="C142" s="24">
        <f t="shared" si="6"/>
        <v>7693.512334074745</v>
      </c>
      <c r="D142" s="57">
        <f t="shared" si="7"/>
        <v>1622037.362907717</v>
      </c>
      <c r="E142" s="24">
        <f>IF(ISERROR(A142),NA(),SUM(B$22:B142))</f>
        <v>259258.84299669715</v>
      </c>
    </row>
    <row r="143" spans="1:5" x14ac:dyDescent="0.2">
      <c r="A143" s="25">
        <f t="shared" si="4"/>
        <v>121</v>
      </c>
      <c r="B143" s="24">
        <f t="shared" si="5"/>
        <v>1784.2410991986524</v>
      </c>
      <c r="C143" s="24">
        <f t="shared" si="6"/>
        <v>7693.512334074745</v>
      </c>
      <c r="D143" s="57">
        <f t="shared" si="7"/>
        <v>1616128.0916728408</v>
      </c>
      <c r="E143" s="24">
        <f>IF(ISERROR(A143),NA(),SUM(B$22:B143))</f>
        <v>261043.08409589579</v>
      </c>
    </row>
    <row r="144" spans="1:5" x14ac:dyDescent="0.2">
      <c r="A144" s="25">
        <f t="shared" si="4"/>
        <v>122</v>
      </c>
      <c r="B144" s="24">
        <f t="shared" si="5"/>
        <v>1777.7409008402878</v>
      </c>
      <c r="C144" s="24">
        <f t="shared" si="6"/>
        <v>7693.512334074745</v>
      </c>
      <c r="D144" s="57">
        <f t="shared" si="7"/>
        <v>1610212.3202396063</v>
      </c>
      <c r="E144" s="24">
        <f>IF(ISERROR(A144),NA(),SUM(B$22:B144))</f>
        <v>262820.82499673608</v>
      </c>
    </row>
    <row r="145" spans="1:5" x14ac:dyDescent="0.2">
      <c r="A145" s="25">
        <f t="shared" si="4"/>
        <v>123</v>
      </c>
      <c r="B145" s="24">
        <f t="shared" si="5"/>
        <v>1771.2335522637295</v>
      </c>
      <c r="C145" s="24">
        <f t="shared" si="6"/>
        <v>7693.512334074745</v>
      </c>
      <c r="D145" s="57">
        <f t="shared" si="7"/>
        <v>1604290.0414577953</v>
      </c>
      <c r="E145" s="24">
        <f>IF(ISERROR(A145),NA(),SUM(B$22:B145))</f>
        <v>264592.05854899983</v>
      </c>
    </row>
    <row r="146" spans="1:5" x14ac:dyDescent="0.2">
      <c r="A146" s="25">
        <f t="shared" si="4"/>
        <v>124</v>
      </c>
      <c r="B146" s="24">
        <f t="shared" si="5"/>
        <v>1764.7190456037367</v>
      </c>
      <c r="C146" s="24">
        <f t="shared" si="6"/>
        <v>7693.512334074745</v>
      </c>
      <c r="D146" s="57">
        <f t="shared" si="7"/>
        <v>1598361.2481693241</v>
      </c>
      <c r="E146" s="24">
        <f>IF(ISERROR(A146),NA(),SUM(B$22:B146))</f>
        <v>266356.7775946036</v>
      </c>
    </row>
    <row r="147" spans="1:5" x14ac:dyDescent="0.2">
      <c r="A147" s="25">
        <f t="shared" si="4"/>
        <v>125</v>
      </c>
      <c r="B147" s="24">
        <f t="shared" si="5"/>
        <v>1758.1973729864178</v>
      </c>
      <c r="C147" s="24">
        <f t="shared" si="6"/>
        <v>7693.512334074745</v>
      </c>
      <c r="D147" s="57">
        <f t="shared" si="7"/>
        <v>1592425.9332082358</v>
      </c>
      <c r="E147" s="24">
        <f>IF(ISERROR(A147),NA(),SUM(B$22:B147))</f>
        <v>268114.97496759001</v>
      </c>
    </row>
    <row r="148" spans="1:5" x14ac:dyDescent="0.2">
      <c r="A148" s="25">
        <f t="shared" si="4"/>
        <v>126</v>
      </c>
      <c r="B148" s="24">
        <f t="shared" si="5"/>
        <v>1751.6685265292201</v>
      </c>
      <c r="C148" s="24">
        <f t="shared" si="6"/>
        <v>7693.512334074745</v>
      </c>
      <c r="D148" s="57">
        <f t="shared" si="7"/>
        <v>1586484.0894006903</v>
      </c>
      <c r="E148" s="24">
        <f>IF(ISERROR(A148),NA(),SUM(B$22:B148))</f>
        <v>269866.64349411923</v>
      </c>
    </row>
    <row r="149" spans="1:5" x14ac:dyDescent="0.2">
      <c r="A149" s="25">
        <f t="shared" si="4"/>
        <v>127</v>
      </c>
      <c r="B149" s="24">
        <f t="shared" si="5"/>
        <v>1745.1324983409195</v>
      </c>
      <c r="C149" s="24">
        <f t="shared" si="6"/>
        <v>7693.512334074745</v>
      </c>
      <c r="D149" s="57">
        <f t="shared" si="7"/>
        <v>1580535.7095649564</v>
      </c>
      <c r="E149" s="24">
        <f>IF(ISERROR(A149),NA(),SUM(B$22:B149))</f>
        <v>271611.77599246014</v>
      </c>
    </row>
    <row r="150" spans="1:5" x14ac:dyDescent="0.2">
      <c r="A150" s="25">
        <f t="shared" si="4"/>
        <v>128</v>
      </c>
      <c r="B150" s="24">
        <f t="shared" si="5"/>
        <v>1738.5892805216115</v>
      </c>
      <c r="C150" s="24">
        <f t="shared" si="6"/>
        <v>7693.512334074745</v>
      </c>
      <c r="D150" s="57">
        <f t="shared" si="7"/>
        <v>1574580.786511403</v>
      </c>
      <c r="E150" s="24">
        <f>IF(ISERROR(A150),NA(),SUM(B$22:B150))</f>
        <v>273350.36527298175</v>
      </c>
    </row>
    <row r="151" spans="1:5" x14ac:dyDescent="0.2">
      <c r="A151" s="25">
        <f t="shared" ref="A151:A214" si="8">IF(type=1,IF(A150&gt;=nper-1,NA(),A150+1),IF(A150&gt;=nper,NA(),A150+1))</f>
        <v>129</v>
      </c>
      <c r="B151" s="24">
        <f t="shared" ref="B151:B214" si="9">IF(ISERROR(A151),NA(),D150*rper)</f>
        <v>1732.0388651627022</v>
      </c>
      <c r="C151" s="24">
        <f t="shared" ref="C151:C214" si="10">IF(A151&lt;=IF(type=1,nper-1,nper),FV(gper,A151,,-w),NA())</f>
        <v>7693.512334074745</v>
      </c>
      <c r="D151" s="57">
        <f t="shared" ref="D151:D214" si="11">IF(ISERROR(A151),NA(),D150-C151+B151)</f>
        <v>1568619.313042491</v>
      </c>
      <c r="E151" s="24">
        <f>IF(ISERROR(A151),NA(),SUM(B$22:B151))</f>
        <v>275082.40413814445</v>
      </c>
    </row>
    <row r="152" spans="1:5" x14ac:dyDescent="0.2">
      <c r="A152" s="25">
        <f t="shared" si="8"/>
        <v>130</v>
      </c>
      <c r="B152" s="24">
        <f t="shared" si="9"/>
        <v>1725.4812443468984</v>
      </c>
      <c r="C152" s="24">
        <f t="shared" si="10"/>
        <v>7693.512334074745</v>
      </c>
      <c r="D152" s="57">
        <f t="shared" si="11"/>
        <v>1562651.281952763</v>
      </c>
      <c r="E152" s="24">
        <f>IF(ISERROR(A152),NA(),SUM(B$22:B152))</f>
        <v>276807.88538249134</v>
      </c>
    </row>
    <row r="153" spans="1:5" x14ac:dyDescent="0.2">
      <c r="A153" s="25">
        <f t="shared" si="8"/>
        <v>131</v>
      </c>
      <c r="B153" s="24">
        <f t="shared" si="9"/>
        <v>1718.916410148197</v>
      </c>
      <c r="C153" s="24">
        <f t="shared" si="10"/>
        <v>7693.512334074745</v>
      </c>
      <c r="D153" s="57">
        <f t="shared" si="11"/>
        <v>1556676.6860288363</v>
      </c>
      <c r="E153" s="24">
        <f>IF(ISERROR(A153),NA(),SUM(B$22:B153))</f>
        <v>278526.80179263954</v>
      </c>
    </row>
    <row r="154" spans="1:5" x14ac:dyDescent="0.2">
      <c r="A154" s="25">
        <f t="shared" si="8"/>
        <v>132</v>
      </c>
      <c r="B154" s="24">
        <f t="shared" si="9"/>
        <v>1712.344354631877</v>
      </c>
      <c r="C154" s="24">
        <f t="shared" si="10"/>
        <v>7693.512334074745</v>
      </c>
      <c r="D154" s="57">
        <f t="shared" si="11"/>
        <v>1550695.5180493933</v>
      </c>
      <c r="E154" s="24">
        <f>IF(ISERROR(A154),NA(),SUM(B$22:B154))</f>
        <v>280239.14614727144</v>
      </c>
    </row>
    <row r="155" spans="1:5" x14ac:dyDescent="0.2">
      <c r="A155" s="25">
        <f t="shared" si="8"/>
        <v>133</v>
      </c>
      <c r="B155" s="24">
        <f t="shared" si="9"/>
        <v>1705.7650698544892</v>
      </c>
      <c r="C155" s="24">
        <f t="shared" si="10"/>
        <v>7693.512334074745</v>
      </c>
      <c r="D155" s="57">
        <f t="shared" si="11"/>
        <v>1544707.7707851729</v>
      </c>
      <c r="E155" s="24">
        <f>IF(ISERROR(A155),NA(),SUM(B$22:B155))</f>
        <v>281944.91121712595</v>
      </c>
    </row>
    <row r="156" spans="1:5" x14ac:dyDescent="0.2">
      <c r="A156" s="25">
        <f t="shared" si="8"/>
        <v>134</v>
      </c>
      <c r="B156" s="24">
        <f t="shared" si="9"/>
        <v>1699.178547863846</v>
      </c>
      <c r="C156" s="24">
        <f t="shared" si="10"/>
        <v>7693.512334074745</v>
      </c>
      <c r="D156" s="57">
        <f t="shared" si="11"/>
        <v>1538713.436998962</v>
      </c>
      <c r="E156" s="24">
        <f>IF(ISERROR(A156),NA(),SUM(B$22:B156))</f>
        <v>283644.0897649898</v>
      </c>
    </row>
    <row r="157" spans="1:5" x14ac:dyDescent="0.2">
      <c r="A157" s="25">
        <f t="shared" si="8"/>
        <v>135</v>
      </c>
      <c r="B157" s="24">
        <f t="shared" si="9"/>
        <v>1692.5847806990134</v>
      </c>
      <c r="C157" s="24">
        <f t="shared" si="10"/>
        <v>7693.512334074745</v>
      </c>
      <c r="D157" s="57">
        <f t="shared" si="11"/>
        <v>1532712.5094455862</v>
      </c>
      <c r="E157" s="24">
        <f>IF(ISERROR(A157),NA(),SUM(B$22:B157))</f>
        <v>285336.67454568879</v>
      </c>
    </row>
    <row r="158" spans="1:5" x14ac:dyDescent="0.2">
      <c r="A158" s="25">
        <f t="shared" si="8"/>
        <v>136</v>
      </c>
      <c r="B158" s="24">
        <f t="shared" si="9"/>
        <v>1685.9837603902995</v>
      </c>
      <c r="C158" s="24">
        <f t="shared" si="10"/>
        <v>7693.512334074745</v>
      </c>
      <c r="D158" s="57">
        <f t="shared" si="11"/>
        <v>1526704.9808719016</v>
      </c>
      <c r="E158" s="24">
        <f>IF(ISERROR(A158),NA(),SUM(B$22:B158))</f>
        <v>287022.6583060791</v>
      </c>
    </row>
    <row r="159" spans="1:5" x14ac:dyDescent="0.2">
      <c r="A159" s="25">
        <f t="shared" si="8"/>
        <v>137</v>
      </c>
      <c r="B159" s="24">
        <f t="shared" si="9"/>
        <v>1679.3754789592458</v>
      </c>
      <c r="C159" s="24">
        <f t="shared" si="10"/>
        <v>7693.512334074745</v>
      </c>
      <c r="D159" s="57">
        <f t="shared" si="11"/>
        <v>1520690.844016786</v>
      </c>
      <c r="E159" s="24">
        <f>IF(ISERROR(A159),NA(),SUM(B$22:B159))</f>
        <v>288702.03378503834</v>
      </c>
    </row>
    <row r="160" spans="1:5" x14ac:dyDescent="0.2">
      <c r="A160" s="25">
        <f t="shared" si="8"/>
        <v>138</v>
      </c>
      <c r="B160" s="24">
        <f t="shared" si="9"/>
        <v>1672.7599284186181</v>
      </c>
      <c r="C160" s="24">
        <f t="shared" si="10"/>
        <v>7693.512334074745</v>
      </c>
      <c r="D160" s="57">
        <f t="shared" si="11"/>
        <v>1514670.0916111297</v>
      </c>
      <c r="E160" s="24">
        <f>IF(ISERROR(A160),NA(),SUM(B$22:B160))</f>
        <v>290374.79371345695</v>
      </c>
    </row>
    <row r="161" spans="1:5" x14ac:dyDescent="0.2">
      <c r="A161" s="25">
        <f t="shared" si="8"/>
        <v>139</v>
      </c>
      <c r="B161" s="24">
        <f t="shared" si="9"/>
        <v>1666.1371007723956</v>
      </c>
      <c r="C161" s="24">
        <f t="shared" si="10"/>
        <v>7693.512334074745</v>
      </c>
      <c r="D161" s="57">
        <f t="shared" si="11"/>
        <v>1508642.7163778273</v>
      </c>
      <c r="E161" s="24">
        <f>IF(ISERROR(A161),NA(),SUM(B$22:B161))</f>
        <v>292040.93081422936</v>
      </c>
    </row>
    <row r="162" spans="1:5" x14ac:dyDescent="0.2">
      <c r="A162" s="25">
        <f t="shared" si="8"/>
        <v>140</v>
      </c>
      <c r="B162" s="24">
        <f t="shared" si="9"/>
        <v>1659.5069880157623</v>
      </c>
      <c r="C162" s="24">
        <f t="shared" si="10"/>
        <v>7693.512334074745</v>
      </c>
      <c r="D162" s="57">
        <f t="shared" si="11"/>
        <v>1502608.7110317682</v>
      </c>
      <c r="E162" s="24">
        <f>IF(ISERROR(A162),NA(),SUM(B$22:B162))</f>
        <v>293700.43780224514</v>
      </c>
    </row>
    <row r="163" spans="1:5" x14ac:dyDescent="0.2">
      <c r="A163" s="25">
        <f t="shared" si="8"/>
        <v>141</v>
      </c>
      <c r="B163" s="24">
        <f t="shared" si="9"/>
        <v>1652.8695821350966</v>
      </c>
      <c r="C163" s="24">
        <f t="shared" si="10"/>
        <v>7693.512334074745</v>
      </c>
      <c r="D163" s="57">
        <f t="shared" si="11"/>
        <v>1496568.0682798284</v>
      </c>
      <c r="E163" s="24">
        <f>IF(ISERROR(A163),NA(),SUM(B$22:B163))</f>
        <v>295353.30738438026</v>
      </c>
    </row>
    <row r="164" spans="1:5" x14ac:dyDescent="0.2">
      <c r="A164" s="25">
        <f t="shared" si="8"/>
        <v>142</v>
      </c>
      <c r="B164" s="24">
        <f t="shared" si="9"/>
        <v>1646.2248751079624</v>
      </c>
      <c r="C164" s="24">
        <f t="shared" si="10"/>
        <v>7693.512334074745</v>
      </c>
      <c r="D164" s="57">
        <f t="shared" si="11"/>
        <v>1490520.7808208615</v>
      </c>
      <c r="E164" s="24">
        <f>IF(ISERROR(A164),NA(),SUM(B$22:B164))</f>
        <v>296999.53225948825</v>
      </c>
    </row>
    <row r="165" spans="1:5" x14ac:dyDescent="0.2">
      <c r="A165" s="25">
        <f t="shared" si="8"/>
        <v>143</v>
      </c>
      <c r="B165" s="24">
        <f t="shared" si="9"/>
        <v>1639.572858903098</v>
      </c>
      <c r="C165" s="24">
        <f t="shared" si="10"/>
        <v>7693.512334074745</v>
      </c>
      <c r="D165" s="57">
        <f t="shared" si="11"/>
        <v>1484466.8413456897</v>
      </c>
      <c r="E165" s="24">
        <f>IF(ISERROR(A165),NA(),SUM(B$22:B165))</f>
        <v>298639.10511839134</v>
      </c>
    </row>
    <row r="166" spans="1:5" x14ac:dyDescent="0.2">
      <c r="A166" s="25">
        <f t="shared" si="8"/>
        <v>144</v>
      </c>
      <c r="B166" s="24">
        <f t="shared" si="9"/>
        <v>1632.9135254804085</v>
      </c>
      <c r="C166" s="24">
        <f t="shared" si="10"/>
        <v>7693.512334074745</v>
      </c>
      <c r="D166" s="57">
        <f t="shared" si="11"/>
        <v>1478406.2425370952</v>
      </c>
      <c r="E166" s="24">
        <f>IF(ISERROR(A166),NA(),SUM(B$22:B166))</f>
        <v>300272.01864387176</v>
      </c>
    </row>
    <row r="167" spans="1:5" x14ac:dyDescent="0.2">
      <c r="A167" s="25">
        <f t="shared" si="8"/>
        <v>145</v>
      </c>
      <c r="B167" s="24">
        <f t="shared" si="9"/>
        <v>1626.2468667909538</v>
      </c>
      <c r="C167" s="24">
        <f t="shared" si="10"/>
        <v>7693.512334074745</v>
      </c>
      <c r="D167" s="57">
        <f t="shared" si="11"/>
        <v>1472338.9770698114</v>
      </c>
      <c r="E167" s="24">
        <f>IF(ISERROR(A167),NA(),SUM(B$22:B167))</f>
        <v>301898.26551066269</v>
      </c>
    </row>
    <row r="168" spans="1:5" x14ac:dyDescent="0.2">
      <c r="A168" s="25">
        <f t="shared" si="8"/>
        <v>146</v>
      </c>
      <c r="B168" s="24">
        <f t="shared" si="9"/>
        <v>1619.572874776941</v>
      </c>
      <c r="C168" s="24">
        <f t="shared" si="10"/>
        <v>7693.512334074745</v>
      </c>
      <c r="D168" s="57">
        <f t="shared" si="11"/>
        <v>1466265.0376105136</v>
      </c>
      <c r="E168" s="24">
        <f>IF(ISERROR(A168),NA(),SUM(B$22:B168))</f>
        <v>303517.83838543965</v>
      </c>
    </row>
    <row r="169" spans="1:5" x14ac:dyDescent="0.2">
      <c r="A169" s="25">
        <f t="shared" si="8"/>
        <v>147</v>
      </c>
      <c r="B169" s="24">
        <f t="shared" si="9"/>
        <v>1612.8915413717129</v>
      </c>
      <c r="C169" s="24">
        <f t="shared" si="10"/>
        <v>7693.512334074745</v>
      </c>
      <c r="D169" s="57">
        <f t="shared" si="11"/>
        <v>1460184.4168178106</v>
      </c>
      <c r="E169" s="24">
        <f>IF(ISERROR(A169),NA(),SUM(B$22:B169))</f>
        <v>305130.72992681136</v>
      </c>
    </row>
    <row r="170" spans="1:5" x14ac:dyDescent="0.2">
      <c r="A170" s="25">
        <f t="shared" si="8"/>
        <v>148</v>
      </c>
      <c r="B170" s="24">
        <f t="shared" si="9"/>
        <v>1606.202858499739</v>
      </c>
      <c r="C170" s="24">
        <f t="shared" si="10"/>
        <v>7693.512334074745</v>
      </c>
      <c r="D170" s="57">
        <f t="shared" si="11"/>
        <v>1454097.1073422355</v>
      </c>
      <c r="E170" s="24">
        <f>IF(ISERROR(A170),NA(),SUM(B$22:B170))</f>
        <v>306736.93278531107</v>
      </c>
    </row>
    <row r="171" spans="1:5" x14ac:dyDescent="0.2">
      <c r="A171" s="25">
        <f t="shared" si="8"/>
        <v>149</v>
      </c>
      <c r="B171" s="24">
        <f t="shared" si="9"/>
        <v>1599.5068180766057</v>
      </c>
      <c r="C171" s="24">
        <f t="shared" si="10"/>
        <v>7693.512334074745</v>
      </c>
      <c r="D171" s="57">
        <f t="shared" si="11"/>
        <v>1448003.1018262373</v>
      </c>
      <c r="E171" s="24">
        <f>IF(ISERROR(A171),NA(),SUM(B$22:B171))</f>
        <v>308336.43960338767</v>
      </c>
    </row>
    <row r="172" spans="1:5" x14ac:dyDescent="0.2">
      <c r="A172" s="25">
        <f t="shared" si="8"/>
        <v>150</v>
      </c>
      <c r="B172" s="24">
        <f t="shared" si="9"/>
        <v>1592.8034120090072</v>
      </c>
      <c r="C172" s="24">
        <f t="shared" si="10"/>
        <v>7693.512334074745</v>
      </c>
      <c r="D172" s="57">
        <f t="shared" si="11"/>
        <v>1441902.3929041715</v>
      </c>
      <c r="E172" s="24">
        <f>IF(ISERROR(A172),NA(),SUM(B$22:B172))</f>
        <v>309929.2430153967</v>
      </c>
    </row>
    <row r="173" spans="1:5" x14ac:dyDescent="0.2">
      <c r="A173" s="25">
        <f t="shared" si="8"/>
        <v>151</v>
      </c>
      <c r="B173" s="24">
        <f t="shared" si="9"/>
        <v>1586.0926321947341</v>
      </c>
      <c r="C173" s="24">
        <f t="shared" si="10"/>
        <v>7693.512334074745</v>
      </c>
      <c r="D173" s="57">
        <f t="shared" si="11"/>
        <v>1435794.9732022914</v>
      </c>
      <c r="E173" s="24">
        <f>IF(ISERROR(A173),NA(),SUM(B$22:B173))</f>
        <v>311515.33564759145</v>
      </c>
    </row>
    <row r="174" spans="1:5" x14ac:dyDescent="0.2">
      <c r="A174" s="25">
        <f t="shared" si="8"/>
        <v>152</v>
      </c>
      <c r="B174" s="24">
        <f t="shared" si="9"/>
        <v>1579.3744705226654</v>
      </c>
      <c r="C174" s="24">
        <f t="shared" si="10"/>
        <v>7693.512334074745</v>
      </c>
      <c r="D174" s="57">
        <f t="shared" si="11"/>
        <v>1429680.8353387392</v>
      </c>
      <c r="E174" s="24">
        <f>IF(ISERROR(A174),NA(),SUM(B$22:B174))</f>
        <v>313094.71011811413</v>
      </c>
    </row>
    <row r="175" spans="1:5" x14ac:dyDescent="0.2">
      <c r="A175" s="25">
        <f t="shared" si="8"/>
        <v>153</v>
      </c>
      <c r="B175" s="24">
        <f t="shared" si="9"/>
        <v>1572.6489188727573</v>
      </c>
      <c r="C175" s="24">
        <f t="shared" si="10"/>
        <v>7693.512334074745</v>
      </c>
      <c r="D175" s="57">
        <f t="shared" si="11"/>
        <v>1423559.9719235371</v>
      </c>
      <c r="E175" s="24">
        <f>IF(ISERROR(A175),NA(),SUM(B$22:B175))</f>
        <v>314667.35903698689</v>
      </c>
    </row>
    <row r="176" spans="1:5" x14ac:dyDescent="0.2">
      <c r="A176" s="25">
        <f t="shared" si="8"/>
        <v>154</v>
      </c>
      <c r="B176" s="24">
        <f t="shared" si="9"/>
        <v>1565.9159691160344</v>
      </c>
      <c r="C176" s="24">
        <f t="shared" si="10"/>
        <v>7693.512334074745</v>
      </c>
      <c r="D176" s="57">
        <f t="shared" si="11"/>
        <v>1417432.3755585784</v>
      </c>
      <c r="E176" s="24">
        <f>IF(ISERROR(A176),NA(),SUM(B$22:B176))</f>
        <v>316233.27500610292</v>
      </c>
    </row>
    <row r="177" spans="1:5" x14ac:dyDescent="0.2">
      <c r="A177" s="25">
        <f t="shared" si="8"/>
        <v>155</v>
      </c>
      <c r="B177" s="24">
        <f t="shared" si="9"/>
        <v>1559.1756131145792</v>
      </c>
      <c r="C177" s="24">
        <f t="shared" si="10"/>
        <v>7693.512334074745</v>
      </c>
      <c r="D177" s="57">
        <f t="shared" si="11"/>
        <v>1411298.0388376182</v>
      </c>
      <c r="E177" s="24">
        <f>IF(ISERROR(A177),NA(),SUM(B$22:B177))</f>
        <v>317792.45061921747</v>
      </c>
    </row>
    <row r="178" spans="1:5" x14ac:dyDescent="0.2">
      <c r="A178" s="25">
        <f t="shared" si="8"/>
        <v>156</v>
      </c>
      <c r="B178" s="24">
        <f t="shared" si="9"/>
        <v>1552.4278427215224</v>
      </c>
      <c r="C178" s="24">
        <f t="shared" si="10"/>
        <v>7693.512334074745</v>
      </c>
      <c r="D178" s="57">
        <f t="shared" si="11"/>
        <v>1405156.9543462649</v>
      </c>
      <c r="E178" s="24">
        <f>IF(ISERROR(A178),NA(),SUM(B$22:B178))</f>
        <v>319344.87846193899</v>
      </c>
    </row>
    <row r="179" spans="1:5" x14ac:dyDescent="0.2">
      <c r="A179" s="25">
        <f t="shared" si="8"/>
        <v>157</v>
      </c>
      <c r="B179" s="24">
        <f t="shared" si="9"/>
        <v>1545.6726497810332</v>
      </c>
      <c r="C179" s="24">
        <f t="shared" si="10"/>
        <v>7693.512334074745</v>
      </c>
      <c r="D179" s="57">
        <f t="shared" si="11"/>
        <v>1399009.1146619711</v>
      </c>
      <c r="E179" s="24">
        <f>IF(ISERROR(A179),NA(),SUM(B$22:B179))</f>
        <v>320890.55111172004</v>
      </c>
    </row>
    <row r="180" spans="1:5" x14ac:dyDescent="0.2">
      <c r="A180" s="25">
        <f t="shared" si="8"/>
        <v>158</v>
      </c>
      <c r="B180" s="24">
        <f t="shared" si="9"/>
        <v>1538.9100261283095</v>
      </c>
      <c r="C180" s="24">
        <f t="shared" si="10"/>
        <v>7693.512334074745</v>
      </c>
      <c r="D180" s="57">
        <f t="shared" si="11"/>
        <v>1392854.5123540247</v>
      </c>
      <c r="E180" s="24">
        <f>IF(ISERROR(A180),NA(),SUM(B$22:B180))</f>
        <v>322429.46113784832</v>
      </c>
    </row>
    <row r="181" spans="1:5" x14ac:dyDescent="0.2">
      <c r="A181" s="25">
        <f t="shared" si="8"/>
        <v>159</v>
      </c>
      <c r="B181" s="24">
        <f t="shared" si="9"/>
        <v>1532.1399635895677</v>
      </c>
      <c r="C181" s="24">
        <f t="shared" si="10"/>
        <v>7693.512334074745</v>
      </c>
      <c r="D181" s="57">
        <f t="shared" si="11"/>
        <v>1386693.1399835395</v>
      </c>
      <c r="E181" s="24">
        <f>IF(ISERROR(A181),NA(),SUM(B$22:B181))</f>
        <v>323961.60110143787</v>
      </c>
    </row>
    <row r="182" spans="1:5" x14ac:dyDescent="0.2">
      <c r="A182" s="25">
        <f t="shared" si="8"/>
        <v>160</v>
      </c>
      <c r="B182" s="24">
        <f t="shared" si="9"/>
        <v>1525.3624539820332</v>
      </c>
      <c r="C182" s="24">
        <f t="shared" si="10"/>
        <v>7693.512334074745</v>
      </c>
      <c r="D182" s="57">
        <f t="shared" si="11"/>
        <v>1380524.9901034466</v>
      </c>
      <c r="E182" s="24">
        <f>IF(ISERROR(A182),NA(),SUM(B$22:B182))</f>
        <v>325486.96355541993</v>
      </c>
    </row>
    <row r="183" spans="1:5" x14ac:dyDescent="0.2">
      <c r="A183" s="25">
        <f t="shared" si="8"/>
        <v>161</v>
      </c>
      <c r="B183" s="24">
        <f t="shared" si="9"/>
        <v>1518.5774891139306</v>
      </c>
      <c r="C183" s="24">
        <f t="shared" si="10"/>
        <v>7693.512334074745</v>
      </c>
      <c r="D183" s="57">
        <f t="shared" si="11"/>
        <v>1374350.0552584857</v>
      </c>
      <c r="E183" s="24">
        <f>IF(ISERROR(A183),NA(),SUM(B$22:B183))</f>
        <v>327005.54104453389</v>
      </c>
    </row>
    <row r="184" spans="1:5" x14ac:dyDescent="0.2">
      <c r="A184" s="25">
        <f t="shared" si="8"/>
        <v>162</v>
      </c>
      <c r="B184" s="24">
        <f t="shared" si="9"/>
        <v>1511.785060784473</v>
      </c>
      <c r="C184" s="24">
        <f t="shared" si="10"/>
        <v>7693.512334074745</v>
      </c>
      <c r="D184" s="57">
        <f t="shared" si="11"/>
        <v>1368168.3279851954</v>
      </c>
      <c r="E184" s="24">
        <f>IF(ISERROR(A184),NA(),SUM(B$22:B184))</f>
        <v>328517.32610531838</v>
      </c>
    </row>
    <row r="185" spans="1:5" x14ac:dyDescent="0.2">
      <c r="A185" s="25">
        <f t="shared" si="8"/>
        <v>163</v>
      </c>
      <c r="B185" s="24">
        <f t="shared" si="9"/>
        <v>1504.985160783853</v>
      </c>
      <c r="C185" s="24">
        <f t="shared" si="10"/>
        <v>7693.512334074745</v>
      </c>
      <c r="D185" s="57">
        <f t="shared" si="11"/>
        <v>1361979.8008119045</v>
      </c>
      <c r="E185" s="24">
        <f>IF(ISERROR(A185),NA(),SUM(B$22:B185))</f>
        <v>330022.31126610225</v>
      </c>
    </row>
    <row r="186" spans="1:5" x14ac:dyDescent="0.2">
      <c r="A186" s="25">
        <f t="shared" si="8"/>
        <v>164</v>
      </c>
      <c r="B186" s="24">
        <f t="shared" si="9"/>
        <v>1498.1777808932322</v>
      </c>
      <c r="C186" s="24">
        <f t="shared" si="10"/>
        <v>7693.512334074745</v>
      </c>
      <c r="D186" s="57">
        <f t="shared" si="11"/>
        <v>1355784.4662587228</v>
      </c>
      <c r="E186" s="24">
        <f>IF(ISERROR(A186),NA(),SUM(B$22:B186))</f>
        <v>331520.48904699547</v>
      </c>
    </row>
    <row r="187" spans="1:5" x14ac:dyDescent="0.2">
      <c r="A187" s="25">
        <f t="shared" si="8"/>
        <v>165</v>
      </c>
      <c r="B187" s="24">
        <f t="shared" si="9"/>
        <v>1491.3629128847319</v>
      </c>
      <c r="C187" s="24">
        <f t="shared" si="10"/>
        <v>7693.512334074745</v>
      </c>
      <c r="D187" s="57">
        <f t="shared" si="11"/>
        <v>1349582.3168375327</v>
      </c>
      <c r="E187" s="24">
        <f>IF(ISERROR(A187),NA(),SUM(B$22:B187))</f>
        <v>333011.85195988021</v>
      </c>
    </row>
    <row r="188" spans="1:5" x14ac:dyDescent="0.2">
      <c r="A188" s="25">
        <f t="shared" si="8"/>
        <v>166</v>
      </c>
      <c r="B188" s="24">
        <f t="shared" si="9"/>
        <v>1484.5405485214221</v>
      </c>
      <c r="C188" s="24">
        <f t="shared" si="10"/>
        <v>7693.512334074745</v>
      </c>
      <c r="D188" s="57">
        <f t="shared" si="11"/>
        <v>1343373.3450519792</v>
      </c>
      <c r="E188" s="24">
        <f>IF(ISERROR(A188),NA(),SUM(B$22:B188))</f>
        <v>334496.39250840165</v>
      </c>
    </row>
    <row r="189" spans="1:5" x14ac:dyDescent="0.2">
      <c r="A189" s="25">
        <f t="shared" si="8"/>
        <v>167</v>
      </c>
      <c r="B189" s="24">
        <f t="shared" si="9"/>
        <v>1477.7106795573127</v>
      </c>
      <c r="C189" s="24">
        <f t="shared" si="10"/>
        <v>7693.512334074745</v>
      </c>
      <c r="D189" s="57">
        <f t="shared" si="11"/>
        <v>1337157.5433974618</v>
      </c>
      <c r="E189" s="24">
        <f>IF(ISERROR(A189),NA(),SUM(B$22:B189))</f>
        <v>335974.10318795894</v>
      </c>
    </row>
    <row r="190" spans="1:5" x14ac:dyDescent="0.2">
      <c r="A190" s="25">
        <f t="shared" si="8"/>
        <v>168</v>
      </c>
      <c r="B190" s="24">
        <f t="shared" si="9"/>
        <v>1470.8732977373429</v>
      </c>
      <c r="C190" s="24">
        <f t="shared" si="10"/>
        <v>7693.512334074745</v>
      </c>
      <c r="D190" s="57">
        <f t="shared" si="11"/>
        <v>1330934.9043611244</v>
      </c>
      <c r="E190" s="24">
        <f>IF(ISERROR(A190),NA(),SUM(B$22:B190))</f>
        <v>337444.97648569627</v>
      </c>
    </row>
    <row r="191" spans="1:5" x14ac:dyDescent="0.2">
      <c r="A191" s="25">
        <f t="shared" si="8"/>
        <v>169</v>
      </c>
      <c r="B191" s="24">
        <f t="shared" si="9"/>
        <v>1464.0283947973712</v>
      </c>
      <c r="C191" s="24">
        <f t="shared" si="10"/>
        <v>7693.512334074745</v>
      </c>
      <c r="D191" s="57">
        <f t="shared" si="11"/>
        <v>1324705.4204218469</v>
      </c>
      <c r="E191" s="24">
        <f>IF(ISERROR(A191),NA(),SUM(B$22:B191))</f>
        <v>338909.00488049362</v>
      </c>
    </row>
    <row r="192" spans="1:5" x14ac:dyDescent="0.2">
      <c r="A192" s="25">
        <f t="shared" si="8"/>
        <v>170</v>
      </c>
      <c r="B192" s="24">
        <f t="shared" si="9"/>
        <v>1457.1759624641652</v>
      </c>
      <c r="C192" s="24">
        <f t="shared" si="10"/>
        <v>7693.512334074745</v>
      </c>
      <c r="D192" s="57">
        <f t="shared" si="11"/>
        <v>1318469.0840502363</v>
      </c>
      <c r="E192" s="24">
        <f>IF(ISERROR(A192),NA(),SUM(B$22:B192))</f>
        <v>340366.18084295781</v>
      </c>
    </row>
    <row r="193" spans="1:5" x14ac:dyDescent="0.2">
      <c r="A193" s="25">
        <f t="shared" si="8"/>
        <v>171</v>
      </c>
      <c r="B193" s="24">
        <f t="shared" si="9"/>
        <v>1450.3159924553929</v>
      </c>
      <c r="C193" s="24">
        <f t="shared" si="10"/>
        <v>7693.512334074745</v>
      </c>
      <c r="D193" s="57">
        <f t="shared" si="11"/>
        <v>1312225.8877086169</v>
      </c>
      <c r="E193" s="24">
        <f>IF(ISERROR(A193),NA(),SUM(B$22:B193))</f>
        <v>341816.49683541321</v>
      </c>
    </row>
    <row r="194" spans="1:5" x14ac:dyDescent="0.2">
      <c r="A194" s="25">
        <f t="shared" si="8"/>
        <v>172</v>
      </c>
      <c r="B194" s="24">
        <f t="shared" si="9"/>
        <v>1443.4484764796109</v>
      </c>
      <c r="C194" s="24">
        <f t="shared" si="10"/>
        <v>7693.512334074745</v>
      </c>
      <c r="D194" s="57">
        <f t="shared" si="11"/>
        <v>1305975.8238510217</v>
      </c>
      <c r="E194" s="24">
        <f>IF(ISERROR(A194),NA(),SUM(B$22:B194))</f>
        <v>343259.94531189284</v>
      </c>
    </row>
    <row r="195" spans="1:5" x14ac:dyDescent="0.2">
      <c r="A195" s="25">
        <f t="shared" si="8"/>
        <v>173</v>
      </c>
      <c r="B195" s="24">
        <f t="shared" si="9"/>
        <v>1436.5734062362556</v>
      </c>
      <c r="C195" s="24">
        <f t="shared" si="10"/>
        <v>7693.512334074745</v>
      </c>
      <c r="D195" s="57">
        <f t="shared" si="11"/>
        <v>1299718.8849231831</v>
      </c>
      <c r="E195" s="24">
        <f>IF(ISERROR(A195),NA(),SUM(B$22:B195))</f>
        <v>344696.51871812908</v>
      </c>
    </row>
    <row r="196" spans="1:5" x14ac:dyDescent="0.2">
      <c r="A196" s="25">
        <f t="shared" si="8"/>
        <v>174</v>
      </c>
      <c r="B196" s="24">
        <f t="shared" si="9"/>
        <v>1429.6907734156325</v>
      </c>
      <c r="C196" s="24">
        <f t="shared" si="10"/>
        <v>7693.512334074745</v>
      </c>
      <c r="D196" s="57">
        <f t="shared" si="11"/>
        <v>1293455.0633625239</v>
      </c>
      <c r="E196" s="24">
        <f>IF(ISERROR(A196),NA(),SUM(B$22:B196))</f>
        <v>346126.20949154469</v>
      </c>
    </row>
    <row r="197" spans="1:5" x14ac:dyDescent="0.2">
      <c r="A197" s="25">
        <f t="shared" si="8"/>
        <v>175</v>
      </c>
      <c r="B197" s="24">
        <f t="shared" si="9"/>
        <v>1422.8005696989069</v>
      </c>
      <c r="C197" s="24">
        <f t="shared" si="10"/>
        <v>7693.512334074745</v>
      </c>
      <c r="D197" s="57">
        <f t="shared" si="11"/>
        <v>1287184.351598148</v>
      </c>
      <c r="E197" s="24">
        <f>IF(ISERROR(A197),NA(),SUM(B$22:B197))</f>
        <v>347549.01006124361</v>
      </c>
    </row>
    <row r="198" spans="1:5" x14ac:dyDescent="0.2">
      <c r="A198" s="25">
        <f t="shared" si="8"/>
        <v>176</v>
      </c>
      <c r="B198" s="24">
        <f t="shared" si="9"/>
        <v>1415.9027867580926</v>
      </c>
      <c r="C198" s="24">
        <f t="shared" si="10"/>
        <v>7693.512334074745</v>
      </c>
      <c r="D198" s="57">
        <f t="shared" si="11"/>
        <v>1280906.7420508312</v>
      </c>
      <c r="E198" s="24">
        <f>IF(ISERROR(A198),NA(),SUM(B$22:B198))</f>
        <v>348964.9128480017</v>
      </c>
    </row>
    <row r="199" spans="1:5" x14ac:dyDescent="0.2">
      <c r="A199" s="25">
        <f t="shared" si="8"/>
        <v>177</v>
      </c>
      <c r="B199" s="24">
        <f t="shared" si="9"/>
        <v>1408.9974162560436</v>
      </c>
      <c r="C199" s="24">
        <f t="shared" si="10"/>
        <v>7693.512334074745</v>
      </c>
      <c r="D199" s="57">
        <f t="shared" si="11"/>
        <v>1274622.2271330124</v>
      </c>
      <c r="E199" s="24">
        <f>IF(ISERROR(A199),NA(),SUM(B$22:B199))</f>
        <v>350373.91026425775</v>
      </c>
    </row>
    <row r="200" spans="1:5" x14ac:dyDescent="0.2">
      <c r="A200" s="25">
        <f t="shared" si="8"/>
        <v>178</v>
      </c>
      <c r="B200" s="24">
        <f t="shared" si="9"/>
        <v>1402.0844498464421</v>
      </c>
      <c r="C200" s="24">
        <f t="shared" si="10"/>
        <v>7693.512334074745</v>
      </c>
      <c r="D200" s="57">
        <f t="shared" si="11"/>
        <v>1268330.7992487841</v>
      </c>
      <c r="E200" s="24">
        <f>IF(ISERROR(A200),NA(),SUM(B$22:B200))</f>
        <v>351775.99471410416</v>
      </c>
    </row>
    <row r="201" spans="1:5" x14ac:dyDescent="0.2">
      <c r="A201" s="25">
        <f t="shared" si="8"/>
        <v>179</v>
      </c>
      <c r="B201" s="24">
        <f t="shared" si="9"/>
        <v>1395.1638791737905</v>
      </c>
      <c r="C201" s="24">
        <f t="shared" si="10"/>
        <v>7693.512334074745</v>
      </c>
      <c r="D201" s="57">
        <f t="shared" si="11"/>
        <v>1262032.4507938831</v>
      </c>
      <c r="E201" s="24">
        <f>IF(ISERROR(A201),NA(),SUM(B$22:B201))</f>
        <v>353171.15859327797</v>
      </c>
    </row>
    <row r="202" spans="1:5" x14ac:dyDescent="0.2">
      <c r="A202" s="25">
        <f t="shared" si="8"/>
        <v>180</v>
      </c>
      <c r="B202" s="24">
        <f t="shared" si="9"/>
        <v>1388.2356958733988</v>
      </c>
      <c r="C202" s="24">
        <f t="shared" si="10"/>
        <v>7693.512334074745</v>
      </c>
      <c r="D202" s="57">
        <f t="shared" si="11"/>
        <v>1255727.1741556816</v>
      </c>
      <c r="E202" s="24">
        <f>IF(ISERROR(A202),NA(),SUM(B$22:B202))</f>
        <v>354559.39428915136</v>
      </c>
    </row>
    <row r="203" spans="1:5" x14ac:dyDescent="0.2">
      <c r="A203" s="25">
        <f t="shared" si="8"/>
        <v>181</v>
      </c>
      <c r="B203" s="24">
        <f t="shared" si="9"/>
        <v>1381.2998915713765</v>
      </c>
      <c r="C203" s="24">
        <f t="shared" si="10"/>
        <v>7693.512334074745</v>
      </c>
      <c r="D203" s="57">
        <f t="shared" si="11"/>
        <v>1249414.9617131781</v>
      </c>
      <c r="E203" s="24">
        <f>IF(ISERROR(A203),NA(),SUM(B$22:B203))</f>
        <v>355940.69418072276</v>
      </c>
    </row>
    <row r="204" spans="1:5" x14ac:dyDescent="0.2">
      <c r="A204" s="25">
        <f t="shared" si="8"/>
        <v>182</v>
      </c>
      <c r="B204" s="24">
        <f t="shared" si="9"/>
        <v>1374.3564578846219</v>
      </c>
      <c r="C204" s="24">
        <f t="shared" si="10"/>
        <v>7693.512334074745</v>
      </c>
      <c r="D204" s="57">
        <f t="shared" si="11"/>
        <v>1243095.8058369879</v>
      </c>
      <c r="E204" s="24">
        <f>IF(ISERROR(A204),NA(),SUM(B$22:B204))</f>
        <v>357315.05063860735</v>
      </c>
    </row>
    <row r="205" spans="1:5" x14ac:dyDescent="0.2">
      <c r="A205" s="25">
        <f t="shared" si="8"/>
        <v>183</v>
      </c>
      <c r="B205" s="24">
        <f t="shared" si="9"/>
        <v>1367.4053864208122</v>
      </c>
      <c r="C205" s="24">
        <f t="shared" si="10"/>
        <v>7693.512334074745</v>
      </c>
      <c r="D205" s="57">
        <f t="shared" si="11"/>
        <v>1236769.698889334</v>
      </c>
      <c r="E205" s="24">
        <f>IF(ISERROR(A205),NA(),SUM(B$22:B205))</f>
        <v>358682.45602502819</v>
      </c>
    </row>
    <row r="206" spans="1:5" x14ac:dyDescent="0.2">
      <c r="A206" s="25">
        <f t="shared" si="8"/>
        <v>184</v>
      </c>
      <c r="B206" s="24">
        <f t="shared" si="9"/>
        <v>1360.4466687783922</v>
      </c>
      <c r="C206" s="24">
        <f t="shared" si="10"/>
        <v>7693.512334074745</v>
      </c>
      <c r="D206" s="57">
        <f t="shared" si="11"/>
        <v>1230436.6332240375</v>
      </c>
      <c r="E206" s="24">
        <f>IF(ISERROR(A206),NA(),SUM(B$22:B206))</f>
        <v>360042.90269380657</v>
      </c>
    </row>
    <row r="207" spans="1:5" x14ac:dyDescent="0.2">
      <c r="A207" s="25">
        <f t="shared" si="8"/>
        <v>185</v>
      </c>
      <c r="B207" s="24">
        <f t="shared" si="9"/>
        <v>1353.4802965465653</v>
      </c>
      <c r="C207" s="24">
        <f t="shared" si="10"/>
        <v>7693.512334074745</v>
      </c>
      <c r="D207" s="57">
        <f t="shared" si="11"/>
        <v>1224096.6011865092</v>
      </c>
      <c r="E207" s="24">
        <f>IF(ISERROR(A207),NA(),SUM(B$22:B207))</f>
        <v>361396.38299035316</v>
      </c>
    </row>
    <row r="208" spans="1:5" x14ac:dyDescent="0.2">
      <c r="A208" s="25">
        <f t="shared" si="8"/>
        <v>186</v>
      </c>
      <c r="B208" s="24">
        <f t="shared" si="9"/>
        <v>1346.5062613052837</v>
      </c>
      <c r="C208" s="24">
        <f t="shared" si="10"/>
        <v>7693.512334074745</v>
      </c>
      <c r="D208" s="57">
        <f t="shared" si="11"/>
        <v>1217749.5951137396</v>
      </c>
      <c r="E208" s="24">
        <f>IF(ISERROR(A208),NA(),SUM(B$22:B208))</f>
        <v>362742.88925165846</v>
      </c>
    </row>
    <row r="209" spans="1:5" x14ac:dyDescent="0.2">
      <c r="A209" s="25">
        <f t="shared" si="8"/>
        <v>187</v>
      </c>
      <c r="B209" s="24">
        <f t="shared" si="9"/>
        <v>1339.5245546252365</v>
      </c>
      <c r="C209" s="24">
        <f t="shared" si="10"/>
        <v>7693.512334074745</v>
      </c>
      <c r="D209" s="57">
        <f t="shared" si="11"/>
        <v>1211395.6073342899</v>
      </c>
      <c r="E209" s="24">
        <f>IF(ISERROR(A209),NA(),SUM(B$22:B209))</f>
        <v>364082.41380628367</v>
      </c>
    </row>
    <row r="210" spans="1:5" x14ac:dyDescent="0.2">
      <c r="A210" s="25">
        <f t="shared" si="8"/>
        <v>188</v>
      </c>
      <c r="B210" s="24">
        <f t="shared" si="9"/>
        <v>1332.5351680678411</v>
      </c>
      <c r="C210" s="24">
        <f t="shared" si="10"/>
        <v>7693.512334074745</v>
      </c>
      <c r="D210" s="57">
        <f t="shared" si="11"/>
        <v>1205034.6301682829</v>
      </c>
      <c r="E210" s="24">
        <f>IF(ISERROR(A210),NA(),SUM(B$22:B210))</f>
        <v>365414.94897435152</v>
      </c>
    </row>
    <row r="211" spans="1:5" x14ac:dyDescent="0.2">
      <c r="A211" s="25">
        <f t="shared" si="8"/>
        <v>189</v>
      </c>
      <c r="B211" s="24">
        <f t="shared" si="9"/>
        <v>1325.5380931852328</v>
      </c>
      <c r="C211" s="24">
        <f t="shared" si="10"/>
        <v>7693.512334074745</v>
      </c>
      <c r="D211" s="57">
        <f t="shared" si="11"/>
        <v>1198666.6559273934</v>
      </c>
      <c r="E211" s="24">
        <f>IF(ISERROR(A211),NA(),SUM(B$22:B211))</f>
        <v>366740.48706753674</v>
      </c>
    </row>
    <row r="212" spans="1:5" x14ac:dyDescent="0.2">
      <c r="A212" s="25">
        <f t="shared" si="8"/>
        <v>190</v>
      </c>
      <c r="B212" s="24">
        <f t="shared" si="9"/>
        <v>1318.5333215202536</v>
      </c>
      <c r="C212" s="24">
        <f t="shared" si="10"/>
        <v>7693.512334074745</v>
      </c>
      <c r="D212" s="57">
        <f t="shared" si="11"/>
        <v>1192291.6769148388</v>
      </c>
      <c r="E212" s="24">
        <f>IF(ISERROR(A212),NA(),SUM(B$22:B212))</f>
        <v>368059.020389057</v>
      </c>
    </row>
    <row r="213" spans="1:5" x14ac:dyDescent="0.2">
      <c r="A213" s="25">
        <f t="shared" si="8"/>
        <v>191</v>
      </c>
      <c r="B213" s="24">
        <f t="shared" si="9"/>
        <v>1311.520844606443</v>
      </c>
      <c r="C213" s="24">
        <f t="shared" si="10"/>
        <v>7693.512334074745</v>
      </c>
      <c r="D213" s="57">
        <f t="shared" si="11"/>
        <v>1185909.6854253705</v>
      </c>
      <c r="E213" s="24">
        <f>IF(ISERROR(A213),NA(),SUM(B$22:B213))</f>
        <v>369370.54123366345</v>
      </c>
    </row>
    <row r="214" spans="1:5" x14ac:dyDescent="0.2">
      <c r="A214" s="25">
        <f t="shared" si="8"/>
        <v>192</v>
      </c>
      <c r="B214" s="24">
        <f t="shared" si="9"/>
        <v>1304.5006539680271</v>
      </c>
      <c r="C214" s="24">
        <f t="shared" si="10"/>
        <v>7693.512334074745</v>
      </c>
      <c r="D214" s="57">
        <f t="shared" si="11"/>
        <v>1179520.6737452636</v>
      </c>
      <c r="E214" s="24">
        <f>IF(ISERROR(A214),NA(),SUM(B$22:B214))</f>
        <v>370675.04188763147</v>
      </c>
    </row>
    <row r="215" spans="1:5" x14ac:dyDescent="0.2">
      <c r="A215" s="25">
        <f t="shared" ref="A215:A278" si="12">IF(type=1,IF(A214&gt;=nper-1,NA(),A214+1),IF(A214&gt;=nper,NA(),A214+1))</f>
        <v>193</v>
      </c>
      <c r="B215" s="24">
        <f t="shared" ref="B215:B278" si="13">IF(ISERROR(A215),NA(),D214*rper)</f>
        <v>1297.472741119909</v>
      </c>
      <c r="C215" s="24">
        <f t="shared" ref="C215:C278" si="14">IF(A215&lt;=IF(type=1,nper-1,nper),FV(gper,A215,,-w),NA())</f>
        <v>7693.512334074745</v>
      </c>
      <c r="D215" s="57">
        <f t="shared" ref="D215:D278" si="15">IF(ISERROR(A215),NA(),D214-C215+B215)</f>
        <v>1173124.6341523086</v>
      </c>
      <c r="E215" s="24">
        <f>IF(ISERROR(A215),NA(),SUM(B$22:B215))</f>
        <v>371972.51462875138</v>
      </c>
    </row>
    <row r="216" spans="1:5" x14ac:dyDescent="0.2">
      <c r="A216" s="25">
        <f t="shared" si="12"/>
        <v>194</v>
      </c>
      <c r="B216" s="24">
        <f t="shared" si="13"/>
        <v>1290.4370975676577</v>
      </c>
      <c r="C216" s="24">
        <f t="shared" si="14"/>
        <v>7693.512334074745</v>
      </c>
      <c r="D216" s="57">
        <f t="shared" si="15"/>
        <v>1166721.5589158013</v>
      </c>
      <c r="E216" s="24">
        <f>IF(ISERROR(A216),NA(),SUM(B$22:B216))</f>
        <v>373262.95172631904</v>
      </c>
    </row>
    <row r="217" spans="1:5" x14ac:dyDescent="0.2">
      <c r="A217" s="25">
        <f t="shared" si="12"/>
        <v>195</v>
      </c>
      <c r="B217" s="24">
        <f t="shared" si="13"/>
        <v>1283.3937148074992</v>
      </c>
      <c r="C217" s="24">
        <f t="shared" si="14"/>
        <v>7693.512334074745</v>
      </c>
      <c r="D217" s="57">
        <f t="shared" si="15"/>
        <v>1160311.440296534</v>
      </c>
      <c r="E217" s="24">
        <f>IF(ISERROR(A217),NA(),SUM(B$22:B217))</f>
        <v>374546.34544112656</v>
      </c>
    </row>
    <row r="218" spans="1:5" x14ac:dyDescent="0.2">
      <c r="A218" s="25">
        <f t="shared" si="12"/>
        <v>196</v>
      </c>
      <c r="B218" s="24">
        <f t="shared" si="13"/>
        <v>1276.3425843263044</v>
      </c>
      <c r="C218" s="24">
        <f t="shared" si="14"/>
        <v>7693.512334074745</v>
      </c>
      <c r="D218" s="57">
        <f t="shared" si="15"/>
        <v>1153894.2705467856</v>
      </c>
      <c r="E218" s="24">
        <f>IF(ISERROR(A218),NA(),SUM(B$22:B218))</f>
        <v>375822.68802545284</v>
      </c>
    </row>
    <row r="219" spans="1:5" x14ac:dyDescent="0.2">
      <c r="A219" s="25">
        <f t="shared" si="12"/>
        <v>197</v>
      </c>
      <c r="B219" s="24">
        <f t="shared" si="13"/>
        <v>1269.2836976015806</v>
      </c>
      <c r="C219" s="24">
        <f t="shared" si="14"/>
        <v>7693.512334074745</v>
      </c>
      <c r="D219" s="57">
        <f t="shared" si="15"/>
        <v>1147470.0419103124</v>
      </c>
      <c r="E219" s="24">
        <f>IF(ISERROR(A219),NA(),SUM(B$22:B219))</f>
        <v>377091.97172305442</v>
      </c>
    </row>
    <row r="220" spans="1:5" x14ac:dyDescent="0.2">
      <c r="A220" s="25">
        <f t="shared" si="12"/>
        <v>198</v>
      </c>
      <c r="B220" s="24">
        <f t="shared" si="13"/>
        <v>1262.2170461014593</v>
      </c>
      <c r="C220" s="24">
        <f t="shared" si="14"/>
        <v>7693.512334074745</v>
      </c>
      <c r="D220" s="57">
        <f t="shared" si="15"/>
        <v>1141038.7466223389</v>
      </c>
      <c r="E220" s="24">
        <f>IF(ISERROR(A220),NA(),SUM(B$22:B220))</f>
        <v>378354.18876915588</v>
      </c>
    </row>
    <row r="221" spans="1:5" x14ac:dyDescent="0.2">
      <c r="A221" s="25">
        <f t="shared" si="12"/>
        <v>199</v>
      </c>
      <c r="B221" s="24">
        <f t="shared" si="13"/>
        <v>1255.1426212846879</v>
      </c>
      <c r="C221" s="24">
        <f t="shared" si="14"/>
        <v>7693.512334074745</v>
      </c>
      <c r="D221" s="57">
        <f t="shared" si="15"/>
        <v>1134600.3769095486</v>
      </c>
      <c r="E221" s="24">
        <f>IF(ISERROR(A221),NA(),SUM(B$22:B221))</f>
        <v>379609.33139044058</v>
      </c>
    </row>
    <row r="222" spans="1:5" x14ac:dyDescent="0.2">
      <c r="A222" s="25">
        <f t="shared" si="12"/>
        <v>200</v>
      </c>
      <c r="B222" s="24">
        <f t="shared" si="13"/>
        <v>1248.0604146006181</v>
      </c>
      <c r="C222" s="24">
        <f t="shared" si="14"/>
        <v>7693.512334074745</v>
      </c>
      <c r="D222" s="57">
        <f t="shared" si="15"/>
        <v>1128154.9249900745</v>
      </c>
      <c r="E222" s="24">
        <f>IF(ISERROR(A222),NA(),SUM(B$22:B222))</f>
        <v>380857.39180504117</v>
      </c>
    </row>
    <row r="223" spans="1:5" x14ac:dyDescent="0.2">
      <c r="A223" s="25">
        <f t="shared" si="12"/>
        <v>201</v>
      </c>
      <c r="B223" s="24">
        <f t="shared" si="13"/>
        <v>1240.9704174891958</v>
      </c>
      <c r="C223" s="24">
        <f t="shared" si="14"/>
        <v>7693.512334074745</v>
      </c>
      <c r="D223" s="57">
        <f t="shared" si="15"/>
        <v>1121702.3830734889</v>
      </c>
      <c r="E223" s="24">
        <f>IF(ISERROR(A223),NA(),SUM(B$22:B223))</f>
        <v>382098.36222253036</v>
      </c>
    </row>
    <row r="224" spans="1:5" x14ac:dyDescent="0.2">
      <c r="A224" s="25">
        <f t="shared" si="12"/>
        <v>202</v>
      </c>
      <c r="B224" s="24">
        <f t="shared" si="13"/>
        <v>1233.8726213809509</v>
      </c>
      <c r="C224" s="24">
        <f t="shared" si="14"/>
        <v>7693.512334074745</v>
      </c>
      <c r="D224" s="57">
        <f t="shared" si="15"/>
        <v>1115242.7433607951</v>
      </c>
      <c r="E224" s="24">
        <f>IF(ISERROR(A224),NA(),SUM(B$22:B224))</f>
        <v>383332.23484391131</v>
      </c>
    </row>
    <row r="225" spans="1:5" x14ac:dyDescent="0.2">
      <c r="A225" s="25">
        <f t="shared" si="12"/>
        <v>203</v>
      </c>
      <c r="B225" s="24">
        <f t="shared" si="13"/>
        <v>1226.7670176969871</v>
      </c>
      <c r="C225" s="24">
        <f t="shared" si="14"/>
        <v>7693.512334074745</v>
      </c>
      <c r="D225" s="57">
        <f t="shared" si="15"/>
        <v>1108775.9980444172</v>
      </c>
      <c r="E225" s="24">
        <f>IF(ISERROR(A225),NA(),SUM(B$22:B225))</f>
        <v>384559.0018616083</v>
      </c>
    </row>
    <row r="226" spans="1:5" x14ac:dyDescent="0.2">
      <c r="A226" s="25">
        <f t="shared" si="12"/>
        <v>204</v>
      </c>
      <c r="B226" s="24">
        <f t="shared" si="13"/>
        <v>1219.6535978489708</v>
      </c>
      <c r="C226" s="24">
        <f t="shared" si="14"/>
        <v>7693.512334074745</v>
      </c>
      <c r="D226" s="57">
        <f t="shared" si="15"/>
        <v>1102302.1393081914</v>
      </c>
      <c r="E226" s="24">
        <f>IF(ISERROR(A226),NA(),SUM(B$22:B226))</f>
        <v>385778.65545945725</v>
      </c>
    </row>
    <row r="227" spans="1:5" x14ac:dyDescent="0.2">
      <c r="A227" s="25">
        <f t="shared" si="12"/>
        <v>205</v>
      </c>
      <c r="B227" s="24">
        <f t="shared" si="13"/>
        <v>1212.5323532391217</v>
      </c>
      <c r="C227" s="24">
        <f t="shared" si="14"/>
        <v>7693.512334074745</v>
      </c>
      <c r="D227" s="57">
        <f t="shared" si="15"/>
        <v>1095821.1593273557</v>
      </c>
      <c r="E227" s="24">
        <f>IF(ISERROR(A227),NA(),SUM(B$22:B227))</f>
        <v>386991.18781269639</v>
      </c>
    </row>
    <row r="228" spans="1:5" x14ac:dyDescent="0.2">
      <c r="A228" s="25">
        <f t="shared" si="12"/>
        <v>206</v>
      </c>
      <c r="B228" s="24">
        <f t="shared" si="13"/>
        <v>1205.4032752602018</v>
      </c>
      <c r="C228" s="24">
        <f t="shared" si="14"/>
        <v>7693.512334074745</v>
      </c>
      <c r="D228" s="57">
        <f t="shared" si="15"/>
        <v>1089333.0502685411</v>
      </c>
      <c r="E228" s="24">
        <f>IF(ISERROR(A228),NA(),SUM(B$22:B228))</f>
        <v>388196.59108795656</v>
      </c>
    </row>
    <row r="229" spans="1:5" x14ac:dyDescent="0.2">
      <c r="A229" s="25">
        <f t="shared" si="12"/>
        <v>207</v>
      </c>
      <c r="B229" s="24">
        <f t="shared" si="13"/>
        <v>1198.266355295505</v>
      </c>
      <c r="C229" s="24">
        <f t="shared" si="14"/>
        <v>7693.512334074745</v>
      </c>
      <c r="D229" s="57">
        <f t="shared" si="15"/>
        <v>1082837.8042897617</v>
      </c>
      <c r="E229" s="24">
        <f>IF(ISERROR(A229),NA(),SUM(B$22:B229))</f>
        <v>389394.85744325205</v>
      </c>
    </row>
    <row r="230" spans="1:5" x14ac:dyDescent="0.2">
      <c r="A230" s="25">
        <f t="shared" si="12"/>
        <v>208</v>
      </c>
      <c r="B230" s="24">
        <f t="shared" si="13"/>
        <v>1191.1215847188471</v>
      </c>
      <c r="C230" s="24">
        <f t="shared" si="14"/>
        <v>7693.512334074745</v>
      </c>
      <c r="D230" s="57">
        <f t="shared" si="15"/>
        <v>1076335.4135404057</v>
      </c>
      <c r="E230" s="24">
        <f>IF(ISERROR(A230),NA(),SUM(B$22:B230))</f>
        <v>390585.97902797093</v>
      </c>
    </row>
    <row r="231" spans="1:5" x14ac:dyDescent="0.2">
      <c r="A231" s="25">
        <f t="shared" si="12"/>
        <v>209</v>
      </c>
      <c r="B231" s="24">
        <f t="shared" si="13"/>
        <v>1183.9689548945548</v>
      </c>
      <c r="C231" s="24">
        <f t="shared" si="14"/>
        <v>7693.512334074745</v>
      </c>
      <c r="D231" s="57">
        <f t="shared" si="15"/>
        <v>1069825.8701612253</v>
      </c>
      <c r="E231" s="24">
        <f>IF(ISERROR(A231),NA(),SUM(B$22:B231))</f>
        <v>391769.9479828655</v>
      </c>
    </row>
    <row r="232" spans="1:5" x14ac:dyDescent="0.2">
      <c r="A232" s="25">
        <f t="shared" si="12"/>
        <v>210</v>
      </c>
      <c r="B232" s="24">
        <f t="shared" si="13"/>
        <v>1176.8084571774557</v>
      </c>
      <c r="C232" s="24">
        <f t="shared" si="14"/>
        <v>7693.512334074745</v>
      </c>
      <c r="D232" s="57">
        <f t="shared" si="15"/>
        <v>1063309.1662843279</v>
      </c>
      <c r="E232" s="24">
        <f>IF(ISERROR(A232),NA(),SUM(B$22:B232))</f>
        <v>392946.75644004298</v>
      </c>
    </row>
    <row r="233" spans="1:5" x14ac:dyDescent="0.2">
      <c r="A233" s="25">
        <f t="shared" si="12"/>
        <v>211</v>
      </c>
      <c r="B233" s="24">
        <f t="shared" si="13"/>
        <v>1169.6400829128679</v>
      </c>
      <c r="C233" s="24">
        <f t="shared" si="14"/>
        <v>7693.512334074745</v>
      </c>
      <c r="D233" s="57">
        <f t="shared" si="15"/>
        <v>1056785.2940331658</v>
      </c>
      <c r="E233" s="24">
        <f>IF(ISERROR(A233),NA(),SUM(B$22:B233))</f>
        <v>394116.39652295585</v>
      </c>
    </row>
    <row r="234" spans="1:5" x14ac:dyDescent="0.2">
      <c r="A234" s="25">
        <f t="shared" si="12"/>
        <v>212</v>
      </c>
      <c r="B234" s="24">
        <f t="shared" si="13"/>
        <v>1162.4638234365889</v>
      </c>
      <c r="C234" s="24">
        <f t="shared" si="14"/>
        <v>7693.512334074745</v>
      </c>
      <c r="D234" s="57">
        <f t="shared" si="15"/>
        <v>1050254.2455225275</v>
      </c>
      <c r="E234" s="24">
        <f>IF(ISERROR(A234),NA(),SUM(B$22:B234))</f>
        <v>395278.86034639244</v>
      </c>
    </row>
    <row r="235" spans="1:5" x14ac:dyDescent="0.2">
      <c r="A235" s="25">
        <f t="shared" si="12"/>
        <v>213</v>
      </c>
      <c r="B235" s="24">
        <f t="shared" si="13"/>
        <v>1155.2796700748861</v>
      </c>
      <c r="C235" s="24">
        <f t="shared" si="14"/>
        <v>7693.512334074745</v>
      </c>
      <c r="D235" s="57">
        <f t="shared" si="15"/>
        <v>1043716.0128585277</v>
      </c>
      <c r="E235" s="24">
        <f>IF(ISERROR(A235),NA(),SUM(B$22:B235))</f>
        <v>396434.14001646731</v>
      </c>
    </row>
    <row r="236" spans="1:5" x14ac:dyDescent="0.2">
      <c r="A236" s="25">
        <f t="shared" si="12"/>
        <v>214</v>
      </c>
      <c r="B236" s="24">
        <f t="shared" si="13"/>
        <v>1148.0876141444858</v>
      </c>
      <c r="C236" s="24">
        <f t="shared" si="14"/>
        <v>7693.512334074745</v>
      </c>
      <c r="D236" s="57">
        <f t="shared" si="15"/>
        <v>1037170.5881385974</v>
      </c>
      <c r="E236" s="24">
        <f>IF(ISERROR(A236),NA(),SUM(B$22:B236))</f>
        <v>397582.2276306118</v>
      </c>
    </row>
    <row r="237" spans="1:5" x14ac:dyDescent="0.2">
      <c r="A237" s="25">
        <f t="shared" si="12"/>
        <v>215</v>
      </c>
      <c r="B237" s="24">
        <f t="shared" si="13"/>
        <v>1140.8876469525619</v>
      </c>
      <c r="C237" s="24">
        <f t="shared" si="14"/>
        <v>7693.512334074745</v>
      </c>
      <c r="D237" s="57">
        <f t="shared" si="15"/>
        <v>1030617.9634514753</v>
      </c>
      <c r="E237" s="24">
        <f>IF(ISERROR(A237),NA(),SUM(B$22:B237))</f>
        <v>398723.11527756439</v>
      </c>
    </row>
    <row r="238" spans="1:5" x14ac:dyDescent="0.2">
      <c r="A238" s="25">
        <f t="shared" si="12"/>
        <v>216</v>
      </c>
      <c r="B238" s="24">
        <f t="shared" si="13"/>
        <v>1133.6797597967268</v>
      </c>
      <c r="C238" s="24">
        <f t="shared" si="14"/>
        <v>7693.512334074745</v>
      </c>
      <c r="D238" s="57">
        <f t="shared" si="15"/>
        <v>1024058.1308771973</v>
      </c>
      <c r="E238" s="24">
        <f>IF(ISERROR(A238),NA(),SUM(B$22:B238))</f>
        <v>399856.79503736109</v>
      </c>
    </row>
    <row r="239" spans="1:5" x14ac:dyDescent="0.2">
      <c r="A239" s="25">
        <f t="shared" si="12"/>
        <v>217</v>
      </c>
      <c r="B239" s="24">
        <f t="shared" si="13"/>
        <v>1126.4639439650202</v>
      </c>
      <c r="C239" s="24">
        <f t="shared" si="14"/>
        <v>7693.512334074745</v>
      </c>
      <c r="D239" s="57">
        <f t="shared" si="15"/>
        <v>1017491.0824870876</v>
      </c>
      <c r="E239" s="24">
        <f>IF(ISERROR(A239),NA(),SUM(B$22:B239))</f>
        <v>400983.25898132613</v>
      </c>
    </row>
    <row r="240" spans="1:5" x14ac:dyDescent="0.2">
      <c r="A240" s="25">
        <f t="shared" si="12"/>
        <v>218</v>
      </c>
      <c r="B240" s="24">
        <f t="shared" si="13"/>
        <v>1119.240190735899</v>
      </c>
      <c r="C240" s="24">
        <f t="shared" si="14"/>
        <v>7693.512334074745</v>
      </c>
      <c r="D240" s="57">
        <f t="shared" si="15"/>
        <v>1010916.8103437488</v>
      </c>
      <c r="E240" s="24">
        <f>IF(ISERROR(A240),NA(),SUM(B$22:B240))</f>
        <v>402102.49917206203</v>
      </c>
    </row>
    <row r="241" spans="1:5" x14ac:dyDescent="0.2">
      <c r="A241" s="25">
        <f t="shared" si="12"/>
        <v>219</v>
      </c>
      <c r="B241" s="24">
        <f t="shared" si="13"/>
        <v>1112.0084913782257</v>
      </c>
      <c r="C241" s="24">
        <f t="shared" si="14"/>
        <v>7693.512334074745</v>
      </c>
      <c r="D241" s="57">
        <f t="shared" si="15"/>
        <v>1004335.3065010523</v>
      </c>
      <c r="E241" s="24">
        <f>IF(ISERROR(A241),NA(),SUM(B$22:B241))</f>
        <v>403214.50766344025</v>
      </c>
    </row>
    <row r="242" spans="1:5" x14ac:dyDescent="0.2">
      <c r="A242" s="25">
        <f t="shared" si="12"/>
        <v>220</v>
      </c>
      <c r="B242" s="24">
        <f t="shared" si="13"/>
        <v>1104.7688371512588</v>
      </c>
      <c r="C242" s="24">
        <f t="shared" si="14"/>
        <v>7693.512334074745</v>
      </c>
      <c r="D242" s="57">
        <f t="shared" si="15"/>
        <v>997746.56300412887</v>
      </c>
      <c r="E242" s="24">
        <f>IF(ISERROR(A242),NA(),SUM(B$22:B242))</f>
        <v>404319.27650059148</v>
      </c>
    </row>
    <row r="243" spans="1:5" x14ac:dyDescent="0.2">
      <c r="A243" s="25">
        <f t="shared" si="12"/>
        <v>221</v>
      </c>
      <c r="B243" s="24">
        <f t="shared" si="13"/>
        <v>1097.5212193046425</v>
      </c>
      <c r="C243" s="24">
        <f t="shared" si="14"/>
        <v>7693.512334074745</v>
      </c>
      <c r="D243" s="57">
        <f t="shared" si="15"/>
        <v>991150.57188935881</v>
      </c>
      <c r="E243" s="24">
        <f>IF(ISERROR(A243),NA(),SUM(B$22:B243))</f>
        <v>405416.79771989613</v>
      </c>
    </row>
    <row r="244" spans="1:5" x14ac:dyDescent="0.2">
      <c r="A244" s="25">
        <f t="shared" si="12"/>
        <v>222</v>
      </c>
      <c r="B244" s="24">
        <f t="shared" si="13"/>
        <v>1090.2656290783948</v>
      </c>
      <c r="C244" s="24">
        <f t="shared" si="14"/>
        <v>7693.512334074745</v>
      </c>
      <c r="D244" s="57">
        <f t="shared" si="15"/>
        <v>984547.32518436247</v>
      </c>
      <c r="E244" s="24">
        <f>IF(ISERROR(A244),NA(),SUM(B$22:B244))</f>
        <v>406507.06334897451</v>
      </c>
    </row>
    <row r="245" spans="1:5" x14ac:dyDescent="0.2">
      <c r="A245" s="25">
        <f t="shared" si="12"/>
        <v>223</v>
      </c>
      <c r="B245" s="24">
        <f t="shared" si="13"/>
        <v>1083.0020577028981</v>
      </c>
      <c r="C245" s="24">
        <f t="shared" si="14"/>
        <v>7693.512334074745</v>
      </c>
      <c r="D245" s="57">
        <f t="shared" si="15"/>
        <v>977936.81490799063</v>
      </c>
      <c r="E245" s="24">
        <f>IF(ISERROR(A245),NA(),SUM(B$22:B245))</f>
        <v>407590.06540667743</v>
      </c>
    </row>
    <row r="246" spans="1:5" x14ac:dyDescent="0.2">
      <c r="A246" s="25">
        <f t="shared" si="12"/>
        <v>224</v>
      </c>
      <c r="B246" s="24">
        <f t="shared" si="13"/>
        <v>1075.7304963988884</v>
      </c>
      <c r="C246" s="24">
        <f t="shared" si="14"/>
        <v>7693.512334074745</v>
      </c>
      <c r="D246" s="57">
        <f t="shared" si="15"/>
        <v>971319.03307031479</v>
      </c>
      <c r="E246" s="24">
        <f>IF(ISERROR(A246),NA(),SUM(B$22:B246))</f>
        <v>408665.7959030763</v>
      </c>
    </row>
    <row r="247" spans="1:5" x14ac:dyDescent="0.2">
      <c r="A247" s="25">
        <f t="shared" si="12"/>
        <v>225</v>
      </c>
      <c r="B247" s="24">
        <f t="shared" si="13"/>
        <v>1068.4509363774444</v>
      </c>
      <c r="C247" s="24">
        <f t="shared" si="14"/>
        <v>7693.512334074745</v>
      </c>
      <c r="D247" s="57">
        <f t="shared" si="15"/>
        <v>964693.97167261748</v>
      </c>
      <c r="E247" s="24">
        <f>IF(ISERROR(A247),NA(),SUM(B$22:B247))</f>
        <v>409734.24683945376</v>
      </c>
    </row>
    <row r="248" spans="1:5" x14ac:dyDescent="0.2">
      <c r="A248" s="25">
        <f t="shared" si="12"/>
        <v>226</v>
      </c>
      <c r="B248" s="24">
        <f t="shared" si="13"/>
        <v>1061.1633688399766</v>
      </c>
      <c r="C248" s="24">
        <f t="shared" si="14"/>
        <v>7693.512334074745</v>
      </c>
      <c r="D248" s="57">
        <f t="shared" si="15"/>
        <v>958061.62270738278</v>
      </c>
      <c r="E248" s="24">
        <f>IF(ISERROR(A248),NA(),SUM(B$22:B248))</f>
        <v>410795.41020829376</v>
      </c>
    </row>
    <row r="249" spans="1:5" x14ac:dyDescent="0.2">
      <c r="A249" s="25">
        <f t="shared" si="12"/>
        <v>227</v>
      </c>
      <c r="B249" s="24">
        <f t="shared" si="13"/>
        <v>1053.8677849782177</v>
      </c>
      <c r="C249" s="24">
        <f t="shared" si="14"/>
        <v>7693.512334074745</v>
      </c>
      <c r="D249" s="57">
        <f t="shared" si="15"/>
        <v>951421.97815828631</v>
      </c>
      <c r="E249" s="24">
        <f>IF(ISERROR(A249),NA(),SUM(B$22:B249))</f>
        <v>411849.277993272</v>
      </c>
    </row>
    <row r="250" spans="1:5" x14ac:dyDescent="0.2">
      <c r="A250" s="25">
        <f t="shared" si="12"/>
        <v>228</v>
      </c>
      <c r="B250" s="24">
        <f t="shared" si="13"/>
        <v>1046.5641759742109</v>
      </c>
      <c r="C250" s="24">
        <f t="shared" si="14"/>
        <v>7693.512334074745</v>
      </c>
      <c r="D250" s="57">
        <f t="shared" si="15"/>
        <v>944775.03000018583</v>
      </c>
      <c r="E250" s="24">
        <f>IF(ISERROR(A250),NA(),SUM(B$22:B250))</f>
        <v>412895.84216924623</v>
      </c>
    </row>
    <row r="251" spans="1:5" x14ac:dyDescent="0.2">
      <c r="A251" s="25">
        <f t="shared" si="12"/>
        <v>229</v>
      </c>
      <c r="B251" s="24">
        <f t="shared" si="13"/>
        <v>1039.2525330002998</v>
      </c>
      <c r="C251" s="24">
        <f t="shared" si="14"/>
        <v>7693.512334074745</v>
      </c>
      <c r="D251" s="57">
        <f t="shared" si="15"/>
        <v>938120.77019911143</v>
      </c>
      <c r="E251" s="24">
        <f>IF(ISERROR(A251),NA(),SUM(B$22:B251))</f>
        <v>413935.09470224654</v>
      </c>
    </row>
    <row r="252" spans="1:5" x14ac:dyDescent="0.2">
      <c r="A252" s="25">
        <f t="shared" si="12"/>
        <v>230</v>
      </c>
      <c r="B252" s="24">
        <f t="shared" si="13"/>
        <v>1031.9328472191173</v>
      </c>
      <c r="C252" s="24">
        <f t="shared" si="14"/>
        <v>7693.512334074745</v>
      </c>
      <c r="D252" s="57">
        <f t="shared" si="15"/>
        <v>931459.19071225589</v>
      </c>
      <c r="E252" s="24">
        <f>IF(ISERROR(A252),NA(),SUM(B$22:B252))</f>
        <v>414967.02754946565</v>
      </c>
    </row>
    <row r="253" spans="1:5" x14ac:dyDescent="0.2">
      <c r="A253" s="25">
        <f t="shared" si="12"/>
        <v>231</v>
      </c>
      <c r="B253" s="24">
        <f t="shared" si="13"/>
        <v>1024.6051097835755</v>
      </c>
      <c r="C253" s="24">
        <f t="shared" si="14"/>
        <v>7693.512334074745</v>
      </c>
      <c r="D253" s="57">
        <f t="shared" si="15"/>
        <v>924790.28348796477</v>
      </c>
      <c r="E253" s="24">
        <f>IF(ISERROR(A253),NA(),SUM(B$22:B253))</f>
        <v>415991.63265924924</v>
      </c>
    </row>
    <row r="254" spans="1:5" x14ac:dyDescent="0.2">
      <c r="A254" s="25">
        <f t="shared" si="12"/>
        <v>232</v>
      </c>
      <c r="B254" s="24">
        <f t="shared" si="13"/>
        <v>1017.2693118368545</v>
      </c>
      <c r="C254" s="24">
        <f t="shared" si="14"/>
        <v>7693.512334074745</v>
      </c>
      <c r="D254" s="57">
        <f t="shared" si="15"/>
        <v>918114.04046572687</v>
      </c>
      <c r="E254" s="24">
        <f>IF(ISERROR(A254),NA(),SUM(B$22:B254))</f>
        <v>417008.9019710861</v>
      </c>
    </row>
    <row r="255" spans="1:5" x14ac:dyDescent="0.2">
      <c r="A255" s="25">
        <f t="shared" si="12"/>
        <v>233</v>
      </c>
      <c r="B255" s="24">
        <f t="shared" si="13"/>
        <v>1009.9254445123922</v>
      </c>
      <c r="C255" s="24">
        <f t="shared" si="14"/>
        <v>7693.512334074745</v>
      </c>
      <c r="D255" s="57">
        <f t="shared" si="15"/>
        <v>911430.45357616455</v>
      </c>
      <c r="E255" s="24">
        <f>IF(ISERROR(A255),NA(),SUM(B$22:B255))</f>
        <v>418018.8274155985</v>
      </c>
    </row>
    <row r="256" spans="1:5" x14ac:dyDescent="0.2">
      <c r="A256" s="25">
        <f t="shared" si="12"/>
        <v>234</v>
      </c>
      <c r="B256" s="24">
        <f t="shared" si="13"/>
        <v>1002.573498933873</v>
      </c>
      <c r="C256" s="24">
        <f t="shared" si="14"/>
        <v>7693.512334074745</v>
      </c>
      <c r="D256" s="57">
        <f t="shared" si="15"/>
        <v>904739.51474102377</v>
      </c>
      <c r="E256" s="24">
        <f>IF(ISERROR(A256),NA(),SUM(B$22:B256))</f>
        <v>419021.40091453237</v>
      </c>
    </row>
    <row r="257" spans="1:5" x14ac:dyDescent="0.2">
      <c r="A257" s="25">
        <f t="shared" si="12"/>
        <v>235</v>
      </c>
      <c r="B257" s="24">
        <f t="shared" si="13"/>
        <v>995.21346621521741</v>
      </c>
      <c r="C257" s="24">
        <f t="shared" si="14"/>
        <v>7693.512334074745</v>
      </c>
      <c r="D257" s="57">
        <f t="shared" si="15"/>
        <v>898041.21587316424</v>
      </c>
      <c r="E257" s="24">
        <f>IF(ISERROR(A257),NA(),SUM(B$22:B257))</f>
        <v>420016.6143807476</v>
      </c>
    </row>
    <row r="258" spans="1:5" x14ac:dyDescent="0.2">
      <c r="A258" s="25">
        <f t="shared" si="12"/>
        <v>236</v>
      </c>
      <c r="B258" s="24">
        <f t="shared" si="13"/>
        <v>987.84533746057127</v>
      </c>
      <c r="C258" s="24">
        <f t="shared" si="14"/>
        <v>7693.512334074745</v>
      </c>
      <c r="D258" s="57">
        <f t="shared" si="15"/>
        <v>891335.54887655005</v>
      </c>
      <c r="E258" s="24">
        <f>IF(ISERROR(A258),NA(),SUM(B$22:B258))</f>
        <v>421004.45971820818</v>
      </c>
    </row>
    <row r="259" spans="1:5" x14ac:dyDescent="0.2">
      <c r="A259" s="25">
        <f t="shared" si="12"/>
        <v>237</v>
      </c>
      <c r="B259" s="24">
        <f t="shared" si="13"/>
        <v>980.46910376429503</v>
      </c>
      <c r="C259" s="24">
        <f t="shared" si="14"/>
        <v>7693.512334074745</v>
      </c>
      <c r="D259" s="57">
        <f t="shared" si="15"/>
        <v>884622.50564623962</v>
      </c>
      <c r="E259" s="24">
        <f>IF(ISERROR(A259),NA(),SUM(B$22:B259))</f>
        <v>421984.92882197245</v>
      </c>
    </row>
    <row r="260" spans="1:5" x14ac:dyDescent="0.2">
      <c r="A260" s="25">
        <f t="shared" si="12"/>
        <v>238</v>
      </c>
      <c r="B260" s="24">
        <f t="shared" si="13"/>
        <v>973.08475621095283</v>
      </c>
      <c r="C260" s="24">
        <f t="shared" si="14"/>
        <v>7693.512334074745</v>
      </c>
      <c r="D260" s="57">
        <f t="shared" si="15"/>
        <v>877902.07806837582</v>
      </c>
      <c r="E260" s="24">
        <f>IF(ISERROR(A260),NA(),SUM(B$22:B260))</f>
        <v>422958.01357818343</v>
      </c>
    </row>
    <row r="261" spans="1:5" x14ac:dyDescent="0.2">
      <c r="A261" s="25">
        <f t="shared" si="12"/>
        <v>239</v>
      </c>
      <c r="B261" s="24">
        <f t="shared" si="13"/>
        <v>965.69228587530199</v>
      </c>
      <c r="C261" s="24">
        <f t="shared" si="14"/>
        <v>7693.512334074745</v>
      </c>
      <c r="D261" s="57">
        <f t="shared" si="15"/>
        <v>871174.25802017644</v>
      </c>
      <c r="E261" s="24">
        <f>IF(ISERROR(A261),NA(),SUM(B$22:B261))</f>
        <v>423923.70586405875</v>
      </c>
    </row>
    <row r="262" spans="1:5" x14ac:dyDescent="0.2">
      <c r="A262" s="25">
        <f t="shared" si="12"/>
        <v>240</v>
      </c>
      <c r="B262" s="24">
        <f t="shared" si="13"/>
        <v>958.29168382228193</v>
      </c>
      <c r="C262" s="24">
        <f t="shared" si="14"/>
        <v>7693.512334074745</v>
      </c>
      <c r="D262" s="57">
        <f t="shared" si="15"/>
        <v>864439.03736992402</v>
      </c>
      <c r="E262" s="24">
        <f>IF(ISERROR(A262),NA(),SUM(B$22:B262))</f>
        <v>424881.99754788104</v>
      </c>
    </row>
    <row r="263" spans="1:5" x14ac:dyDescent="0.2">
      <c r="A263" s="25">
        <f t="shared" si="12"/>
        <v>241</v>
      </c>
      <c r="B263" s="24">
        <f t="shared" si="13"/>
        <v>950.8829411070036</v>
      </c>
      <c r="C263" s="24">
        <f t="shared" si="14"/>
        <v>7693.512334074745</v>
      </c>
      <c r="D263" s="57">
        <f t="shared" si="15"/>
        <v>857696.40797695634</v>
      </c>
      <c r="E263" s="24">
        <f>IF(ISERROR(A263),NA(),SUM(B$22:B263))</f>
        <v>425832.88048898801</v>
      </c>
    </row>
    <row r="264" spans="1:5" x14ac:dyDescent="0.2">
      <c r="A264" s="25">
        <f t="shared" si="12"/>
        <v>242</v>
      </c>
      <c r="B264" s="24">
        <f t="shared" si="13"/>
        <v>943.46604877473851</v>
      </c>
      <c r="C264" s="24">
        <f t="shared" si="14"/>
        <v>7693.512334074745</v>
      </c>
      <c r="D264" s="57">
        <f t="shared" si="15"/>
        <v>850946.36169165641</v>
      </c>
      <c r="E264" s="24">
        <f>IF(ISERROR(A264),NA(),SUM(B$22:B264))</f>
        <v>426776.34653776273</v>
      </c>
    </row>
    <row r="265" spans="1:5" x14ac:dyDescent="0.2">
      <c r="A265" s="25">
        <f t="shared" si="12"/>
        <v>243</v>
      </c>
      <c r="B265" s="24">
        <f t="shared" si="13"/>
        <v>936.04099786090785</v>
      </c>
      <c r="C265" s="24">
        <f t="shared" si="14"/>
        <v>7693.512334074745</v>
      </c>
      <c r="D265" s="57">
        <f t="shared" si="15"/>
        <v>844188.89035544265</v>
      </c>
      <c r="E265" s="24">
        <f>IF(ISERROR(A265),NA(),SUM(B$22:B265))</f>
        <v>427712.38753562362</v>
      </c>
    </row>
    <row r="266" spans="1:5" x14ac:dyDescent="0.2">
      <c r="A266" s="25">
        <f t="shared" si="12"/>
        <v>244</v>
      </c>
      <c r="B266" s="24">
        <f t="shared" si="13"/>
        <v>928.60777939107209</v>
      </c>
      <c r="C266" s="24">
        <f t="shared" si="14"/>
        <v>7693.512334074745</v>
      </c>
      <c r="D266" s="57">
        <f t="shared" si="15"/>
        <v>837423.98580075905</v>
      </c>
      <c r="E266" s="24">
        <f>IF(ISERROR(A266),NA(),SUM(B$22:B266))</f>
        <v>428640.99531501468</v>
      </c>
    </row>
    <row r="267" spans="1:5" x14ac:dyDescent="0.2">
      <c r="A267" s="25">
        <f t="shared" si="12"/>
        <v>245</v>
      </c>
      <c r="B267" s="24">
        <f t="shared" si="13"/>
        <v>921.16638438091945</v>
      </c>
      <c r="C267" s="24">
        <f t="shared" si="14"/>
        <v>7693.512334074745</v>
      </c>
      <c r="D267" s="57">
        <f t="shared" si="15"/>
        <v>830651.63985106524</v>
      </c>
      <c r="E267" s="24">
        <f>IF(ISERROR(A267),NA(),SUM(B$22:B267))</f>
        <v>429562.16169939557</v>
      </c>
    </row>
    <row r="268" spans="1:5" x14ac:dyDescent="0.2">
      <c r="A268" s="25">
        <f t="shared" si="12"/>
        <v>246</v>
      </c>
      <c r="B268" s="24">
        <f t="shared" si="13"/>
        <v>913.71680383625562</v>
      </c>
      <c r="C268" s="24">
        <f t="shared" si="14"/>
        <v>7693.512334074745</v>
      </c>
      <c r="D268" s="57">
        <f t="shared" si="15"/>
        <v>823871.84432082681</v>
      </c>
      <c r="E268" s="24">
        <f>IF(ISERROR(A268),NA(),SUM(B$22:B268))</f>
        <v>430475.8785032318</v>
      </c>
    </row>
    <row r="269" spans="1:5" x14ac:dyDescent="0.2">
      <c r="A269" s="25">
        <f t="shared" si="12"/>
        <v>247</v>
      </c>
      <c r="B269" s="24">
        <f t="shared" si="13"/>
        <v>906.25902875299266</v>
      </c>
      <c r="C269" s="24">
        <f t="shared" si="14"/>
        <v>7693.512334074745</v>
      </c>
      <c r="D269" s="57">
        <f t="shared" si="15"/>
        <v>817084.59101550514</v>
      </c>
      <c r="E269" s="24">
        <f>IF(ISERROR(A269),NA(),SUM(B$22:B269))</f>
        <v>431382.13753198477</v>
      </c>
    </row>
    <row r="270" spans="1:5" x14ac:dyDescent="0.2">
      <c r="A270" s="25">
        <f t="shared" si="12"/>
        <v>248</v>
      </c>
      <c r="B270" s="24">
        <f t="shared" si="13"/>
        <v>898.79305011713814</v>
      </c>
      <c r="C270" s="24">
        <f t="shared" si="14"/>
        <v>7693.512334074745</v>
      </c>
      <c r="D270" s="57">
        <f t="shared" si="15"/>
        <v>810289.87173154752</v>
      </c>
      <c r="E270" s="24">
        <f>IF(ISERROR(A270),NA(),SUM(B$22:B270))</f>
        <v>432280.93058210192</v>
      </c>
    </row>
    <row r="271" spans="1:5" x14ac:dyDescent="0.2">
      <c r="A271" s="25">
        <f t="shared" si="12"/>
        <v>249</v>
      </c>
      <c r="B271" s="24">
        <f t="shared" si="13"/>
        <v>891.31885890478407</v>
      </c>
      <c r="C271" s="24">
        <f t="shared" si="14"/>
        <v>7693.512334074745</v>
      </c>
      <c r="D271" s="57">
        <f t="shared" si="15"/>
        <v>803487.67825637758</v>
      </c>
      <c r="E271" s="24">
        <f>IF(ISERROR(A271),NA(),SUM(B$22:B271))</f>
        <v>433172.24944100669</v>
      </c>
    </row>
    <row r="272" spans="1:5" x14ac:dyDescent="0.2">
      <c r="A272" s="25">
        <f t="shared" si="12"/>
        <v>250</v>
      </c>
      <c r="B272" s="24">
        <f t="shared" si="13"/>
        <v>883.83644608209636</v>
      </c>
      <c r="C272" s="24">
        <f t="shared" si="14"/>
        <v>7693.512334074745</v>
      </c>
      <c r="D272" s="57">
        <f t="shared" si="15"/>
        <v>796678.00236838497</v>
      </c>
      <c r="E272" s="24">
        <f>IF(ISERROR(A272),NA(),SUM(B$22:B272))</f>
        <v>434056.08588708879</v>
      </c>
    </row>
    <row r="273" spans="1:5" x14ac:dyDescent="0.2">
      <c r="A273" s="25">
        <f t="shared" si="12"/>
        <v>251</v>
      </c>
      <c r="B273" s="24">
        <f t="shared" si="13"/>
        <v>876.3458026053039</v>
      </c>
      <c r="C273" s="24">
        <f t="shared" si="14"/>
        <v>7693.512334074745</v>
      </c>
      <c r="D273" s="57">
        <f t="shared" si="15"/>
        <v>789860.83583691553</v>
      </c>
      <c r="E273" s="24">
        <f>IF(ISERROR(A273),NA(),SUM(B$22:B273))</f>
        <v>434932.43168969412</v>
      </c>
    </row>
    <row r="274" spans="1:5" x14ac:dyDescent="0.2">
      <c r="A274" s="25">
        <f t="shared" si="12"/>
        <v>252</v>
      </c>
      <c r="B274" s="24">
        <f t="shared" si="13"/>
        <v>868.84691942068673</v>
      </c>
      <c r="C274" s="24">
        <f t="shared" si="14"/>
        <v>7693.512334074745</v>
      </c>
      <c r="D274" s="57">
        <f t="shared" si="15"/>
        <v>783036.17042226146</v>
      </c>
      <c r="E274" s="24">
        <f>IF(ISERROR(A274),NA(),SUM(B$22:B274))</f>
        <v>435801.27860911482</v>
      </c>
    </row>
    <row r="275" spans="1:5" x14ac:dyDescent="0.2">
      <c r="A275" s="25">
        <f t="shared" si="12"/>
        <v>253</v>
      </c>
      <c r="B275" s="24">
        <f t="shared" si="13"/>
        <v>861.3397874645666</v>
      </c>
      <c r="C275" s="24">
        <f t="shared" si="14"/>
        <v>7693.512334074745</v>
      </c>
      <c r="D275" s="57">
        <f t="shared" si="15"/>
        <v>776203.99787565134</v>
      </c>
      <c r="E275" s="24">
        <f>IF(ISERROR(A275),NA(),SUM(B$22:B275))</f>
        <v>436662.6183965794</v>
      </c>
    </row>
    <row r="276" spans="1:5" x14ac:dyDescent="0.2">
      <c r="A276" s="25">
        <f t="shared" si="12"/>
        <v>254</v>
      </c>
      <c r="B276" s="24">
        <f t="shared" si="13"/>
        <v>853.8243976632948</v>
      </c>
      <c r="C276" s="24">
        <f t="shared" si="14"/>
        <v>7693.512334074745</v>
      </c>
      <c r="D276" s="57">
        <f t="shared" si="15"/>
        <v>769364.30993923987</v>
      </c>
      <c r="E276" s="24">
        <f>IF(ISERROR(A276),NA(),SUM(B$22:B276))</f>
        <v>437516.4427942427</v>
      </c>
    </row>
    <row r="277" spans="1:5" x14ac:dyDescent="0.2">
      <c r="A277" s="25">
        <f t="shared" si="12"/>
        <v>255</v>
      </c>
      <c r="B277" s="24">
        <f t="shared" si="13"/>
        <v>846.30074093324151</v>
      </c>
      <c r="C277" s="24">
        <f t="shared" si="14"/>
        <v>7693.512334074745</v>
      </c>
      <c r="D277" s="57">
        <f t="shared" si="15"/>
        <v>762517.09834609844</v>
      </c>
      <c r="E277" s="24">
        <f>IF(ISERROR(A277),NA(),SUM(B$22:B277))</f>
        <v>438362.74353517592</v>
      </c>
    </row>
    <row r="278" spans="1:5" x14ac:dyDescent="0.2">
      <c r="A278" s="25">
        <f t="shared" si="12"/>
        <v>256</v>
      </c>
      <c r="B278" s="24">
        <f t="shared" si="13"/>
        <v>838.76880818078519</v>
      </c>
      <c r="C278" s="24">
        <f t="shared" si="14"/>
        <v>7693.512334074745</v>
      </c>
      <c r="D278" s="57">
        <f t="shared" si="15"/>
        <v>755662.35482020455</v>
      </c>
      <c r="E278" s="24">
        <f>IF(ISERROR(A278),NA(),SUM(B$22:B278))</f>
        <v>439201.51234335668</v>
      </c>
    </row>
    <row r="279" spans="1:5" x14ac:dyDescent="0.2">
      <c r="A279" s="25">
        <f t="shared" ref="A279:A342" si="16">IF(type=1,IF(A278&gt;=nper-1,NA(),A278+1),IF(A278&gt;=nper,NA(),A278+1))</f>
        <v>257</v>
      </c>
      <c r="B279" s="24">
        <f t="shared" ref="B279:B342" si="17">IF(ISERROR(A279),NA(),D278*rper)</f>
        <v>831.2285903023012</v>
      </c>
      <c r="C279" s="24">
        <f t="shared" ref="C279:C342" si="18">IF(A279&lt;=IF(type=1,nper-1,nper),FV(gper,A279,,-w),NA())</f>
        <v>7693.512334074745</v>
      </c>
      <c r="D279" s="57">
        <f t="shared" ref="D279:D342" si="19">IF(ISERROR(A279),NA(),D278-C279+B279)</f>
        <v>748800.07107643213</v>
      </c>
      <c r="E279" s="24">
        <f>IF(ISERROR(A279),NA(),SUM(B$22:B279))</f>
        <v>440032.74093365896</v>
      </c>
    </row>
    <row r="280" spans="1:5" x14ac:dyDescent="0.2">
      <c r="A280" s="25">
        <f t="shared" si="16"/>
        <v>258</v>
      </c>
      <c r="B280" s="24">
        <f t="shared" si="17"/>
        <v>823.68007818415094</v>
      </c>
      <c r="C280" s="24">
        <f t="shared" si="18"/>
        <v>7693.512334074745</v>
      </c>
      <c r="D280" s="57">
        <f t="shared" si="19"/>
        <v>741930.23882054153</v>
      </c>
      <c r="E280" s="24">
        <f>IF(ISERROR(A280),NA(),SUM(B$22:B280))</f>
        <v>440856.42101184314</v>
      </c>
    </row>
    <row r="281" spans="1:5" x14ac:dyDescent="0.2">
      <c r="A281" s="25">
        <f t="shared" si="16"/>
        <v>259</v>
      </c>
      <c r="B281" s="24">
        <f t="shared" si="17"/>
        <v>816.12326270267056</v>
      </c>
      <c r="C281" s="24">
        <f t="shared" si="18"/>
        <v>7693.512334074745</v>
      </c>
      <c r="D281" s="57">
        <f t="shared" si="19"/>
        <v>735052.84974916955</v>
      </c>
      <c r="E281" s="24">
        <f>IF(ISERROR(A281),NA(),SUM(B$22:B281))</f>
        <v>441672.5442745458</v>
      </c>
    </row>
    <row r="282" spans="1:5" x14ac:dyDescent="0.2">
      <c r="A282" s="25">
        <f t="shared" si="16"/>
        <v>260</v>
      </c>
      <c r="B282" s="24">
        <f t="shared" si="17"/>
        <v>808.55813472416071</v>
      </c>
      <c r="C282" s="24">
        <f t="shared" si="18"/>
        <v>7693.512334074745</v>
      </c>
      <c r="D282" s="57">
        <f t="shared" si="19"/>
        <v>728167.89554981899</v>
      </c>
      <c r="E282" s="24">
        <f>IF(ISERROR(A282),NA(),SUM(B$22:B282))</f>
        <v>442481.10240926995</v>
      </c>
    </row>
    <row r="283" spans="1:5" x14ac:dyDescent="0.2">
      <c r="A283" s="25">
        <f t="shared" si="16"/>
        <v>261</v>
      </c>
      <c r="B283" s="24">
        <f t="shared" si="17"/>
        <v>800.98468510487442</v>
      </c>
      <c r="C283" s="24">
        <f t="shared" si="18"/>
        <v>7693.512334074745</v>
      </c>
      <c r="D283" s="57">
        <f t="shared" si="19"/>
        <v>721275.3679008492</v>
      </c>
      <c r="E283" s="24">
        <f>IF(ISERROR(A283),NA(),SUM(B$22:B283))</f>
        <v>443282.08709437482</v>
      </c>
    </row>
    <row r="284" spans="1:5" x14ac:dyDescent="0.2">
      <c r="A284" s="25">
        <f t="shared" si="16"/>
        <v>262</v>
      </c>
      <c r="B284" s="24">
        <f t="shared" si="17"/>
        <v>793.40290469100694</v>
      </c>
      <c r="C284" s="24">
        <f t="shared" si="18"/>
        <v>7693.512334074745</v>
      </c>
      <c r="D284" s="57">
        <f t="shared" si="19"/>
        <v>714375.25847146555</v>
      </c>
      <c r="E284" s="24">
        <f>IF(ISERROR(A284),NA(),SUM(B$22:B284))</f>
        <v>444075.48999906582</v>
      </c>
    </row>
    <row r="285" spans="1:5" x14ac:dyDescent="0.2">
      <c r="A285" s="25">
        <f t="shared" si="16"/>
        <v>263</v>
      </c>
      <c r="B285" s="24">
        <f t="shared" si="17"/>
        <v>785.81278431868418</v>
      </c>
      <c r="C285" s="24">
        <f t="shared" si="18"/>
        <v>7693.512334074745</v>
      </c>
      <c r="D285" s="57">
        <f t="shared" si="19"/>
        <v>707467.55892170954</v>
      </c>
      <c r="E285" s="24">
        <f>IF(ISERROR(A285),NA(),SUM(B$22:B285))</f>
        <v>444861.30278338451</v>
      </c>
    </row>
    <row r="286" spans="1:5" x14ac:dyDescent="0.2">
      <c r="A286" s="25">
        <f t="shared" si="16"/>
        <v>264</v>
      </c>
      <c r="B286" s="24">
        <f t="shared" si="17"/>
        <v>778.21431481395189</v>
      </c>
      <c r="C286" s="24">
        <f t="shared" si="18"/>
        <v>7693.512334074745</v>
      </c>
      <c r="D286" s="57">
        <f t="shared" si="19"/>
        <v>700552.26090244879</v>
      </c>
      <c r="E286" s="24">
        <f>IF(ISERROR(A286),NA(),SUM(B$22:B286))</f>
        <v>445639.51709819847</v>
      </c>
    </row>
    <row r="287" spans="1:5" x14ac:dyDescent="0.2">
      <c r="A287" s="25">
        <f t="shared" si="16"/>
        <v>265</v>
      </c>
      <c r="B287" s="24">
        <f t="shared" si="17"/>
        <v>770.60748699276439</v>
      </c>
      <c r="C287" s="24">
        <f t="shared" si="18"/>
        <v>7693.512334074745</v>
      </c>
      <c r="D287" s="57">
        <f t="shared" si="19"/>
        <v>693629.35605536681</v>
      </c>
      <c r="E287" s="24">
        <f>IF(ISERROR(A287),NA(),SUM(B$22:B287))</f>
        <v>446410.12458519125</v>
      </c>
    </row>
    <row r="288" spans="1:5" x14ac:dyDescent="0.2">
      <c r="A288" s="25">
        <f t="shared" si="16"/>
        <v>266</v>
      </c>
      <c r="B288" s="24">
        <f t="shared" si="17"/>
        <v>762.99229166097348</v>
      </c>
      <c r="C288" s="24">
        <f t="shared" si="18"/>
        <v>7693.512334074745</v>
      </c>
      <c r="D288" s="57">
        <f t="shared" si="19"/>
        <v>686698.83601295308</v>
      </c>
      <c r="E288" s="24">
        <f>IF(ISERROR(A288),NA(),SUM(B$22:B288))</f>
        <v>447173.11687685223</v>
      </c>
    </row>
    <row r="289" spans="1:5" x14ac:dyDescent="0.2">
      <c r="A289" s="25">
        <f t="shared" si="16"/>
        <v>267</v>
      </c>
      <c r="B289" s="24">
        <f t="shared" si="17"/>
        <v>755.36871961431768</v>
      </c>
      <c r="C289" s="24">
        <f t="shared" si="18"/>
        <v>7693.512334074745</v>
      </c>
      <c r="D289" s="57">
        <f t="shared" si="19"/>
        <v>679760.69239849271</v>
      </c>
      <c r="E289" s="24">
        <f>IF(ISERROR(A289),NA(),SUM(B$22:B289))</f>
        <v>447928.48559646658</v>
      </c>
    </row>
    <row r="290" spans="1:5" x14ac:dyDescent="0.2">
      <c r="A290" s="25">
        <f t="shared" si="16"/>
        <v>268</v>
      </c>
      <c r="B290" s="24">
        <f t="shared" si="17"/>
        <v>747.7367616384106</v>
      </c>
      <c r="C290" s="24">
        <f t="shared" si="18"/>
        <v>7693.512334074745</v>
      </c>
      <c r="D290" s="57">
        <f t="shared" si="19"/>
        <v>672814.91682605643</v>
      </c>
      <c r="E290" s="24">
        <f>IF(ISERROR(A290),NA(),SUM(B$22:B290))</f>
        <v>448676.22235810501</v>
      </c>
    </row>
    <row r="291" spans="1:5" x14ac:dyDescent="0.2">
      <c r="A291" s="25">
        <f t="shared" si="16"/>
        <v>269</v>
      </c>
      <c r="B291" s="24">
        <f t="shared" si="17"/>
        <v>740.09640850872995</v>
      </c>
      <c r="C291" s="24">
        <f t="shared" si="18"/>
        <v>7693.512334074745</v>
      </c>
      <c r="D291" s="57">
        <f t="shared" si="19"/>
        <v>665861.50090049044</v>
      </c>
      <c r="E291" s="24">
        <f>IF(ISERROR(A291),NA(),SUM(B$22:B291))</f>
        <v>449416.31876661372</v>
      </c>
    </row>
    <row r="292" spans="1:5" x14ac:dyDescent="0.2">
      <c r="A292" s="25">
        <f t="shared" si="16"/>
        <v>270</v>
      </c>
      <c r="B292" s="24">
        <f t="shared" si="17"/>
        <v>732.44765099060669</v>
      </c>
      <c r="C292" s="24">
        <f t="shared" si="18"/>
        <v>7693.512334074745</v>
      </c>
      <c r="D292" s="57">
        <f t="shared" si="19"/>
        <v>658900.4362174063</v>
      </c>
      <c r="E292" s="24">
        <f>IF(ISERROR(A292),NA(),SUM(B$22:B292))</f>
        <v>450148.76641760435</v>
      </c>
    </row>
    <row r="293" spans="1:5" x14ac:dyDescent="0.2">
      <c r="A293" s="25">
        <f t="shared" si="16"/>
        <v>271</v>
      </c>
      <c r="B293" s="24">
        <f t="shared" si="17"/>
        <v>724.79047983921339</v>
      </c>
      <c r="C293" s="24">
        <f t="shared" si="18"/>
        <v>7693.512334074745</v>
      </c>
      <c r="D293" s="57">
        <f t="shared" si="19"/>
        <v>651931.71436317079</v>
      </c>
      <c r="E293" s="24">
        <f>IF(ISERROR(A293),NA(),SUM(B$22:B293))</f>
        <v>450873.55689744354</v>
      </c>
    </row>
    <row r="294" spans="1:5" x14ac:dyDescent="0.2">
      <c r="A294" s="25">
        <f t="shared" si="16"/>
        <v>272</v>
      </c>
      <c r="B294" s="24">
        <f t="shared" si="17"/>
        <v>717.12488579955368</v>
      </c>
      <c r="C294" s="24">
        <f t="shared" si="18"/>
        <v>7693.512334074745</v>
      </c>
      <c r="D294" s="57">
        <f t="shared" si="19"/>
        <v>644955.32691489568</v>
      </c>
      <c r="E294" s="24">
        <f>IF(ISERROR(A294),NA(),SUM(B$22:B294))</f>
        <v>451590.68178324308</v>
      </c>
    </row>
    <row r="295" spans="1:5" x14ac:dyDescent="0.2">
      <c r="A295" s="25">
        <f t="shared" si="16"/>
        <v>273</v>
      </c>
      <c r="B295" s="24">
        <f t="shared" si="17"/>
        <v>709.45085960645031</v>
      </c>
      <c r="C295" s="24">
        <f t="shared" si="18"/>
        <v>7693.512334074745</v>
      </c>
      <c r="D295" s="57">
        <f t="shared" si="19"/>
        <v>637971.26544042747</v>
      </c>
      <c r="E295" s="24">
        <f>IF(ISERROR(A295),NA(),SUM(B$22:B295))</f>
        <v>452300.13264284952</v>
      </c>
    </row>
    <row r="296" spans="1:5" x14ac:dyDescent="0.2">
      <c r="A296" s="25">
        <f t="shared" si="16"/>
        <v>274</v>
      </c>
      <c r="B296" s="24">
        <f t="shared" si="17"/>
        <v>701.76839198453456</v>
      </c>
      <c r="C296" s="24">
        <f t="shared" si="18"/>
        <v>7693.512334074745</v>
      </c>
      <c r="D296" s="57">
        <f t="shared" si="19"/>
        <v>630979.52149833727</v>
      </c>
      <c r="E296" s="24">
        <f>IF(ISERROR(A296),NA(),SUM(B$22:B296))</f>
        <v>453001.90103483404</v>
      </c>
    </row>
    <row r="297" spans="1:5" x14ac:dyDescent="0.2">
      <c r="A297" s="25">
        <f t="shared" si="16"/>
        <v>275</v>
      </c>
      <c r="B297" s="24">
        <f t="shared" si="17"/>
        <v>694.07747364823467</v>
      </c>
      <c r="C297" s="24">
        <f t="shared" si="18"/>
        <v>7693.512334074745</v>
      </c>
      <c r="D297" s="57">
        <f t="shared" si="19"/>
        <v>623980.0866379108</v>
      </c>
      <c r="E297" s="24">
        <f>IF(ISERROR(A297),NA(),SUM(B$22:B297))</f>
        <v>453695.97850848228</v>
      </c>
    </row>
    <row r="298" spans="1:5" x14ac:dyDescent="0.2">
      <c r="A298" s="25">
        <f t="shared" si="16"/>
        <v>276</v>
      </c>
      <c r="B298" s="24">
        <f t="shared" si="17"/>
        <v>686.3780953017648</v>
      </c>
      <c r="C298" s="24">
        <f t="shared" si="18"/>
        <v>7693.512334074745</v>
      </c>
      <c r="D298" s="57">
        <f t="shared" si="19"/>
        <v>616972.9523991379</v>
      </c>
      <c r="E298" s="24">
        <f>IF(ISERROR(A298),NA(),SUM(B$22:B298))</f>
        <v>454382.35660378402</v>
      </c>
    </row>
    <row r="299" spans="1:5" x14ac:dyDescent="0.2">
      <c r="A299" s="25">
        <f t="shared" si="16"/>
        <v>277</v>
      </c>
      <c r="B299" s="24">
        <f t="shared" si="17"/>
        <v>678.67024763911388</v>
      </c>
      <c r="C299" s="24">
        <f t="shared" si="18"/>
        <v>7693.512334074745</v>
      </c>
      <c r="D299" s="57">
        <f t="shared" si="19"/>
        <v>609958.11031270225</v>
      </c>
      <c r="E299" s="24">
        <f>IF(ISERROR(A299),NA(),SUM(B$22:B299))</f>
        <v>455061.02685142314</v>
      </c>
    </row>
    <row r="300" spans="1:5" x14ac:dyDescent="0.2">
      <c r="A300" s="25">
        <f t="shared" si="16"/>
        <v>278</v>
      </c>
      <c r="B300" s="24">
        <f t="shared" si="17"/>
        <v>670.95392134403403</v>
      </c>
      <c r="C300" s="24">
        <f t="shared" si="18"/>
        <v>7693.512334074745</v>
      </c>
      <c r="D300" s="57">
        <f t="shared" si="19"/>
        <v>602935.55189997156</v>
      </c>
      <c r="E300" s="24">
        <f>IF(ISERROR(A300),NA(),SUM(B$22:B300))</f>
        <v>455731.98077276716</v>
      </c>
    </row>
    <row r="301" spans="1:5" x14ac:dyDescent="0.2">
      <c r="A301" s="25">
        <f t="shared" si="16"/>
        <v>279</v>
      </c>
      <c r="B301" s="24">
        <f t="shared" si="17"/>
        <v>663.22910709002952</v>
      </c>
      <c r="C301" s="24">
        <f t="shared" si="18"/>
        <v>7693.512334074745</v>
      </c>
      <c r="D301" s="57">
        <f t="shared" si="19"/>
        <v>595905.26867298689</v>
      </c>
      <c r="E301" s="24">
        <f>IF(ISERROR(A301),NA(),SUM(B$22:B301))</f>
        <v>456395.2098798572</v>
      </c>
    </row>
    <row r="302" spans="1:5" x14ac:dyDescent="0.2">
      <c r="A302" s="25">
        <f t="shared" si="16"/>
        <v>280</v>
      </c>
      <c r="B302" s="24">
        <f t="shared" si="17"/>
        <v>655.49579554034574</v>
      </c>
      <c r="C302" s="24">
        <f t="shared" si="18"/>
        <v>7693.512334074745</v>
      </c>
      <c r="D302" s="57">
        <f t="shared" si="19"/>
        <v>588867.25213445257</v>
      </c>
      <c r="E302" s="24">
        <f>IF(ISERROR(A302),NA(),SUM(B$22:B302))</f>
        <v>457050.70567539753</v>
      </c>
    </row>
    <row r="303" spans="1:5" x14ac:dyDescent="0.2">
      <c r="A303" s="25">
        <f t="shared" si="16"/>
        <v>281</v>
      </c>
      <c r="B303" s="24">
        <f t="shared" si="17"/>
        <v>647.75397734795729</v>
      </c>
      <c r="C303" s="24">
        <f t="shared" si="18"/>
        <v>7693.512334074745</v>
      </c>
      <c r="D303" s="57">
        <f t="shared" si="19"/>
        <v>581821.49377772585</v>
      </c>
      <c r="E303" s="24">
        <f>IF(ISERROR(A303),NA(),SUM(B$22:B303))</f>
        <v>457698.45965274551</v>
      </c>
    </row>
    <row r="304" spans="1:5" x14ac:dyDescent="0.2">
      <c r="A304" s="25">
        <f t="shared" si="16"/>
        <v>282</v>
      </c>
      <c r="B304" s="24">
        <f t="shared" si="17"/>
        <v>640.00364315555714</v>
      </c>
      <c r="C304" s="24">
        <f t="shared" si="18"/>
        <v>7693.512334074745</v>
      </c>
      <c r="D304" s="57">
        <f t="shared" si="19"/>
        <v>574767.9850868067</v>
      </c>
      <c r="E304" s="24">
        <f>IF(ISERROR(A304),NA(),SUM(B$22:B304))</f>
        <v>458338.46329590108</v>
      </c>
    </row>
    <row r="305" spans="1:5" x14ac:dyDescent="0.2">
      <c r="A305" s="25">
        <f t="shared" si="16"/>
        <v>283</v>
      </c>
      <c r="B305" s="24">
        <f t="shared" si="17"/>
        <v>632.24478359554541</v>
      </c>
      <c r="C305" s="24">
        <f t="shared" si="18"/>
        <v>7693.512334074745</v>
      </c>
      <c r="D305" s="57">
        <f t="shared" si="19"/>
        <v>567706.71753632755</v>
      </c>
      <c r="E305" s="24">
        <f>IF(ISERROR(A305),NA(),SUM(B$22:B305))</f>
        <v>458970.70807949663</v>
      </c>
    </row>
    <row r="306" spans="1:5" x14ac:dyDescent="0.2">
      <c r="A306" s="25">
        <f t="shared" si="16"/>
        <v>284</v>
      </c>
      <c r="B306" s="24">
        <f t="shared" si="17"/>
        <v>624.47738929001753</v>
      </c>
      <c r="C306" s="24">
        <f t="shared" si="18"/>
        <v>7693.512334074745</v>
      </c>
      <c r="D306" s="57">
        <f t="shared" si="19"/>
        <v>560637.68259154283</v>
      </c>
      <c r="E306" s="24">
        <f>IF(ISERROR(A306),NA(),SUM(B$22:B306))</f>
        <v>459595.18546878663</v>
      </c>
    </row>
    <row r="307" spans="1:5" x14ac:dyDescent="0.2">
      <c r="A307" s="25">
        <f t="shared" si="16"/>
        <v>285</v>
      </c>
      <c r="B307" s="24">
        <f t="shared" si="17"/>
        <v>616.70145085075364</v>
      </c>
      <c r="C307" s="24">
        <f t="shared" si="18"/>
        <v>7693.512334074745</v>
      </c>
      <c r="D307" s="57">
        <f t="shared" si="19"/>
        <v>553560.87170831882</v>
      </c>
      <c r="E307" s="24">
        <f>IF(ISERROR(A307),NA(),SUM(B$22:B307))</f>
        <v>460211.88691963739</v>
      </c>
    </row>
    <row r="308" spans="1:5" x14ac:dyDescent="0.2">
      <c r="A308" s="25">
        <f t="shared" si="16"/>
        <v>286</v>
      </c>
      <c r="B308" s="24">
        <f t="shared" si="17"/>
        <v>608.9169588792065</v>
      </c>
      <c r="C308" s="24">
        <f t="shared" si="18"/>
        <v>7693.512334074745</v>
      </c>
      <c r="D308" s="57">
        <f t="shared" si="19"/>
        <v>546476.27633312333</v>
      </c>
      <c r="E308" s="24">
        <f>IF(ISERROR(A308),NA(),SUM(B$22:B308))</f>
        <v>460820.8038785166</v>
      </c>
    </row>
    <row r="309" spans="1:5" x14ac:dyDescent="0.2">
      <c r="A309" s="25">
        <f t="shared" si="16"/>
        <v>287</v>
      </c>
      <c r="B309" s="24">
        <f t="shared" si="17"/>
        <v>601.12390396649084</v>
      </c>
      <c r="C309" s="24">
        <f t="shared" si="18"/>
        <v>7693.512334074745</v>
      </c>
      <c r="D309" s="57">
        <f t="shared" si="19"/>
        <v>539383.88790301513</v>
      </c>
      <c r="E309" s="24">
        <f>IF(ISERROR(A309),NA(),SUM(B$22:B309))</f>
        <v>461421.92778248311</v>
      </c>
    </row>
    <row r="310" spans="1:5" x14ac:dyDescent="0.2">
      <c r="A310" s="25">
        <f t="shared" si="16"/>
        <v>288</v>
      </c>
      <c r="B310" s="24">
        <f t="shared" si="17"/>
        <v>593.32227669337101</v>
      </c>
      <c r="C310" s="24">
        <f t="shared" si="18"/>
        <v>7693.512334074745</v>
      </c>
      <c r="D310" s="57">
        <f t="shared" si="19"/>
        <v>532283.69784563384</v>
      </c>
      <c r="E310" s="24">
        <f>IF(ISERROR(A310),NA(),SUM(B$22:B310))</f>
        <v>462015.25005917647</v>
      </c>
    </row>
    <row r="311" spans="1:5" x14ac:dyDescent="0.2">
      <c r="A311" s="25">
        <f t="shared" si="16"/>
        <v>289</v>
      </c>
      <c r="B311" s="24">
        <f t="shared" si="17"/>
        <v>585.51206763025095</v>
      </c>
      <c r="C311" s="24">
        <f t="shared" si="18"/>
        <v>7693.512334074745</v>
      </c>
      <c r="D311" s="57">
        <f t="shared" si="19"/>
        <v>525175.69757918944</v>
      </c>
      <c r="E311" s="24">
        <f>IF(ISERROR(A311),NA(),SUM(B$22:B311))</f>
        <v>462600.76212680672</v>
      </c>
    </row>
    <row r="312" spans="1:5" x14ac:dyDescent="0.2">
      <c r="A312" s="25">
        <f t="shared" si="16"/>
        <v>290</v>
      </c>
      <c r="B312" s="24">
        <f t="shared" si="17"/>
        <v>577.69326733716139</v>
      </c>
      <c r="C312" s="24">
        <f t="shared" si="18"/>
        <v>7693.512334074745</v>
      </c>
      <c r="D312" s="57">
        <f t="shared" si="19"/>
        <v>518059.87851245183</v>
      </c>
      <c r="E312" s="24">
        <f>IF(ISERROR(A312),NA(),SUM(B$22:B312))</f>
        <v>463178.45539414388</v>
      </c>
    </row>
    <row r="313" spans="1:5" x14ac:dyDescent="0.2">
      <c r="A313" s="25">
        <f t="shared" si="16"/>
        <v>291</v>
      </c>
      <c r="B313" s="24">
        <f t="shared" si="17"/>
        <v>569.86586636374932</v>
      </c>
      <c r="C313" s="24">
        <f t="shared" si="18"/>
        <v>7693.512334074745</v>
      </c>
      <c r="D313" s="57">
        <f t="shared" si="19"/>
        <v>510936.23204474081</v>
      </c>
      <c r="E313" s="24">
        <f>IF(ISERROR(A313),NA(),SUM(B$22:B313))</f>
        <v>463748.32126050763</v>
      </c>
    </row>
    <row r="314" spans="1:5" x14ac:dyDescent="0.2">
      <c r="A314" s="25">
        <f t="shared" si="16"/>
        <v>292</v>
      </c>
      <c r="B314" s="24">
        <f t="shared" si="17"/>
        <v>562.02985524926646</v>
      </c>
      <c r="C314" s="24">
        <f t="shared" si="18"/>
        <v>7693.512334074745</v>
      </c>
      <c r="D314" s="57">
        <f t="shared" si="19"/>
        <v>503804.74956591532</v>
      </c>
      <c r="E314" s="24">
        <f>IF(ISERROR(A314),NA(),SUM(B$22:B314))</f>
        <v>464310.3511157569</v>
      </c>
    </row>
    <row r="315" spans="1:5" x14ac:dyDescent="0.2">
      <c r="A315" s="25">
        <f t="shared" si="16"/>
        <v>293</v>
      </c>
      <c r="B315" s="24">
        <f t="shared" si="17"/>
        <v>554.18522452255763</v>
      </c>
      <c r="C315" s="24">
        <f t="shared" si="18"/>
        <v>7693.512334074745</v>
      </c>
      <c r="D315" s="57">
        <f t="shared" si="19"/>
        <v>496665.4224563631</v>
      </c>
      <c r="E315" s="24">
        <f>IF(ISERROR(A315),NA(),SUM(B$22:B315))</f>
        <v>464864.53634027945</v>
      </c>
    </row>
    <row r="316" spans="1:5" x14ac:dyDescent="0.2">
      <c r="A316" s="25">
        <f t="shared" si="16"/>
        <v>294</v>
      </c>
      <c r="B316" s="24">
        <f t="shared" si="17"/>
        <v>546.3319647020495</v>
      </c>
      <c r="C316" s="24">
        <f t="shared" si="18"/>
        <v>7693.512334074745</v>
      </c>
      <c r="D316" s="57">
        <f t="shared" si="19"/>
        <v>489518.24208699039</v>
      </c>
      <c r="E316" s="24">
        <f>IF(ISERROR(A316),NA(),SUM(B$22:B316))</f>
        <v>465410.8683049815</v>
      </c>
    </row>
    <row r="317" spans="1:5" x14ac:dyDescent="0.2">
      <c r="A317" s="25">
        <f t="shared" si="16"/>
        <v>295</v>
      </c>
      <c r="B317" s="24">
        <f t="shared" si="17"/>
        <v>538.47006629573877</v>
      </c>
      <c r="C317" s="24">
        <f t="shared" si="18"/>
        <v>7693.512334074745</v>
      </c>
      <c r="D317" s="57">
        <f t="shared" si="19"/>
        <v>482363.19981921138</v>
      </c>
      <c r="E317" s="24">
        <f>IF(ISERROR(A317),NA(),SUM(B$22:B317))</f>
        <v>465949.33837127726</v>
      </c>
    </row>
    <row r="318" spans="1:5" x14ac:dyDescent="0.2">
      <c r="A318" s="25">
        <f t="shared" si="16"/>
        <v>296</v>
      </c>
      <c r="B318" s="24">
        <f t="shared" si="17"/>
        <v>530.59951980118115</v>
      </c>
      <c r="C318" s="24">
        <f t="shared" si="18"/>
        <v>7693.512334074745</v>
      </c>
      <c r="D318" s="57">
        <f t="shared" si="19"/>
        <v>475200.28700493783</v>
      </c>
      <c r="E318" s="24">
        <f>IF(ISERROR(A318),NA(),SUM(B$22:B318))</f>
        <v>466479.93789107847</v>
      </c>
    </row>
    <row r="319" spans="1:5" x14ac:dyDescent="0.2">
      <c r="A319" s="25">
        <f t="shared" si="16"/>
        <v>297</v>
      </c>
      <c r="B319" s="24">
        <f t="shared" si="17"/>
        <v>522.72031570547961</v>
      </c>
      <c r="C319" s="24">
        <f t="shared" si="18"/>
        <v>7693.512334074745</v>
      </c>
      <c r="D319" s="57">
        <f t="shared" si="19"/>
        <v>468029.49498656852</v>
      </c>
      <c r="E319" s="24">
        <f>IF(ISERROR(A319),NA(),SUM(B$22:B319))</f>
        <v>467002.65820678393</v>
      </c>
    </row>
    <row r="320" spans="1:5" x14ac:dyDescent="0.2">
      <c r="A320" s="25">
        <f t="shared" si="16"/>
        <v>298</v>
      </c>
      <c r="B320" s="24">
        <f t="shared" si="17"/>
        <v>514.83244448527262</v>
      </c>
      <c r="C320" s="24">
        <f t="shared" si="18"/>
        <v>7693.512334074745</v>
      </c>
      <c r="D320" s="57">
        <f t="shared" si="19"/>
        <v>460850.81509697903</v>
      </c>
      <c r="E320" s="24">
        <f>IF(ISERROR(A320),NA(),SUM(B$22:B320))</f>
        <v>467517.49065126921</v>
      </c>
    </row>
    <row r="321" spans="1:5" x14ac:dyDescent="0.2">
      <c r="A321" s="25">
        <f t="shared" si="16"/>
        <v>299</v>
      </c>
      <c r="B321" s="24">
        <f t="shared" si="17"/>
        <v>506.93589660672342</v>
      </c>
      <c r="C321" s="24">
        <f t="shared" si="18"/>
        <v>7693.512334074745</v>
      </c>
      <c r="D321" s="57">
        <f t="shared" si="19"/>
        <v>453664.23865951097</v>
      </c>
      <c r="E321" s="24">
        <f>IF(ISERROR(A321),NA(),SUM(B$22:B321))</f>
        <v>468024.42654787592</v>
      </c>
    </row>
    <row r="322" spans="1:5" x14ac:dyDescent="0.2">
      <c r="A322" s="25">
        <f t="shared" si="16"/>
        <v>300</v>
      </c>
      <c r="B322" s="24">
        <f t="shared" si="17"/>
        <v>499.03066252550786</v>
      </c>
      <c r="C322" s="24">
        <f t="shared" si="18"/>
        <v>7693.512334074745</v>
      </c>
      <c r="D322" s="57">
        <f t="shared" si="19"/>
        <v>446469.75698796171</v>
      </c>
      <c r="E322" s="24">
        <f>IF(ISERROR(A322),NA(),SUM(B$22:B322))</f>
        <v>468523.45721040142</v>
      </c>
    </row>
    <row r="323" spans="1:5" x14ac:dyDescent="0.2">
      <c r="A323" s="25">
        <f t="shared" si="16"/>
        <v>301</v>
      </c>
      <c r="B323" s="24">
        <f t="shared" si="17"/>
        <v>491.11673268680295</v>
      </c>
      <c r="C323" s="24">
        <f t="shared" si="18"/>
        <v>7693.512334074745</v>
      </c>
      <c r="D323" s="57">
        <f t="shared" si="19"/>
        <v>439267.36138657376</v>
      </c>
      <c r="E323" s="24">
        <f>IF(ISERROR(A323),NA(),SUM(B$22:B323))</f>
        <v>469014.57394308824</v>
      </c>
    </row>
    <row r="324" spans="1:5" x14ac:dyDescent="0.2">
      <c r="A324" s="25">
        <f t="shared" si="16"/>
        <v>302</v>
      </c>
      <c r="B324" s="24">
        <f t="shared" si="17"/>
        <v>483.19409752527548</v>
      </c>
      <c r="C324" s="24">
        <f t="shared" si="18"/>
        <v>7693.512334074745</v>
      </c>
      <c r="D324" s="57">
        <f t="shared" si="19"/>
        <v>432057.04315002426</v>
      </c>
      <c r="E324" s="24">
        <f>IF(ISERROR(A324),NA(),SUM(B$22:B324))</f>
        <v>469497.7680406135</v>
      </c>
    </row>
    <row r="325" spans="1:5" x14ac:dyDescent="0.2">
      <c r="A325" s="25">
        <f t="shared" si="16"/>
        <v>303</v>
      </c>
      <c r="B325" s="24">
        <f t="shared" si="17"/>
        <v>475.26274746507028</v>
      </c>
      <c r="C325" s="24">
        <f t="shared" si="18"/>
        <v>7693.512334074745</v>
      </c>
      <c r="D325" s="57">
        <f t="shared" si="19"/>
        <v>424838.79356341454</v>
      </c>
      <c r="E325" s="24">
        <f>IF(ISERROR(A325),NA(),SUM(B$22:B325))</f>
        <v>469973.03078807855</v>
      </c>
    </row>
    <row r="326" spans="1:5" x14ac:dyDescent="0.2">
      <c r="A326" s="25">
        <f t="shared" si="16"/>
        <v>304</v>
      </c>
      <c r="B326" s="24">
        <f t="shared" si="17"/>
        <v>467.32267291979883</v>
      </c>
      <c r="C326" s="24">
        <f t="shared" si="18"/>
        <v>7693.512334074745</v>
      </c>
      <c r="D326" s="57">
        <f t="shared" si="19"/>
        <v>417612.60390225955</v>
      </c>
      <c r="E326" s="24">
        <f>IF(ISERROR(A326),NA(),SUM(B$22:B326))</f>
        <v>470440.35346099833</v>
      </c>
    </row>
    <row r="327" spans="1:5" x14ac:dyDescent="0.2">
      <c r="A327" s="25">
        <f t="shared" si="16"/>
        <v>305</v>
      </c>
      <c r="B327" s="24">
        <f t="shared" si="17"/>
        <v>459.37386429252763</v>
      </c>
      <c r="C327" s="24">
        <f t="shared" si="18"/>
        <v>7693.512334074745</v>
      </c>
      <c r="D327" s="57">
        <f t="shared" si="19"/>
        <v>410378.4654324773</v>
      </c>
      <c r="E327" s="24">
        <f>IF(ISERROR(A327),NA(),SUM(B$22:B327))</f>
        <v>470899.72732529085</v>
      </c>
    </row>
    <row r="328" spans="1:5" x14ac:dyDescent="0.2">
      <c r="A328" s="25">
        <f t="shared" si="16"/>
        <v>306</v>
      </c>
      <c r="B328" s="24">
        <f t="shared" si="17"/>
        <v>451.41631197576646</v>
      </c>
      <c r="C328" s="24">
        <f t="shared" si="18"/>
        <v>7693.512334074745</v>
      </c>
      <c r="D328" s="57">
        <f t="shared" si="19"/>
        <v>403136.36941037828</v>
      </c>
      <c r="E328" s="24">
        <f>IF(ISERROR(A328),NA(),SUM(B$22:B328))</f>
        <v>471351.14363726659</v>
      </c>
    </row>
    <row r="329" spans="1:5" x14ac:dyDescent="0.2">
      <c r="A329" s="25">
        <f t="shared" si="16"/>
        <v>307</v>
      </c>
      <c r="B329" s="24">
        <f t="shared" si="17"/>
        <v>443.45000635145681</v>
      </c>
      <c r="C329" s="24">
        <f t="shared" si="18"/>
        <v>7693.512334074745</v>
      </c>
      <c r="D329" s="57">
        <f t="shared" si="19"/>
        <v>395886.30708265497</v>
      </c>
      <c r="E329" s="24">
        <f>IF(ISERROR(A329),NA(),SUM(B$22:B329))</f>
        <v>471794.59364361805</v>
      </c>
    </row>
    <row r="330" spans="1:5" x14ac:dyDescent="0.2">
      <c r="A330" s="25">
        <f t="shared" si="16"/>
        <v>308</v>
      </c>
      <c r="B330" s="24">
        <f t="shared" si="17"/>
        <v>435.47493779096038</v>
      </c>
      <c r="C330" s="24">
        <f t="shared" si="18"/>
        <v>7693.512334074745</v>
      </c>
      <c r="D330" s="57">
        <f t="shared" si="19"/>
        <v>388628.26968637115</v>
      </c>
      <c r="E330" s="24">
        <f>IF(ISERROR(A330),NA(),SUM(B$22:B330))</f>
        <v>472230.068581409</v>
      </c>
    </row>
    <row r="331" spans="1:5" x14ac:dyDescent="0.2">
      <c r="A331" s="25">
        <f t="shared" si="16"/>
        <v>309</v>
      </c>
      <c r="B331" s="24">
        <f t="shared" si="17"/>
        <v>427.4910966550475</v>
      </c>
      <c r="C331" s="24">
        <f t="shared" si="18"/>
        <v>7693.512334074745</v>
      </c>
      <c r="D331" s="57">
        <f t="shared" si="19"/>
        <v>381362.2484489514</v>
      </c>
      <c r="E331" s="24">
        <f>IF(ISERROR(A331),NA(),SUM(B$22:B331))</f>
        <v>472657.55967806402</v>
      </c>
    </row>
    <row r="332" spans="1:5" x14ac:dyDescent="0.2">
      <c r="A332" s="25">
        <f t="shared" si="16"/>
        <v>310</v>
      </c>
      <c r="B332" s="24">
        <f t="shared" si="17"/>
        <v>419.49847329388501</v>
      </c>
      <c r="C332" s="24">
        <f t="shared" si="18"/>
        <v>7693.512334074745</v>
      </c>
      <c r="D332" s="57">
        <f t="shared" si="19"/>
        <v>374088.23458817054</v>
      </c>
      <c r="E332" s="24">
        <f>IF(ISERROR(A332),NA(),SUM(B$22:B332))</f>
        <v>473077.05815135792</v>
      </c>
    </row>
    <row r="333" spans="1:5" x14ac:dyDescent="0.2">
      <c r="A333" s="25">
        <f t="shared" si="16"/>
        <v>311</v>
      </c>
      <c r="B333" s="24">
        <f t="shared" si="17"/>
        <v>411.49705804702535</v>
      </c>
      <c r="C333" s="24">
        <f t="shared" si="18"/>
        <v>7693.512334074745</v>
      </c>
      <c r="D333" s="57">
        <f t="shared" si="19"/>
        <v>366806.21931214281</v>
      </c>
      <c r="E333" s="24">
        <f>IF(ISERROR(A333),NA(),SUM(B$22:B333))</f>
        <v>473488.55520940496</v>
      </c>
    </row>
    <row r="334" spans="1:5" x14ac:dyDescent="0.2">
      <c r="A334" s="25">
        <f t="shared" si="16"/>
        <v>312</v>
      </c>
      <c r="B334" s="24">
        <f t="shared" si="17"/>
        <v>403.48684124339411</v>
      </c>
      <c r="C334" s="24">
        <f t="shared" si="18"/>
        <v>7693.512334074745</v>
      </c>
      <c r="D334" s="57">
        <f t="shared" si="19"/>
        <v>359516.19381931145</v>
      </c>
      <c r="E334" s="24">
        <f>IF(ISERROR(A334),NA(),SUM(B$22:B334))</f>
        <v>473892.04205064836</v>
      </c>
    </row>
    <row r="335" spans="1:5" x14ac:dyDescent="0.2">
      <c r="A335" s="25">
        <f t="shared" si="16"/>
        <v>313</v>
      </c>
      <c r="B335" s="24">
        <f t="shared" si="17"/>
        <v>395.46781320127889</v>
      </c>
      <c r="C335" s="24">
        <f t="shared" si="18"/>
        <v>7693.512334074745</v>
      </c>
      <c r="D335" s="57">
        <f t="shared" si="19"/>
        <v>352218.14929843799</v>
      </c>
      <c r="E335" s="24">
        <f>IF(ISERROR(A335),NA(),SUM(B$22:B335))</f>
        <v>474287.50986384967</v>
      </c>
    </row>
    <row r="336" spans="1:5" x14ac:dyDescent="0.2">
      <c r="A336" s="25">
        <f t="shared" si="16"/>
        <v>314</v>
      </c>
      <c r="B336" s="24">
        <f t="shared" si="17"/>
        <v>387.43996422831731</v>
      </c>
      <c r="C336" s="24">
        <f t="shared" si="18"/>
        <v>7693.512334074745</v>
      </c>
      <c r="D336" s="57">
        <f t="shared" si="19"/>
        <v>344912.07692859153</v>
      </c>
      <c r="E336" s="24">
        <f>IF(ISERROR(A336),NA(),SUM(B$22:B336))</f>
        <v>474674.94982807798</v>
      </c>
    </row>
    <row r="337" spans="1:5" x14ac:dyDescent="0.2">
      <c r="A337" s="25">
        <f t="shared" si="16"/>
        <v>315</v>
      </c>
      <c r="B337" s="24">
        <f t="shared" si="17"/>
        <v>379.40328462148551</v>
      </c>
      <c r="C337" s="24">
        <f t="shared" si="18"/>
        <v>7693.512334074745</v>
      </c>
      <c r="D337" s="57">
        <f t="shared" si="19"/>
        <v>337597.96787913825</v>
      </c>
      <c r="E337" s="24">
        <f>IF(ISERROR(A337),NA(),SUM(B$22:B337))</f>
        <v>475054.35311269946</v>
      </c>
    </row>
    <row r="338" spans="1:5" x14ac:dyDescent="0.2">
      <c r="A338" s="25">
        <f t="shared" si="16"/>
        <v>316</v>
      </c>
      <c r="B338" s="24">
        <f t="shared" si="17"/>
        <v>371.35776466708614</v>
      </c>
      <c r="C338" s="24">
        <f t="shared" si="18"/>
        <v>7693.512334074745</v>
      </c>
      <c r="D338" s="57">
        <f t="shared" si="19"/>
        <v>330275.81330973055</v>
      </c>
      <c r="E338" s="24">
        <f>IF(ISERROR(A338),NA(),SUM(B$22:B338))</f>
        <v>475425.71087736654</v>
      </c>
    </row>
    <row r="339" spans="1:5" x14ac:dyDescent="0.2">
      <c r="A339" s="25">
        <f t="shared" si="16"/>
        <v>317</v>
      </c>
      <c r="B339" s="24">
        <f t="shared" si="17"/>
        <v>363.30339464073694</v>
      </c>
      <c r="C339" s="24">
        <f t="shared" si="18"/>
        <v>7693.512334074745</v>
      </c>
      <c r="D339" s="57">
        <f t="shared" si="19"/>
        <v>322945.60437029653</v>
      </c>
      <c r="E339" s="24">
        <f>IF(ISERROR(A339),NA(),SUM(B$22:B339))</f>
        <v>475789.01427200728</v>
      </c>
    </row>
    <row r="340" spans="1:5" x14ac:dyDescent="0.2">
      <c r="A340" s="25">
        <f t="shared" si="16"/>
        <v>318</v>
      </c>
      <c r="B340" s="24">
        <f t="shared" si="17"/>
        <v>355.24016480735878</v>
      </c>
      <c r="C340" s="24">
        <f t="shared" si="18"/>
        <v>7693.512334074745</v>
      </c>
      <c r="D340" s="57">
        <f t="shared" si="19"/>
        <v>315607.33220102912</v>
      </c>
      <c r="E340" s="24">
        <f>IF(ISERROR(A340),NA(),SUM(B$22:B340))</f>
        <v>476144.25443681463</v>
      </c>
    </row>
    <row r="341" spans="1:5" x14ac:dyDescent="0.2">
      <c r="A341" s="25">
        <f t="shared" si="16"/>
        <v>319</v>
      </c>
      <c r="B341" s="24">
        <f t="shared" si="17"/>
        <v>347.16806542116387</v>
      </c>
      <c r="C341" s="24">
        <f t="shared" si="18"/>
        <v>7693.512334074745</v>
      </c>
      <c r="D341" s="57">
        <f t="shared" si="19"/>
        <v>308260.98793237552</v>
      </c>
      <c r="E341" s="24">
        <f>IF(ISERROR(A341),NA(),SUM(B$22:B341))</f>
        <v>476491.4225022358</v>
      </c>
    </row>
    <row r="342" spans="1:5" x14ac:dyDescent="0.2">
      <c r="A342" s="25">
        <f t="shared" si="16"/>
        <v>320</v>
      </c>
      <c r="B342" s="24">
        <f t="shared" si="17"/>
        <v>339.08708672564416</v>
      </c>
      <c r="C342" s="24">
        <f t="shared" si="18"/>
        <v>7693.512334074745</v>
      </c>
      <c r="D342" s="57">
        <f t="shared" si="19"/>
        <v>300906.56268502638</v>
      </c>
      <c r="E342" s="24">
        <f>IF(ISERROR(A342),NA(),SUM(B$22:B342))</f>
        <v>476830.50958896143</v>
      </c>
    </row>
    <row r="343" spans="1:5" x14ac:dyDescent="0.2">
      <c r="A343" s="25">
        <f t="shared" ref="A343:A406" si="20">IF(type=1,IF(A342&gt;=nper-1,NA(),A342+1),IF(A342&gt;=nper,NA(),A342+1))</f>
        <v>321</v>
      </c>
      <c r="B343" s="24">
        <f t="shared" ref="B343:B406" si="21">IF(ISERROR(A343),NA(),D342*rper)</f>
        <v>330.99721895355935</v>
      </c>
      <c r="C343" s="24">
        <f t="shared" ref="C343:C406" si="22">IF(A343&lt;=IF(type=1,nper-1,nper),FV(gper,A343,,-w),NA())</f>
        <v>7693.512334074745</v>
      </c>
      <c r="D343" s="57">
        <f t="shared" ref="D343:D360" si="23">IF(ISERROR(A343),NA(),D342-C343+B343)</f>
        <v>293544.04756990517</v>
      </c>
      <c r="E343" s="24">
        <f>IF(ISERROR(A343),NA(),SUM(B$22:B343))</f>
        <v>477161.50680791499</v>
      </c>
    </row>
    <row r="344" spans="1:5" x14ac:dyDescent="0.2">
      <c r="A344" s="25">
        <f t="shared" si="20"/>
        <v>322</v>
      </c>
      <c r="B344" s="24">
        <f t="shared" si="21"/>
        <v>322.89845232692534</v>
      </c>
      <c r="C344" s="24">
        <f t="shared" si="22"/>
        <v>7693.512334074745</v>
      </c>
      <c r="D344" s="57">
        <f t="shared" si="23"/>
        <v>286173.43368815735</v>
      </c>
      <c r="E344" s="24">
        <f>IF(ISERROR(A344),NA(),SUM(B$22:B344))</f>
        <v>477484.40526024194</v>
      </c>
    </row>
    <row r="345" spans="1:5" x14ac:dyDescent="0.2">
      <c r="A345" s="25">
        <f t="shared" si="20"/>
        <v>323</v>
      </c>
      <c r="B345" s="24">
        <f t="shared" si="21"/>
        <v>314.79077705700195</v>
      </c>
      <c r="C345" s="24">
        <f t="shared" si="22"/>
        <v>7693.512334074745</v>
      </c>
      <c r="D345" s="57">
        <f t="shared" si="23"/>
        <v>278794.71213113959</v>
      </c>
      <c r="E345" s="24">
        <f>IF(ISERROR(A345),NA(),SUM(B$22:B345))</f>
        <v>477799.19603729894</v>
      </c>
    </row>
    <row r="346" spans="1:5" x14ac:dyDescent="0.2">
      <c r="A346" s="25">
        <f t="shared" si="20"/>
        <v>324</v>
      </c>
      <c r="B346" s="24">
        <f t="shared" si="21"/>
        <v>306.67418334428169</v>
      </c>
      <c r="C346" s="24">
        <f t="shared" si="22"/>
        <v>7693.512334074745</v>
      </c>
      <c r="D346" s="57">
        <f t="shared" si="23"/>
        <v>271407.87398040912</v>
      </c>
      <c r="E346" s="24">
        <f>IF(ISERROR(A346),NA(),SUM(B$22:B346))</f>
        <v>478105.87022064324</v>
      </c>
    </row>
    <row r="347" spans="1:5" x14ac:dyDescent="0.2">
      <c r="A347" s="25">
        <f t="shared" si="20"/>
        <v>325</v>
      </c>
      <c r="B347" s="24">
        <f t="shared" si="21"/>
        <v>298.54866137847739</v>
      </c>
      <c r="C347" s="24">
        <f t="shared" si="22"/>
        <v>7693.512334074745</v>
      </c>
      <c r="D347" s="57">
        <f t="shared" si="23"/>
        <v>264012.91030771285</v>
      </c>
      <c r="E347" s="24">
        <f>IF(ISERROR(A347),NA(),SUM(B$22:B347))</f>
        <v>478404.41888202174</v>
      </c>
    </row>
    <row r="348" spans="1:5" x14ac:dyDescent="0.2">
      <c r="A348" s="25">
        <f t="shared" si="20"/>
        <v>326</v>
      </c>
      <c r="B348" s="24">
        <f t="shared" si="21"/>
        <v>290.41420133851079</v>
      </c>
      <c r="C348" s="24">
        <f t="shared" si="22"/>
        <v>7693.512334074745</v>
      </c>
      <c r="D348" s="57">
        <f t="shared" si="23"/>
        <v>256609.81217497663</v>
      </c>
      <c r="E348" s="24">
        <f>IF(ISERROR(A348),NA(),SUM(B$22:B348))</f>
        <v>478694.83308336022</v>
      </c>
    </row>
    <row r="349" spans="1:5" x14ac:dyDescent="0.2">
      <c r="A349" s="25">
        <f t="shared" si="20"/>
        <v>327</v>
      </c>
      <c r="B349" s="24">
        <f t="shared" si="21"/>
        <v>282.2707933925002</v>
      </c>
      <c r="C349" s="24">
        <f t="shared" si="22"/>
        <v>7693.512334074745</v>
      </c>
      <c r="D349" s="57">
        <f t="shared" si="23"/>
        <v>249198.57063429439</v>
      </c>
      <c r="E349" s="24">
        <f>IF(ISERROR(A349),NA(),SUM(B$22:B349))</f>
        <v>478977.10387675272</v>
      </c>
    </row>
    <row r="350" spans="1:5" x14ac:dyDescent="0.2">
      <c r="A350" s="25">
        <f t="shared" si="20"/>
        <v>328</v>
      </c>
      <c r="B350" s="24">
        <f t="shared" si="21"/>
        <v>274.11842769774898</v>
      </c>
      <c r="C350" s="24">
        <f t="shared" si="22"/>
        <v>7693.512334074745</v>
      </c>
      <c r="D350" s="57">
        <f t="shared" si="23"/>
        <v>241779.17672791739</v>
      </c>
      <c r="E350" s="24">
        <f>IF(ISERROR(A350),NA(),SUM(B$22:B350))</f>
        <v>479251.22230445046</v>
      </c>
    </row>
    <row r="351" spans="1:5" x14ac:dyDescent="0.2">
      <c r="A351" s="25">
        <f t="shared" si="20"/>
        <v>329</v>
      </c>
      <c r="B351" s="24">
        <f t="shared" si="21"/>
        <v>265.95709440073352</v>
      </c>
      <c r="C351" s="24">
        <f t="shared" si="22"/>
        <v>7693.512334074745</v>
      </c>
      <c r="D351" s="57">
        <f t="shared" si="23"/>
        <v>234351.6214882434</v>
      </c>
      <c r="E351" s="24">
        <f>IF(ISERROR(A351),NA(),SUM(B$22:B351))</f>
        <v>479517.17939885118</v>
      </c>
    </row>
    <row r="352" spans="1:5" x14ac:dyDescent="0.2">
      <c r="A352" s="25">
        <f t="shared" si="20"/>
        <v>330</v>
      </c>
      <c r="B352" s="24">
        <f t="shared" si="21"/>
        <v>257.78678363709139</v>
      </c>
      <c r="C352" s="24">
        <f t="shared" si="22"/>
        <v>7693.512334074745</v>
      </c>
      <c r="D352" s="57">
        <f t="shared" si="23"/>
        <v>226915.89593780576</v>
      </c>
      <c r="E352" s="24">
        <f>IF(ISERROR(A352),NA(),SUM(B$22:B352))</f>
        <v>479774.96618248825</v>
      </c>
    </row>
    <row r="353" spans="1:5" x14ac:dyDescent="0.2">
      <c r="A353" s="25">
        <f t="shared" si="20"/>
        <v>331</v>
      </c>
      <c r="B353" s="24">
        <f t="shared" si="21"/>
        <v>249.60748553160923</v>
      </c>
      <c r="C353" s="24">
        <f t="shared" si="22"/>
        <v>7693.512334074745</v>
      </c>
      <c r="D353" s="57">
        <f t="shared" si="23"/>
        <v>219471.99108926262</v>
      </c>
      <c r="E353" s="24">
        <f>IF(ISERROR(A353),NA(),SUM(B$22:B353))</f>
        <v>480024.57366801985</v>
      </c>
    </row>
    <row r="354" spans="1:5" x14ac:dyDescent="0.2">
      <c r="A354" s="25">
        <f t="shared" si="20"/>
        <v>332</v>
      </c>
      <c r="B354" s="24">
        <f t="shared" si="21"/>
        <v>241.41919019821103</v>
      </c>
      <c r="C354" s="24">
        <f t="shared" si="22"/>
        <v>7693.512334074745</v>
      </c>
      <c r="D354" s="57">
        <f t="shared" si="23"/>
        <v>212019.8979453861</v>
      </c>
      <c r="E354" s="24">
        <f>IF(ISERROR(A354),NA(),SUM(B$22:B354))</f>
        <v>480265.99285821803</v>
      </c>
    </row>
    <row r="355" spans="1:5" x14ac:dyDescent="0.2">
      <c r="A355" s="25">
        <f t="shared" si="20"/>
        <v>333</v>
      </c>
      <c r="B355" s="24">
        <f t="shared" si="21"/>
        <v>233.22188773994608</v>
      </c>
      <c r="C355" s="24">
        <f t="shared" si="22"/>
        <v>7693.512334074745</v>
      </c>
      <c r="D355" s="57">
        <f t="shared" si="23"/>
        <v>204559.60749905132</v>
      </c>
      <c r="E355" s="24">
        <f>IF(ISERROR(A355),NA(),SUM(B$22:B355))</f>
        <v>480499.21474595799</v>
      </c>
    </row>
    <row r="356" spans="1:5" x14ac:dyDescent="0.2">
      <c r="A356" s="25">
        <f t="shared" si="20"/>
        <v>334</v>
      </c>
      <c r="B356" s="24">
        <f t="shared" si="21"/>
        <v>225.01556824897708</v>
      </c>
      <c r="C356" s="24">
        <f t="shared" si="22"/>
        <v>7693.512334074745</v>
      </c>
      <c r="D356" s="57">
        <f t="shared" si="23"/>
        <v>197091.11073322556</v>
      </c>
      <c r="E356" s="24">
        <f>IF(ISERROR(A356),NA(),SUM(B$22:B356))</f>
        <v>480724.23031420697</v>
      </c>
    </row>
    <row r="357" spans="1:5" x14ac:dyDescent="0.2">
      <c r="A357" s="25">
        <f t="shared" si="20"/>
        <v>335</v>
      </c>
      <c r="B357" s="24">
        <f t="shared" si="21"/>
        <v>216.800221806568</v>
      </c>
      <c r="C357" s="24">
        <f t="shared" si="22"/>
        <v>7693.512334074745</v>
      </c>
      <c r="D357" s="57">
        <f t="shared" si="23"/>
        <v>189614.39862095739</v>
      </c>
      <c r="E357" s="24">
        <f>IF(ISERROR(A357),NA(),SUM(B$22:B357))</f>
        <v>480941.03053601354</v>
      </c>
    </row>
    <row r="358" spans="1:5" x14ac:dyDescent="0.2">
      <c r="A358" s="25">
        <f t="shared" si="20"/>
        <v>336</v>
      </c>
      <c r="B358" s="24">
        <f t="shared" si="21"/>
        <v>208.57583848307226</v>
      </c>
      <c r="C358" s="24">
        <f t="shared" si="22"/>
        <v>7693.512334074745</v>
      </c>
      <c r="D358" s="57">
        <f t="shared" si="23"/>
        <v>182129.46212536574</v>
      </c>
      <c r="E358" s="24">
        <f>IF(ISERROR(A358),NA(),SUM(B$22:B358))</f>
        <v>481149.60637449659</v>
      </c>
    </row>
    <row r="359" spans="1:5" x14ac:dyDescent="0.2">
      <c r="A359" s="25">
        <f t="shared" si="20"/>
        <v>337</v>
      </c>
      <c r="B359" s="24">
        <f t="shared" si="21"/>
        <v>200.34240833792069</v>
      </c>
      <c r="C359" s="24">
        <f t="shared" si="22"/>
        <v>7693.512334074745</v>
      </c>
      <c r="D359" s="57">
        <f t="shared" si="23"/>
        <v>174636.29219962892</v>
      </c>
      <c r="E359" s="24">
        <f>IF(ISERROR(A359),NA(),SUM(B$22:B359))</f>
        <v>481349.94878283452</v>
      </c>
    </row>
    <row r="360" spans="1:5" x14ac:dyDescent="0.2">
      <c r="A360" s="25">
        <f t="shared" si="20"/>
        <v>338</v>
      </c>
      <c r="B360" s="24">
        <f t="shared" si="21"/>
        <v>192.09992141960944</v>
      </c>
      <c r="C360" s="24">
        <f t="shared" si="22"/>
        <v>7693.512334074745</v>
      </c>
      <c r="D360" s="57">
        <f t="shared" si="23"/>
        <v>167134.87978697379</v>
      </c>
      <c r="E360" s="24">
        <f>IF(ISERROR(A360),NA(),SUM(B$22:B360))</f>
        <v>481542.04870425415</v>
      </c>
    </row>
    <row r="361" spans="1:5" x14ac:dyDescent="0.2">
      <c r="A361" s="25">
        <f t="shared" si="20"/>
        <v>339</v>
      </c>
      <c r="B361" s="24">
        <f t="shared" si="21"/>
        <v>183.84836776568804</v>
      </c>
      <c r="C361" s="24">
        <f t="shared" si="22"/>
        <v>7693.512334074745</v>
      </c>
      <c r="D361" s="56">
        <f>P-C361</f>
        <v>2278306.4876659252</v>
      </c>
      <c r="E361" s="24">
        <f>IF(ISERROR(A361),NA(),SUM(B$22:B361))</f>
        <v>481725.89707201981</v>
      </c>
    </row>
    <row r="362" spans="1:5" x14ac:dyDescent="0.2">
      <c r="A362" s="25">
        <f t="shared" si="20"/>
        <v>340</v>
      </c>
      <c r="B362" s="24">
        <f t="shared" si="21"/>
        <v>2506.1371364327474</v>
      </c>
      <c r="C362" s="24">
        <f t="shared" si="22"/>
        <v>7693.512334074745</v>
      </c>
      <c r="D362" s="57">
        <f t="shared" ref="D362:D425" si="24">IF(ISERROR(A362),NA(),D361-C362+B362)</f>
        <v>2273119.1124682832</v>
      </c>
      <c r="E362" s="24">
        <f>IF(ISERROR(A362),NA(),SUM(B$22:B362))</f>
        <v>484232.03420845256</v>
      </c>
    </row>
    <row r="363" spans="1:5" x14ac:dyDescent="0.2">
      <c r="A363" s="25">
        <f t="shared" si="20"/>
        <v>341</v>
      </c>
      <c r="B363" s="24">
        <f t="shared" si="21"/>
        <v>2500.4310237153409</v>
      </c>
      <c r="C363" s="24">
        <f t="shared" si="22"/>
        <v>7693.512334074745</v>
      </c>
      <c r="D363" s="57">
        <f t="shared" si="24"/>
        <v>2267926.0311579239</v>
      </c>
      <c r="E363" s="24">
        <f>IF(ISERROR(A363),NA(),SUM(B$22:B363))</f>
        <v>486732.46523216792</v>
      </c>
    </row>
    <row r="364" spans="1:5" x14ac:dyDescent="0.2">
      <c r="A364" s="25">
        <f t="shared" si="20"/>
        <v>342</v>
      </c>
      <c r="B364" s="24">
        <f t="shared" si="21"/>
        <v>2494.7186342739451</v>
      </c>
      <c r="C364" s="24">
        <f t="shared" si="22"/>
        <v>7693.512334074745</v>
      </c>
      <c r="D364" s="57">
        <f t="shared" si="24"/>
        <v>2262727.2374581229</v>
      </c>
      <c r="E364" s="24">
        <f>IF(ISERROR(A364),NA(),SUM(B$22:B364))</f>
        <v>489227.18386644189</v>
      </c>
    </row>
    <row r="365" spans="1:5" x14ac:dyDescent="0.2">
      <c r="A365" s="25">
        <f t="shared" si="20"/>
        <v>343</v>
      </c>
      <c r="B365" s="24">
        <f t="shared" si="21"/>
        <v>2488.9999612041634</v>
      </c>
      <c r="C365" s="24">
        <f t="shared" si="22"/>
        <v>7693.512334074745</v>
      </c>
      <c r="D365" s="57">
        <f t="shared" si="24"/>
        <v>2257522.7250852524</v>
      </c>
      <c r="E365" s="24">
        <f>IF(ISERROR(A365),NA(),SUM(B$22:B365))</f>
        <v>491716.18382764608</v>
      </c>
    </row>
    <row r="366" spans="1:5" x14ac:dyDescent="0.2">
      <c r="A366" s="25">
        <f t="shared" si="20"/>
        <v>344</v>
      </c>
      <c r="B366" s="24">
        <f t="shared" si="21"/>
        <v>2483.2749975940055</v>
      </c>
      <c r="C366" s="24">
        <f t="shared" si="22"/>
        <v>7693.512334074745</v>
      </c>
      <c r="D366" s="57">
        <f t="shared" si="24"/>
        <v>2252312.4877487714</v>
      </c>
      <c r="E366" s="24">
        <f>IF(ISERROR(A366),NA(),SUM(B$22:B366))</f>
        <v>494199.45882524009</v>
      </c>
    </row>
    <row r="367" spans="1:5" x14ac:dyDescent="0.2">
      <c r="A367" s="25">
        <f t="shared" si="20"/>
        <v>345</v>
      </c>
      <c r="B367" s="24">
        <f t="shared" si="21"/>
        <v>2477.5437365238759</v>
      </c>
      <c r="C367" s="24">
        <f t="shared" si="22"/>
        <v>7693.512334074745</v>
      </c>
      <c r="D367" s="57">
        <f t="shared" si="24"/>
        <v>2247096.5191512206</v>
      </c>
      <c r="E367" s="24">
        <f>IF(ISERROR(A367),NA(),SUM(B$22:B367))</f>
        <v>496677.00256176398</v>
      </c>
    </row>
    <row r="368" spans="1:5" x14ac:dyDescent="0.2">
      <c r="A368" s="25">
        <f t="shared" si="20"/>
        <v>346</v>
      </c>
      <c r="B368" s="24">
        <f t="shared" si="21"/>
        <v>2471.8061710665693</v>
      </c>
      <c r="C368" s="24">
        <f t="shared" si="22"/>
        <v>7693.512334074745</v>
      </c>
      <c r="D368" s="57">
        <f t="shared" si="24"/>
        <v>2241874.8129882123</v>
      </c>
      <c r="E368" s="24">
        <f>IF(ISERROR(A368),NA(),SUM(B$22:B368))</f>
        <v>499148.80873283057</v>
      </c>
    </row>
    <row r="369" spans="1:5" x14ac:dyDescent="0.2">
      <c r="A369" s="25">
        <f t="shared" si="20"/>
        <v>347</v>
      </c>
      <c r="B369" s="24">
        <f t="shared" si="21"/>
        <v>2466.0622942872596</v>
      </c>
      <c r="C369" s="24">
        <f t="shared" si="22"/>
        <v>7693.512334074745</v>
      </c>
      <c r="D369" s="57">
        <f t="shared" si="24"/>
        <v>2236647.3629484246</v>
      </c>
      <c r="E369" s="24">
        <f>IF(ISERROR(A369),NA(),SUM(B$22:B369))</f>
        <v>501614.87102711783</v>
      </c>
    </row>
    <row r="370" spans="1:5" x14ac:dyDescent="0.2">
      <c r="A370" s="25">
        <f t="shared" si="20"/>
        <v>348</v>
      </c>
      <c r="B370" s="24">
        <f t="shared" si="21"/>
        <v>2460.3120992434929</v>
      </c>
      <c r="C370" s="24">
        <f t="shared" si="22"/>
        <v>7693.512334074745</v>
      </c>
      <c r="D370" s="57">
        <f t="shared" si="24"/>
        <v>2231414.1627135933</v>
      </c>
      <c r="E370" s="24">
        <f>IF(ISERROR(A370),NA(),SUM(B$22:B370))</f>
        <v>504075.18312636134</v>
      </c>
    </row>
    <row r="371" spans="1:5" x14ac:dyDescent="0.2">
      <c r="A371" s="25">
        <f t="shared" si="20"/>
        <v>349</v>
      </c>
      <c r="B371" s="24">
        <f t="shared" si="21"/>
        <v>2454.5555789851778</v>
      </c>
      <c r="C371" s="24">
        <f t="shared" si="22"/>
        <v>7693.512334074745</v>
      </c>
      <c r="D371" s="57">
        <f t="shared" si="24"/>
        <v>2226175.2059585038</v>
      </c>
      <c r="E371" s="24">
        <f>IF(ISERROR(A371),NA(),SUM(B$22:B371))</f>
        <v>506529.73870534654</v>
      </c>
    </row>
    <row r="372" spans="1:5" x14ac:dyDescent="0.2">
      <c r="A372" s="25">
        <f t="shared" si="20"/>
        <v>350</v>
      </c>
      <c r="B372" s="24">
        <f t="shared" si="21"/>
        <v>2448.7927265545786</v>
      </c>
      <c r="C372" s="24">
        <f t="shared" si="22"/>
        <v>7693.512334074745</v>
      </c>
      <c r="D372" s="57">
        <f t="shared" si="24"/>
        <v>2220930.4863509834</v>
      </c>
      <c r="E372" s="24">
        <f>IF(ISERROR(A372),NA(),SUM(B$22:B372))</f>
        <v>508978.53143190109</v>
      </c>
    </row>
    <row r="373" spans="1:5" x14ac:dyDescent="0.2">
      <c r="A373" s="25">
        <f t="shared" si="20"/>
        <v>351</v>
      </c>
      <c r="B373" s="24">
        <f t="shared" si="21"/>
        <v>2443.023534986306</v>
      </c>
      <c r="C373" s="24">
        <f t="shared" si="22"/>
        <v>7693.512334074745</v>
      </c>
      <c r="D373" s="57">
        <f t="shared" si="24"/>
        <v>2215679.9975518947</v>
      </c>
      <c r="E373" s="24">
        <f>IF(ISERROR(A373),NA(),SUM(B$22:B373))</f>
        <v>511421.5549668874</v>
      </c>
    </row>
    <row r="374" spans="1:5" x14ac:dyDescent="0.2">
      <c r="A374" s="25">
        <f t="shared" si="20"/>
        <v>352</v>
      </c>
      <c r="B374" s="24">
        <f t="shared" si="21"/>
        <v>2437.2479973073077</v>
      </c>
      <c r="C374" s="24">
        <f t="shared" si="22"/>
        <v>7693.512334074745</v>
      </c>
      <c r="D374" s="57">
        <f t="shared" si="24"/>
        <v>2210423.7332151271</v>
      </c>
      <c r="E374" s="24">
        <f>IF(ISERROR(A374),NA(),SUM(B$22:B374))</f>
        <v>513858.80296419474</v>
      </c>
    </row>
    <row r="375" spans="1:5" x14ac:dyDescent="0.2">
      <c r="A375" s="25">
        <f t="shared" si="20"/>
        <v>353</v>
      </c>
      <c r="B375" s="24">
        <f t="shared" si="21"/>
        <v>2431.4661065368628</v>
      </c>
      <c r="C375" s="24">
        <f t="shared" si="22"/>
        <v>7693.512334074745</v>
      </c>
      <c r="D375" s="57">
        <f t="shared" si="24"/>
        <v>2205161.6869875891</v>
      </c>
      <c r="E375" s="24">
        <f>IF(ISERROR(A375),NA(),SUM(B$22:B375))</f>
        <v>516290.26907073159</v>
      </c>
    </row>
    <row r="376" spans="1:5" x14ac:dyDescent="0.2">
      <c r="A376" s="25">
        <f t="shared" si="20"/>
        <v>354</v>
      </c>
      <c r="B376" s="24">
        <f t="shared" si="21"/>
        <v>2425.6778556865706</v>
      </c>
      <c r="C376" s="24">
        <f t="shared" si="22"/>
        <v>7693.512334074745</v>
      </c>
      <c r="D376" s="57">
        <f t="shared" si="24"/>
        <v>2199893.852509201</v>
      </c>
      <c r="E376" s="24">
        <f>IF(ISERROR(A376),NA(),SUM(B$22:B376))</f>
        <v>518715.94692641817</v>
      </c>
    </row>
    <row r="377" spans="1:5" x14ac:dyDescent="0.2">
      <c r="A377" s="25">
        <f t="shared" si="20"/>
        <v>355</v>
      </c>
      <c r="B377" s="24">
        <f t="shared" si="21"/>
        <v>2419.883237760343</v>
      </c>
      <c r="C377" s="24">
        <f t="shared" si="22"/>
        <v>7693.512334074745</v>
      </c>
      <c r="D377" s="57">
        <f t="shared" si="24"/>
        <v>2194620.2234128867</v>
      </c>
      <c r="E377" s="24">
        <f>IF(ISERROR(A377),NA(),SUM(B$22:B377))</f>
        <v>521135.83016417851</v>
      </c>
    </row>
    <row r="378" spans="1:5" x14ac:dyDescent="0.2">
      <c r="A378" s="25">
        <f t="shared" si="20"/>
        <v>356</v>
      </c>
      <c r="B378" s="24">
        <f t="shared" si="21"/>
        <v>2414.0822457543968</v>
      </c>
      <c r="C378" s="24">
        <f t="shared" si="22"/>
        <v>7693.512334074745</v>
      </c>
      <c r="D378" s="57">
        <f t="shared" si="24"/>
        <v>2189340.7933245664</v>
      </c>
      <c r="E378" s="24">
        <f>IF(ISERROR(A378),NA(),SUM(B$22:B378))</f>
        <v>523549.91240993288</v>
      </c>
    </row>
    <row r="379" spans="1:5" x14ac:dyDescent="0.2">
      <c r="A379" s="25">
        <f t="shared" si="20"/>
        <v>357</v>
      </c>
      <c r="B379" s="24">
        <f t="shared" si="21"/>
        <v>2408.274872657244</v>
      </c>
      <c r="C379" s="24">
        <f t="shared" si="22"/>
        <v>7693.512334074745</v>
      </c>
      <c r="D379" s="57">
        <f t="shared" si="24"/>
        <v>2184055.555863149</v>
      </c>
      <c r="E379" s="24">
        <f>IF(ISERROR(A379),NA(),SUM(B$22:B379))</f>
        <v>525958.18728259008</v>
      </c>
    </row>
    <row r="380" spans="1:5" x14ac:dyDescent="0.2">
      <c r="A380" s="25">
        <f t="shared" si="20"/>
        <v>358</v>
      </c>
      <c r="B380" s="24">
        <f t="shared" si="21"/>
        <v>2402.4611114496843</v>
      </c>
      <c r="C380" s="24">
        <f t="shared" si="22"/>
        <v>7693.512334074745</v>
      </c>
      <c r="D380" s="57">
        <f t="shared" si="24"/>
        <v>2178764.5046405238</v>
      </c>
      <c r="E380" s="24">
        <f>IF(ISERROR(A380),NA(),SUM(B$22:B380))</f>
        <v>528360.64839403972</v>
      </c>
    </row>
    <row r="381" spans="1:5" x14ac:dyDescent="0.2">
      <c r="A381" s="25">
        <f t="shared" si="20"/>
        <v>359</v>
      </c>
      <c r="B381" s="24">
        <f t="shared" si="21"/>
        <v>2396.6409551047959</v>
      </c>
      <c r="C381" s="24">
        <f t="shared" si="22"/>
        <v>7693.512334074745</v>
      </c>
      <c r="D381" s="57">
        <f t="shared" si="24"/>
        <v>2173467.6332615539</v>
      </c>
      <c r="E381" s="24">
        <f>IF(ISERROR(A381),NA(),SUM(B$22:B381))</f>
        <v>530757.28934914456</v>
      </c>
    </row>
    <row r="382" spans="1:5" x14ac:dyDescent="0.2">
      <c r="A382" s="25">
        <f t="shared" si="20"/>
        <v>360</v>
      </c>
      <c r="B382" s="24">
        <f t="shared" si="21"/>
        <v>2390.8143965879285</v>
      </c>
      <c r="C382" s="24">
        <f t="shared" si="22"/>
        <v>7693.512334074745</v>
      </c>
      <c r="D382" s="57">
        <f t="shared" si="24"/>
        <v>2168164.9353240672</v>
      </c>
      <c r="E382" s="24">
        <f>IF(ISERROR(A382),NA(),SUM(B$22:B382))</f>
        <v>533148.10374573246</v>
      </c>
    </row>
    <row r="383" spans="1:5" x14ac:dyDescent="0.2">
      <c r="A383" s="25" t="e">
        <f t="shared" si="20"/>
        <v>#N/A</v>
      </c>
      <c r="B383" s="24" t="e">
        <f t="shared" si="21"/>
        <v>#N/A</v>
      </c>
      <c r="C383" s="24" t="e">
        <f t="shared" si="22"/>
        <v>#N/A</v>
      </c>
      <c r="D383" s="57" t="e">
        <f t="shared" si="24"/>
        <v>#N/A</v>
      </c>
      <c r="E383" s="24" t="e">
        <f>IF(ISERROR(A383),NA(),SUM(B$22:B383))</f>
        <v>#N/A</v>
      </c>
    </row>
    <row r="384" spans="1:5" x14ac:dyDescent="0.2">
      <c r="A384" s="25" t="e">
        <f t="shared" si="20"/>
        <v>#N/A</v>
      </c>
      <c r="B384" s="24" t="e">
        <f t="shared" si="21"/>
        <v>#N/A</v>
      </c>
      <c r="C384" s="24" t="e">
        <f t="shared" si="22"/>
        <v>#N/A</v>
      </c>
      <c r="D384" s="57" t="e">
        <f t="shared" si="24"/>
        <v>#N/A</v>
      </c>
      <c r="E384" s="24" t="e">
        <f>IF(ISERROR(A384),NA(),SUM(B$22:B384))</f>
        <v>#N/A</v>
      </c>
    </row>
    <row r="385" spans="1:5" x14ac:dyDescent="0.2">
      <c r="A385" s="25" t="e">
        <f t="shared" si="20"/>
        <v>#N/A</v>
      </c>
      <c r="B385" s="24" t="e">
        <f t="shared" si="21"/>
        <v>#N/A</v>
      </c>
      <c r="C385" s="24" t="e">
        <f t="shared" si="22"/>
        <v>#N/A</v>
      </c>
      <c r="D385" s="57" t="e">
        <f t="shared" si="24"/>
        <v>#N/A</v>
      </c>
      <c r="E385" s="24" t="e">
        <f>IF(ISERROR(A385),NA(),SUM(B$22:B385))</f>
        <v>#N/A</v>
      </c>
    </row>
    <row r="386" spans="1:5" x14ac:dyDescent="0.2">
      <c r="A386" s="25" t="e">
        <f t="shared" si="20"/>
        <v>#N/A</v>
      </c>
      <c r="B386" s="24" t="e">
        <f t="shared" si="21"/>
        <v>#N/A</v>
      </c>
      <c r="C386" s="24" t="e">
        <f t="shared" si="22"/>
        <v>#N/A</v>
      </c>
      <c r="D386" s="57" t="e">
        <f t="shared" si="24"/>
        <v>#N/A</v>
      </c>
      <c r="E386" s="24" t="e">
        <f>IF(ISERROR(A386),NA(),SUM(B$22:B386))</f>
        <v>#N/A</v>
      </c>
    </row>
    <row r="387" spans="1:5" x14ac:dyDescent="0.2">
      <c r="A387" s="25" t="e">
        <f t="shared" si="20"/>
        <v>#N/A</v>
      </c>
      <c r="B387" s="24" t="e">
        <f t="shared" si="21"/>
        <v>#N/A</v>
      </c>
      <c r="C387" s="24" t="e">
        <f t="shared" si="22"/>
        <v>#N/A</v>
      </c>
      <c r="D387" s="57" t="e">
        <f t="shared" si="24"/>
        <v>#N/A</v>
      </c>
      <c r="E387" s="24" t="e">
        <f>IF(ISERROR(A387),NA(),SUM(B$22:B387))</f>
        <v>#N/A</v>
      </c>
    </row>
    <row r="388" spans="1:5" x14ac:dyDescent="0.2">
      <c r="A388" s="25" t="e">
        <f t="shared" si="20"/>
        <v>#N/A</v>
      </c>
      <c r="B388" s="24" t="e">
        <f t="shared" si="21"/>
        <v>#N/A</v>
      </c>
      <c r="C388" s="24" t="e">
        <f t="shared" si="22"/>
        <v>#N/A</v>
      </c>
      <c r="D388" s="57" t="e">
        <f t="shared" si="24"/>
        <v>#N/A</v>
      </c>
      <c r="E388" s="24" t="e">
        <f>IF(ISERROR(A388),NA(),SUM(B$22:B388))</f>
        <v>#N/A</v>
      </c>
    </row>
    <row r="389" spans="1:5" x14ac:dyDescent="0.2">
      <c r="A389" s="25" t="e">
        <f t="shared" si="20"/>
        <v>#N/A</v>
      </c>
      <c r="B389" s="24" t="e">
        <f t="shared" si="21"/>
        <v>#N/A</v>
      </c>
      <c r="C389" s="24" t="e">
        <f t="shared" si="22"/>
        <v>#N/A</v>
      </c>
      <c r="D389" s="57" t="e">
        <f t="shared" si="24"/>
        <v>#N/A</v>
      </c>
      <c r="E389" s="24" t="e">
        <f>IF(ISERROR(A389),NA(),SUM(B$22:B389))</f>
        <v>#N/A</v>
      </c>
    </row>
    <row r="390" spans="1:5" x14ac:dyDescent="0.2">
      <c r="A390" s="25" t="e">
        <f t="shared" si="20"/>
        <v>#N/A</v>
      </c>
      <c r="B390" s="24" t="e">
        <f t="shared" si="21"/>
        <v>#N/A</v>
      </c>
      <c r="C390" s="24" t="e">
        <f t="shared" si="22"/>
        <v>#N/A</v>
      </c>
      <c r="D390" s="57" t="e">
        <f t="shared" si="24"/>
        <v>#N/A</v>
      </c>
      <c r="E390" s="24" t="e">
        <f>IF(ISERROR(A390),NA(),SUM(B$22:B390))</f>
        <v>#N/A</v>
      </c>
    </row>
    <row r="391" spans="1:5" x14ac:dyDescent="0.2">
      <c r="A391" s="25" t="e">
        <f t="shared" si="20"/>
        <v>#N/A</v>
      </c>
      <c r="B391" s="24" t="e">
        <f t="shared" si="21"/>
        <v>#N/A</v>
      </c>
      <c r="C391" s="24" t="e">
        <f t="shared" si="22"/>
        <v>#N/A</v>
      </c>
      <c r="D391" s="57" t="e">
        <f t="shared" si="24"/>
        <v>#N/A</v>
      </c>
      <c r="E391" s="24" t="e">
        <f>IF(ISERROR(A391),NA(),SUM(B$22:B391))</f>
        <v>#N/A</v>
      </c>
    </row>
    <row r="392" spans="1:5" x14ac:dyDescent="0.2">
      <c r="A392" s="25" t="e">
        <f t="shared" si="20"/>
        <v>#N/A</v>
      </c>
      <c r="B392" s="24" t="e">
        <f t="shared" si="21"/>
        <v>#N/A</v>
      </c>
      <c r="C392" s="24" t="e">
        <f t="shared" si="22"/>
        <v>#N/A</v>
      </c>
      <c r="D392" s="57" t="e">
        <f t="shared" si="24"/>
        <v>#N/A</v>
      </c>
      <c r="E392" s="24" t="e">
        <f>IF(ISERROR(A392),NA(),SUM(B$22:B392))</f>
        <v>#N/A</v>
      </c>
    </row>
    <row r="393" spans="1:5" x14ac:dyDescent="0.2">
      <c r="A393" s="25" t="e">
        <f t="shared" si="20"/>
        <v>#N/A</v>
      </c>
      <c r="B393" s="24" t="e">
        <f t="shared" si="21"/>
        <v>#N/A</v>
      </c>
      <c r="C393" s="24" t="e">
        <f t="shared" si="22"/>
        <v>#N/A</v>
      </c>
      <c r="D393" s="57" t="e">
        <f t="shared" si="24"/>
        <v>#N/A</v>
      </c>
      <c r="E393" s="24" t="e">
        <f>IF(ISERROR(A393),NA(),SUM(B$22:B393))</f>
        <v>#N/A</v>
      </c>
    </row>
    <row r="394" spans="1:5" x14ac:dyDescent="0.2">
      <c r="A394" s="25" t="e">
        <f t="shared" si="20"/>
        <v>#N/A</v>
      </c>
      <c r="B394" s="24" t="e">
        <f t="shared" si="21"/>
        <v>#N/A</v>
      </c>
      <c r="C394" s="24" t="e">
        <f t="shared" si="22"/>
        <v>#N/A</v>
      </c>
      <c r="D394" s="57" t="e">
        <f t="shared" si="24"/>
        <v>#N/A</v>
      </c>
      <c r="E394" s="24" t="e">
        <f>IF(ISERROR(A394),NA(),SUM(B$22:B394))</f>
        <v>#N/A</v>
      </c>
    </row>
    <row r="395" spans="1:5" x14ac:dyDescent="0.2">
      <c r="A395" s="25" t="e">
        <f t="shared" si="20"/>
        <v>#N/A</v>
      </c>
      <c r="B395" s="24" t="e">
        <f t="shared" si="21"/>
        <v>#N/A</v>
      </c>
      <c r="C395" s="24" t="e">
        <f t="shared" si="22"/>
        <v>#N/A</v>
      </c>
      <c r="D395" s="57" t="e">
        <f t="shared" si="24"/>
        <v>#N/A</v>
      </c>
      <c r="E395" s="24" t="e">
        <f>IF(ISERROR(A395),NA(),SUM(B$22:B395))</f>
        <v>#N/A</v>
      </c>
    </row>
    <row r="396" spans="1:5" x14ac:dyDescent="0.2">
      <c r="A396" s="25" t="e">
        <f t="shared" si="20"/>
        <v>#N/A</v>
      </c>
      <c r="B396" s="24" t="e">
        <f t="shared" si="21"/>
        <v>#N/A</v>
      </c>
      <c r="C396" s="24" t="e">
        <f t="shared" si="22"/>
        <v>#N/A</v>
      </c>
      <c r="D396" s="57" t="e">
        <f t="shared" si="24"/>
        <v>#N/A</v>
      </c>
      <c r="E396" s="24" t="e">
        <f>IF(ISERROR(A396),NA(),SUM(B$22:B396))</f>
        <v>#N/A</v>
      </c>
    </row>
    <row r="397" spans="1:5" x14ac:dyDescent="0.2">
      <c r="A397" s="25" t="e">
        <f t="shared" si="20"/>
        <v>#N/A</v>
      </c>
      <c r="B397" s="24" t="e">
        <f t="shared" si="21"/>
        <v>#N/A</v>
      </c>
      <c r="C397" s="24" t="e">
        <f t="shared" si="22"/>
        <v>#N/A</v>
      </c>
      <c r="D397" s="57" t="e">
        <f t="shared" si="24"/>
        <v>#N/A</v>
      </c>
      <c r="E397" s="24" t="e">
        <f>IF(ISERROR(A397),NA(),SUM(B$22:B397))</f>
        <v>#N/A</v>
      </c>
    </row>
    <row r="398" spans="1:5" x14ac:dyDescent="0.2">
      <c r="A398" s="25" t="e">
        <f t="shared" si="20"/>
        <v>#N/A</v>
      </c>
      <c r="B398" s="24" t="e">
        <f t="shared" si="21"/>
        <v>#N/A</v>
      </c>
      <c r="C398" s="24" t="e">
        <f t="shared" si="22"/>
        <v>#N/A</v>
      </c>
      <c r="D398" s="57" t="e">
        <f t="shared" si="24"/>
        <v>#N/A</v>
      </c>
      <c r="E398" s="24" t="e">
        <f>IF(ISERROR(A398),NA(),SUM(B$22:B398))</f>
        <v>#N/A</v>
      </c>
    </row>
    <row r="399" spans="1:5" x14ac:dyDescent="0.2">
      <c r="A399" s="25" t="e">
        <f t="shared" si="20"/>
        <v>#N/A</v>
      </c>
      <c r="B399" s="24" t="e">
        <f t="shared" si="21"/>
        <v>#N/A</v>
      </c>
      <c r="C399" s="24" t="e">
        <f t="shared" si="22"/>
        <v>#N/A</v>
      </c>
      <c r="D399" s="57" t="e">
        <f t="shared" si="24"/>
        <v>#N/A</v>
      </c>
      <c r="E399" s="24" t="e">
        <f>IF(ISERROR(A399),NA(),SUM(B$22:B399))</f>
        <v>#N/A</v>
      </c>
    </row>
    <row r="400" spans="1:5" x14ac:dyDescent="0.2">
      <c r="A400" s="25" t="e">
        <f t="shared" si="20"/>
        <v>#N/A</v>
      </c>
      <c r="B400" s="24" t="e">
        <f t="shared" si="21"/>
        <v>#N/A</v>
      </c>
      <c r="C400" s="24" t="e">
        <f t="shared" si="22"/>
        <v>#N/A</v>
      </c>
      <c r="D400" s="57" t="e">
        <f t="shared" si="24"/>
        <v>#N/A</v>
      </c>
      <c r="E400" s="24" t="e">
        <f>IF(ISERROR(A400),NA(),SUM(B$22:B400))</f>
        <v>#N/A</v>
      </c>
    </row>
    <row r="401" spans="1:5" x14ac:dyDescent="0.2">
      <c r="A401" s="25" t="e">
        <f t="shared" si="20"/>
        <v>#N/A</v>
      </c>
      <c r="B401" s="24" t="e">
        <f t="shared" si="21"/>
        <v>#N/A</v>
      </c>
      <c r="C401" s="24" t="e">
        <f t="shared" si="22"/>
        <v>#N/A</v>
      </c>
      <c r="D401" s="57" t="e">
        <f t="shared" si="24"/>
        <v>#N/A</v>
      </c>
      <c r="E401" s="24" t="e">
        <f>IF(ISERROR(A401),NA(),SUM(B$22:B401))</f>
        <v>#N/A</v>
      </c>
    </row>
    <row r="402" spans="1:5" x14ac:dyDescent="0.2">
      <c r="A402" s="25" t="e">
        <f t="shared" si="20"/>
        <v>#N/A</v>
      </c>
      <c r="B402" s="24" t="e">
        <f t="shared" si="21"/>
        <v>#N/A</v>
      </c>
      <c r="C402" s="24" t="e">
        <f t="shared" si="22"/>
        <v>#N/A</v>
      </c>
      <c r="D402" s="57" t="e">
        <f t="shared" si="24"/>
        <v>#N/A</v>
      </c>
      <c r="E402" s="24" t="e">
        <f>IF(ISERROR(A402),NA(),SUM(B$22:B402))</f>
        <v>#N/A</v>
      </c>
    </row>
    <row r="403" spans="1:5" x14ac:dyDescent="0.2">
      <c r="A403" s="25" t="e">
        <f t="shared" si="20"/>
        <v>#N/A</v>
      </c>
      <c r="B403" s="24" t="e">
        <f t="shared" si="21"/>
        <v>#N/A</v>
      </c>
      <c r="C403" s="24" t="e">
        <f t="shared" si="22"/>
        <v>#N/A</v>
      </c>
      <c r="D403" s="57" t="e">
        <f t="shared" si="24"/>
        <v>#N/A</v>
      </c>
      <c r="E403" s="24" t="e">
        <f>IF(ISERROR(A403),NA(),SUM(B$22:B403))</f>
        <v>#N/A</v>
      </c>
    </row>
    <row r="404" spans="1:5" x14ac:dyDescent="0.2">
      <c r="A404" s="25" t="e">
        <f t="shared" si="20"/>
        <v>#N/A</v>
      </c>
      <c r="B404" s="24" t="e">
        <f t="shared" si="21"/>
        <v>#N/A</v>
      </c>
      <c r="C404" s="24" t="e">
        <f t="shared" si="22"/>
        <v>#N/A</v>
      </c>
      <c r="D404" s="57" t="e">
        <f t="shared" si="24"/>
        <v>#N/A</v>
      </c>
      <c r="E404" s="24" t="e">
        <f>IF(ISERROR(A404),NA(),SUM(B$22:B404))</f>
        <v>#N/A</v>
      </c>
    </row>
    <row r="405" spans="1:5" x14ac:dyDescent="0.2">
      <c r="A405" s="25" t="e">
        <f t="shared" si="20"/>
        <v>#N/A</v>
      </c>
      <c r="B405" s="24" t="e">
        <f t="shared" si="21"/>
        <v>#N/A</v>
      </c>
      <c r="C405" s="24" t="e">
        <f t="shared" si="22"/>
        <v>#N/A</v>
      </c>
      <c r="D405" s="57" t="e">
        <f t="shared" si="24"/>
        <v>#N/A</v>
      </c>
      <c r="E405" s="24" t="e">
        <f>IF(ISERROR(A405),NA(),SUM(B$22:B405))</f>
        <v>#N/A</v>
      </c>
    </row>
    <row r="406" spans="1:5" x14ac:dyDescent="0.2">
      <c r="A406" s="25" t="e">
        <f t="shared" si="20"/>
        <v>#N/A</v>
      </c>
      <c r="B406" s="24" t="e">
        <f t="shared" si="21"/>
        <v>#N/A</v>
      </c>
      <c r="C406" s="24" t="e">
        <f t="shared" si="22"/>
        <v>#N/A</v>
      </c>
      <c r="D406" s="57" t="e">
        <f t="shared" si="24"/>
        <v>#N/A</v>
      </c>
      <c r="E406" s="24" t="e">
        <f>IF(ISERROR(A406),NA(),SUM(B$22:B406))</f>
        <v>#N/A</v>
      </c>
    </row>
    <row r="407" spans="1:5" x14ac:dyDescent="0.2">
      <c r="A407" s="25" t="e">
        <f t="shared" ref="A407:A470" si="25">IF(type=1,IF(A406&gt;=nper-1,NA(),A406+1),IF(A406&gt;=nper,NA(),A406+1))</f>
        <v>#N/A</v>
      </c>
      <c r="B407" s="24" t="e">
        <f t="shared" ref="B407:B470" si="26">IF(ISERROR(A407),NA(),D406*rper)</f>
        <v>#N/A</v>
      </c>
      <c r="C407" s="24" t="e">
        <f t="shared" ref="C407:C470" si="27">IF(A407&lt;=IF(type=1,nper-1,nper),FV(gper,A407,,-w),NA())</f>
        <v>#N/A</v>
      </c>
      <c r="D407" s="57" t="e">
        <f t="shared" si="24"/>
        <v>#N/A</v>
      </c>
      <c r="E407" s="24" t="e">
        <f>IF(ISERROR(A407),NA(),SUM(B$22:B407))</f>
        <v>#N/A</v>
      </c>
    </row>
    <row r="408" spans="1:5" x14ac:dyDescent="0.2">
      <c r="A408" s="25" t="e">
        <f t="shared" si="25"/>
        <v>#N/A</v>
      </c>
      <c r="B408" s="24" t="e">
        <f t="shared" si="26"/>
        <v>#N/A</v>
      </c>
      <c r="C408" s="24" t="e">
        <f t="shared" si="27"/>
        <v>#N/A</v>
      </c>
      <c r="D408" s="57" t="e">
        <f t="shared" si="24"/>
        <v>#N/A</v>
      </c>
      <c r="E408" s="24" t="e">
        <f>IF(ISERROR(A408),NA(),SUM(B$22:B408))</f>
        <v>#N/A</v>
      </c>
    </row>
    <row r="409" spans="1:5" x14ac:dyDescent="0.2">
      <c r="A409" s="25" t="e">
        <f t="shared" si="25"/>
        <v>#N/A</v>
      </c>
      <c r="B409" s="24" t="e">
        <f t="shared" si="26"/>
        <v>#N/A</v>
      </c>
      <c r="C409" s="24" t="e">
        <f t="shared" si="27"/>
        <v>#N/A</v>
      </c>
      <c r="D409" s="57" t="e">
        <f t="shared" si="24"/>
        <v>#N/A</v>
      </c>
      <c r="E409" s="24" t="e">
        <f>IF(ISERROR(A409),NA(),SUM(B$22:B409))</f>
        <v>#N/A</v>
      </c>
    </row>
    <row r="410" spans="1:5" x14ac:dyDescent="0.2">
      <c r="A410" s="25" t="e">
        <f t="shared" si="25"/>
        <v>#N/A</v>
      </c>
      <c r="B410" s="24" t="e">
        <f t="shared" si="26"/>
        <v>#N/A</v>
      </c>
      <c r="C410" s="24" t="e">
        <f t="shared" si="27"/>
        <v>#N/A</v>
      </c>
      <c r="D410" s="57" t="e">
        <f t="shared" si="24"/>
        <v>#N/A</v>
      </c>
      <c r="E410" s="24" t="e">
        <f>IF(ISERROR(A410),NA(),SUM(B$22:B410))</f>
        <v>#N/A</v>
      </c>
    </row>
    <row r="411" spans="1:5" x14ac:dyDescent="0.2">
      <c r="A411" s="25" t="e">
        <f t="shared" si="25"/>
        <v>#N/A</v>
      </c>
      <c r="B411" s="24" t="e">
        <f t="shared" si="26"/>
        <v>#N/A</v>
      </c>
      <c r="C411" s="24" t="e">
        <f t="shared" si="27"/>
        <v>#N/A</v>
      </c>
      <c r="D411" s="57" t="e">
        <f t="shared" si="24"/>
        <v>#N/A</v>
      </c>
      <c r="E411" s="24" t="e">
        <f>IF(ISERROR(A411),NA(),SUM(B$22:B411))</f>
        <v>#N/A</v>
      </c>
    </row>
    <row r="412" spans="1:5" x14ac:dyDescent="0.2">
      <c r="A412" s="25" t="e">
        <f t="shared" si="25"/>
        <v>#N/A</v>
      </c>
      <c r="B412" s="24" t="e">
        <f t="shared" si="26"/>
        <v>#N/A</v>
      </c>
      <c r="C412" s="24" t="e">
        <f t="shared" si="27"/>
        <v>#N/A</v>
      </c>
      <c r="D412" s="57" t="e">
        <f t="shared" si="24"/>
        <v>#N/A</v>
      </c>
      <c r="E412" s="24" t="e">
        <f>IF(ISERROR(A412),NA(),SUM(B$22:B412))</f>
        <v>#N/A</v>
      </c>
    </row>
    <row r="413" spans="1:5" x14ac:dyDescent="0.2">
      <c r="A413" s="25" t="e">
        <f t="shared" si="25"/>
        <v>#N/A</v>
      </c>
      <c r="B413" s="24" t="e">
        <f t="shared" si="26"/>
        <v>#N/A</v>
      </c>
      <c r="C413" s="24" t="e">
        <f t="shared" si="27"/>
        <v>#N/A</v>
      </c>
      <c r="D413" s="57" t="e">
        <f t="shared" si="24"/>
        <v>#N/A</v>
      </c>
      <c r="E413" s="24" t="e">
        <f>IF(ISERROR(A413),NA(),SUM(B$22:B413))</f>
        <v>#N/A</v>
      </c>
    </row>
    <row r="414" spans="1:5" x14ac:dyDescent="0.2">
      <c r="A414" s="25" t="e">
        <f t="shared" si="25"/>
        <v>#N/A</v>
      </c>
      <c r="B414" s="24" t="e">
        <f t="shared" si="26"/>
        <v>#N/A</v>
      </c>
      <c r="C414" s="24" t="e">
        <f t="shared" si="27"/>
        <v>#N/A</v>
      </c>
      <c r="D414" s="57" t="e">
        <f t="shared" si="24"/>
        <v>#N/A</v>
      </c>
      <c r="E414" s="24" t="e">
        <f>IF(ISERROR(A414),NA(),SUM(B$22:B414))</f>
        <v>#N/A</v>
      </c>
    </row>
    <row r="415" spans="1:5" x14ac:dyDescent="0.2">
      <c r="A415" s="25" t="e">
        <f t="shared" si="25"/>
        <v>#N/A</v>
      </c>
      <c r="B415" s="24" t="e">
        <f t="shared" si="26"/>
        <v>#N/A</v>
      </c>
      <c r="C415" s="24" t="e">
        <f t="shared" si="27"/>
        <v>#N/A</v>
      </c>
      <c r="D415" s="57" t="e">
        <f t="shared" si="24"/>
        <v>#N/A</v>
      </c>
      <c r="E415" s="24" t="e">
        <f>IF(ISERROR(A415),NA(),SUM(B$22:B415))</f>
        <v>#N/A</v>
      </c>
    </row>
    <row r="416" spans="1:5" x14ac:dyDescent="0.2">
      <c r="A416" s="25" t="e">
        <f t="shared" si="25"/>
        <v>#N/A</v>
      </c>
      <c r="B416" s="24" t="e">
        <f t="shared" si="26"/>
        <v>#N/A</v>
      </c>
      <c r="C416" s="24" t="e">
        <f t="shared" si="27"/>
        <v>#N/A</v>
      </c>
      <c r="D416" s="57" t="e">
        <f t="shared" si="24"/>
        <v>#N/A</v>
      </c>
      <c r="E416" s="24" t="e">
        <f>IF(ISERROR(A416),NA(),SUM(B$22:B416))</f>
        <v>#N/A</v>
      </c>
    </row>
    <row r="417" spans="1:5" x14ac:dyDescent="0.2">
      <c r="A417" s="25" t="e">
        <f t="shared" si="25"/>
        <v>#N/A</v>
      </c>
      <c r="B417" s="24" t="e">
        <f t="shared" si="26"/>
        <v>#N/A</v>
      </c>
      <c r="C417" s="24" t="e">
        <f t="shared" si="27"/>
        <v>#N/A</v>
      </c>
      <c r="D417" s="57" t="e">
        <f t="shared" si="24"/>
        <v>#N/A</v>
      </c>
      <c r="E417" s="24" t="e">
        <f>IF(ISERROR(A417),NA(),SUM(B$22:B417))</f>
        <v>#N/A</v>
      </c>
    </row>
    <row r="418" spans="1:5" x14ac:dyDescent="0.2">
      <c r="A418" s="25" t="e">
        <f t="shared" si="25"/>
        <v>#N/A</v>
      </c>
      <c r="B418" s="24" t="e">
        <f t="shared" si="26"/>
        <v>#N/A</v>
      </c>
      <c r="C418" s="24" t="e">
        <f t="shared" si="27"/>
        <v>#N/A</v>
      </c>
      <c r="D418" s="57" t="e">
        <f t="shared" si="24"/>
        <v>#N/A</v>
      </c>
      <c r="E418" s="24" t="e">
        <f>IF(ISERROR(A418),NA(),SUM(B$22:B418))</f>
        <v>#N/A</v>
      </c>
    </row>
    <row r="419" spans="1:5" x14ac:dyDescent="0.2">
      <c r="A419" s="25" t="e">
        <f t="shared" si="25"/>
        <v>#N/A</v>
      </c>
      <c r="B419" s="24" t="e">
        <f t="shared" si="26"/>
        <v>#N/A</v>
      </c>
      <c r="C419" s="24" t="e">
        <f t="shared" si="27"/>
        <v>#N/A</v>
      </c>
      <c r="D419" s="57" t="e">
        <f t="shared" si="24"/>
        <v>#N/A</v>
      </c>
      <c r="E419" s="24" t="e">
        <f>IF(ISERROR(A419),NA(),SUM(B$22:B419))</f>
        <v>#N/A</v>
      </c>
    </row>
    <row r="420" spans="1:5" x14ac:dyDescent="0.2">
      <c r="A420" s="25" t="e">
        <f t="shared" si="25"/>
        <v>#N/A</v>
      </c>
      <c r="B420" s="24" t="e">
        <f t="shared" si="26"/>
        <v>#N/A</v>
      </c>
      <c r="C420" s="24" t="e">
        <f t="shared" si="27"/>
        <v>#N/A</v>
      </c>
      <c r="D420" s="57" t="e">
        <f t="shared" si="24"/>
        <v>#N/A</v>
      </c>
      <c r="E420" s="24" t="e">
        <f>IF(ISERROR(A420),NA(),SUM(B$22:B420))</f>
        <v>#N/A</v>
      </c>
    </row>
    <row r="421" spans="1:5" x14ac:dyDescent="0.2">
      <c r="A421" s="25" t="e">
        <f t="shared" si="25"/>
        <v>#N/A</v>
      </c>
      <c r="B421" s="24" t="e">
        <f t="shared" si="26"/>
        <v>#N/A</v>
      </c>
      <c r="C421" s="24" t="e">
        <f t="shared" si="27"/>
        <v>#N/A</v>
      </c>
      <c r="D421" s="57" t="e">
        <f t="shared" si="24"/>
        <v>#N/A</v>
      </c>
      <c r="E421" s="24" t="e">
        <f>IF(ISERROR(A421),NA(),SUM(B$22:B421))</f>
        <v>#N/A</v>
      </c>
    </row>
    <row r="422" spans="1:5" x14ac:dyDescent="0.2">
      <c r="A422" s="25" t="e">
        <f t="shared" si="25"/>
        <v>#N/A</v>
      </c>
      <c r="B422" s="24" t="e">
        <f t="shared" si="26"/>
        <v>#N/A</v>
      </c>
      <c r="C422" s="24" t="e">
        <f t="shared" si="27"/>
        <v>#N/A</v>
      </c>
      <c r="D422" s="57" t="e">
        <f t="shared" si="24"/>
        <v>#N/A</v>
      </c>
      <c r="E422" s="24" t="e">
        <f>IF(ISERROR(A422),NA(),SUM(B$22:B422))</f>
        <v>#N/A</v>
      </c>
    </row>
    <row r="423" spans="1:5" x14ac:dyDescent="0.2">
      <c r="A423" s="25" t="e">
        <f t="shared" si="25"/>
        <v>#N/A</v>
      </c>
      <c r="B423" s="24" t="e">
        <f t="shared" si="26"/>
        <v>#N/A</v>
      </c>
      <c r="C423" s="24" t="e">
        <f t="shared" si="27"/>
        <v>#N/A</v>
      </c>
      <c r="D423" s="57" t="e">
        <f t="shared" si="24"/>
        <v>#N/A</v>
      </c>
      <c r="E423" s="24" t="e">
        <f>IF(ISERROR(A423),NA(),SUM(B$22:B423))</f>
        <v>#N/A</v>
      </c>
    </row>
    <row r="424" spans="1:5" x14ac:dyDescent="0.2">
      <c r="A424" s="25" t="e">
        <f t="shared" si="25"/>
        <v>#N/A</v>
      </c>
      <c r="B424" s="24" t="e">
        <f t="shared" si="26"/>
        <v>#N/A</v>
      </c>
      <c r="C424" s="24" t="e">
        <f t="shared" si="27"/>
        <v>#N/A</v>
      </c>
      <c r="D424" s="57" t="e">
        <f t="shared" si="24"/>
        <v>#N/A</v>
      </c>
      <c r="E424" s="24" t="e">
        <f>IF(ISERROR(A424),NA(),SUM(B$22:B424))</f>
        <v>#N/A</v>
      </c>
    </row>
    <row r="425" spans="1:5" x14ac:dyDescent="0.2">
      <c r="A425" s="25" t="e">
        <f t="shared" si="25"/>
        <v>#N/A</v>
      </c>
      <c r="B425" s="24" t="e">
        <f t="shared" si="26"/>
        <v>#N/A</v>
      </c>
      <c r="C425" s="24" t="e">
        <f t="shared" si="27"/>
        <v>#N/A</v>
      </c>
      <c r="D425" s="57" t="e">
        <f t="shared" si="24"/>
        <v>#N/A</v>
      </c>
      <c r="E425" s="24" t="e">
        <f>IF(ISERROR(A425),NA(),SUM(B$22:B425))</f>
        <v>#N/A</v>
      </c>
    </row>
    <row r="426" spans="1:5" x14ac:dyDescent="0.2">
      <c r="A426" s="25" t="e">
        <f t="shared" si="25"/>
        <v>#N/A</v>
      </c>
      <c r="B426" s="24" t="e">
        <f t="shared" si="26"/>
        <v>#N/A</v>
      </c>
      <c r="C426" s="24" t="e">
        <f t="shared" si="27"/>
        <v>#N/A</v>
      </c>
      <c r="D426" s="57" t="e">
        <f t="shared" ref="D426:D489" si="28">IF(ISERROR(A426),NA(),D425-C426+B426)</f>
        <v>#N/A</v>
      </c>
      <c r="E426" s="24" t="e">
        <f>IF(ISERROR(A426),NA(),SUM(B$22:B426))</f>
        <v>#N/A</v>
      </c>
    </row>
    <row r="427" spans="1:5" x14ac:dyDescent="0.2">
      <c r="A427" s="25" t="e">
        <f t="shared" si="25"/>
        <v>#N/A</v>
      </c>
      <c r="B427" s="24" t="e">
        <f t="shared" si="26"/>
        <v>#N/A</v>
      </c>
      <c r="C427" s="24" t="e">
        <f t="shared" si="27"/>
        <v>#N/A</v>
      </c>
      <c r="D427" s="57" t="e">
        <f t="shared" si="28"/>
        <v>#N/A</v>
      </c>
      <c r="E427" s="24" t="e">
        <f>IF(ISERROR(A427),NA(),SUM(B$22:B427))</f>
        <v>#N/A</v>
      </c>
    </row>
    <row r="428" spans="1:5" x14ac:dyDescent="0.2">
      <c r="A428" s="25" t="e">
        <f t="shared" si="25"/>
        <v>#N/A</v>
      </c>
      <c r="B428" s="24" t="e">
        <f t="shared" si="26"/>
        <v>#N/A</v>
      </c>
      <c r="C428" s="24" t="e">
        <f t="shared" si="27"/>
        <v>#N/A</v>
      </c>
      <c r="D428" s="57" t="e">
        <f t="shared" si="28"/>
        <v>#N/A</v>
      </c>
      <c r="E428" s="24" t="e">
        <f>IF(ISERROR(A428),NA(),SUM(B$22:B428))</f>
        <v>#N/A</v>
      </c>
    </row>
    <row r="429" spans="1:5" x14ac:dyDescent="0.2">
      <c r="A429" s="25" t="e">
        <f t="shared" si="25"/>
        <v>#N/A</v>
      </c>
      <c r="B429" s="24" t="e">
        <f t="shared" si="26"/>
        <v>#N/A</v>
      </c>
      <c r="C429" s="24" t="e">
        <f t="shared" si="27"/>
        <v>#N/A</v>
      </c>
      <c r="D429" s="57" t="e">
        <f t="shared" si="28"/>
        <v>#N/A</v>
      </c>
      <c r="E429" s="24" t="e">
        <f>IF(ISERROR(A429),NA(),SUM(B$22:B429))</f>
        <v>#N/A</v>
      </c>
    </row>
    <row r="430" spans="1:5" x14ac:dyDescent="0.2">
      <c r="A430" s="25" t="e">
        <f t="shared" si="25"/>
        <v>#N/A</v>
      </c>
      <c r="B430" s="24" t="e">
        <f t="shared" si="26"/>
        <v>#N/A</v>
      </c>
      <c r="C430" s="24" t="e">
        <f t="shared" si="27"/>
        <v>#N/A</v>
      </c>
      <c r="D430" s="57" t="e">
        <f t="shared" si="28"/>
        <v>#N/A</v>
      </c>
      <c r="E430" s="24" t="e">
        <f>IF(ISERROR(A430),NA(),SUM(B$22:B430))</f>
        <v>#N/A</v>
      </c>
    </row>
    <row r="431" spans="1:5" x14ac:dyDescent="0.2">
      <c r="A431" s="25" t="e">
        <f t="shared" si="25"/>
        <v>#N/A</v>
      </c>
      <c r="B431" s="24" t="e">
        <f t="shared" si="26"/>
        <v>#N/A</v>
      </c>
      <c r="C431" s="24" t="e">
        <f t="shared" si="27"/>
        <v>#N/A</v>
      </c>
      <c r="D431" s="57" t="e">
        <f t="shared" si="28"/>
        <v>#N/A</v>
      </c>
      <c r="E431" s="24" t="e">
        <f>IF(ISERROR(A431),NA(),SUM(B$22:B431))</f>
        <v>#N/A</v>
      </c>
    </row>
    <row r="432" spans="1:5" x14ac:dyDescent="0.2">
      <c r="A432" s="25" t="e">
        <f t="shared" si="25"/>
        <v>#N/A</v>
      </c>
      <c r="B432" s="24" t="e">
        <f t="shared" si="26"/>
        <v>#N/A</v>
      </c>
      <c r="C432" s="24" t="e">
        <f t="shared" si="27"/>
        <v>#N/A</v>
      </c>
      <c r="D432" s="57" t="e">
        <f t="shared" si="28"/>
        <v>#N/A</v>
      </c>
      <c r="E432" s="24" t="e">
        <f>IF(ISERROR(A432),NA(),SUM(B$22:B432))</f>
        <v>#N/A</v>
      </c>
    </row>
    <row r="433" spans="1:5" x14ac:dyDescent="0.2">
      <c r="A433" s="25" t="e">
        <f t="shared" si="25"/>
        <v>#N/A</v>
      </c>
      <c r="B433" s="24" t="e">
        <f t="shared" si="26"/>
        <v>#N/A</v>
      </c>
      <c r="C433" s="24" t="e">
        <f t="shared" si="27"/>
        <v>#N/A</v>
      </c>
      <c r="D433" s="57" t="e">
        <f t="shared" si="28"/>
        <v>#N/A</v>
      </c>
      <c r="E433" s="24" t="e">
        <f>IF(ISERROR(A433),NA(),SUM(B$22:B433))</f>
        <v>#N/A</v>
      </c>
    </row>
    <row r="434" spans="1:5" x14ac:dyDescent="0.2">
      <c r="A434" s="25" t="e">
        <f t="shared" si="25"/>
        <v>#N/A</v>
      </c>
      <c r="B434" s="24" t="e">
        <f t="shared" si="26"/>
        <v>#N/A</v>
      </c>
      <c r="C434" s="24" t="e">
        <f t="shared" si="27"/>
        <v>#N/A</v>
      </c>
      <c r="D434" s="57" t="e">
        <f t="shared" si="28"/>
        <v>#N/A</v>
      </c>
      <c r="E434" s="24" t="e">
        <f>IF(ISERROR(A434),NA(),SUM(B$22:B434))</f>
        <v>#N/A</v>
      </c>
    </row>
    <row r="435" spans="1:5" x14ac:dyDescent="0.2">
      <c r="A435" s="25" t="e">
        <f t="shared" si="25"/>
        <v>#N/A</v>
      </c>
      <c r="B435" s="24" t="e">
        <f t="shared" si="26"/>
        <v>#N/A</v>
      </c>
      <c r="C435" s="24" t="e">
        <f t="shared" si="27"/>
        <v>#N/A</v>
      </c>
      <c r="D435" s="57" t="e">
        <f t="shared" si="28"/>
        <v>#N/A</v>
      </c>
      <c r="E435" s="24" t="e">
        <f>IF(ISERROR(A435),NA(),SUM(B$22:B435))</f>
        <v>#N/A</v>
      </c>
    </row>
    <row r="436" spans="1:5" x14ac:dyDescent="0.2">
      <c r="A436" s="25" t="e">
        <f t="shared" si="25"/>
        <v>#N/A</v>
      </c>
      <c r="B436" s="24" t="e">
        <f t="shared" si="26"/>
        <v>#N/A</v>
      </c>
      <c r="C436" s="24" t="e">
        <f t="shared" si="27"/>
        <v>#N/A</v>
      </c>
      <c r="D436" s="57" t="e">
        <f t="shared" si="28"/>
        <v>#N/A</v>
      </c>
      <c r="E436" s="24" t="e">
        <f>IF(ISERROR(A436),NA(),SUM(B$22:B436))</f>
        <v>#N/A</v>
      </c>
    </row>
    <row r="437" spans="1:5" x14ac:dyDescent="0.2">
      <c r="A437" s="25" t="e">
        <f t="shared" si="25"/>
        <v>#N/A</v>
      </c>
      <c r="B437" s="24" t="e">
        <f t="shared" si="26"/>
        <v>#N/A</v>
      </c>
      <c r="C437" s="24" t="e">
        <f t="shared" si="27"/>
        <v>#N/A</v>
      </c>
      <c r="D437" s="57" t="e">
        <f t="shared" si="28"/>
        <v>#N/A</v>
      </c>
      <c r="E437" s="24" t="e">
        <f>IF(ISERROR(A437),NA(),SUM(B$22:B437))</f>
        <v>#N/A</v>
      </c>
    </row>
    <row r="438" spans="1:5" x14ac:dyDescent="0.2">
      <c r="A438" s="25" t="e">
        <f t="shared" si="25"/>
        <v>#N/A</v>
      </c>
      <c r="B438" s="24" t="e">
        <f t="shared" si="26"/>
        <v>#N/A</v>
      </c>
      <c r="C438" s="24" t="e">
        <f t="shared" si="27"/>
        <v>#N/A</v>
      </c>
      <c r="D438" s="57" t="e">
        <f t="shared" si="28"/>
        <v>#N/A</v>
      </c>
      <c r="E438" s="24" t="e">
        <f>IF(ISERROR(A438),NA(),SUM(B$22:B438))</f>
        <v>#N/A</v>
      </c>
    </row>
    <row r="439" spans="1:5" x14ac:dyDescent="0.2">
      <c r="A439" s="25" t="e">
        <f t="shared" si="25"/>
        <v>#N/A</v>
      </c>
      <c r="B439" s="24" t="e">
        <f t="shared" si="26"/>
        <v>#N/A</v>
      </c>
      <c r="C439" s="24" t="e">
        <f t="shared" si="27"/>
        <v>#N/A</v>
      </c>
      <c r="D439" s="57" t="e">
        <f t="shared" si="28"/>
        <v>#N/A</v>
      </c>
      <c r="E439" s="24" t="e">
        <f>IF(ISERROR(A439),NA(),SUM(B$22:B439))</f>
        <v>#N/A</v>
      </c>
    </row>
    <row r="440" spans="1:5" x14ac:dyDescent="0.2">
      <c r="A440" s="25" t="e">
        <f t="shared" si="25"/>
        <v>#N/A</v>
      </c>
      <c r="B440" s="24" t="e">
        <f t="shared" si="26"/>
        <v>#N/A</v>
      </c>
      <c r="C440" s="24" t="e">
        <f t="shared" si="27"/>
        <v>#N/A</v>
      </c>
      <c r="D440" s="57" t="e">
        <f t="shared" si="28"/>
        <v>#N/A</v>
      </c>
      <c r="E440" s="24" t="e">
        <f>IF(ISERROR(A440),NA(),SUM(B$22:B440))</f>
        <v>#N/A</v>
      </c>
    </row>
    <row r="441" spans="1:5" x14ac:dyDescent="0.2">
      <c r="A441" s="25" t="e">
        <f t="shared" si="25"/>
        <v>#N/A</v>
      </c>
      <c r="B441" s="24" t="e">
        <f t="shared" si="26"/>
        <v>#N/A</v>
      </c>
      <c r="C441" s="24" t="e">
        <f t="shared" si="27"/>
        <v>#N/A</v>
      </c>
      <c r="D441" s="57" t="e">
        <f t="shared" si="28"/>
        <v>#N/A</v>
      </c>
      <c r="E441" s="24" t="e">
        <f>IF(ISERROR(A441),NA(),SUM(B$22:B441))</f>
        <v>#N/A</v>
      </c>
    </row>
    <row r="442" spans="1:5" x14ac:dyDescent="0.2">
      <c r="A442" s="25" t="e">
        <f t="shared" si="25"/>
        <v>#N/A</v>
      </c>
      <c r="B442" s="24" t="e">
        <f t="shared" si="26"/>
        <v>#N/A</v>
      </c>
      <c r="C442" s="24" t="e">
        <f t="shared" si="27"/>
        <v>#N/A</v>
      </c>
      <c r="D442" s="57" t="e">
        <f t="shared" si="28"/>
        <v>#N/A</v>
      </c>
      <c r="E442" s="24" t="e">
        <f>IF(ISERROR(A442),NA(),SUM(B$22:B442))</f>
        <v>#N/A</v>
      </c>
    </row>
    <row r="443" spans="1:5" x14ac:dyDescent="0.2">
      <c r="A443" s="25" t="e">
        <f t="shared" si="25"/>
        <v>#N/A</v>
      </c>
      <c r="B443" s="24" t="e">
        <f t="shared" si="26"/>
        <v>#N/A</v>
      </c>
      <c r="C443" s="24" t="e">
        <f t="shared" si="27"/>
        <v>#N/A</v>
      </c>
      <c r="D443" s="57" t="e">
        <f t="shared" si="28"/>
        <v>#N/A</v>
      </c>
      <c r="E443" s="24" t="e">
        <f>IF(ISERROR(A443),NA(),SUM(B$22:B443))</f>
        <v>#N/A</v>
      </c>
    </row>
    <row r="444" spans="1:5" x14ac:dyDescent="0.2">
      <c r="A444" s="25" t="e">
        <f t="shared" si="25"/>
        <v>#N/A</v>
      </c>
      <c r="B444" s="24" t="e">
        <f t="shared" si="26"/>
        <v>#N/A</v>
      </c>
      <c r="C444" s="24" t="e">
        <f t="shared" si="27"/>
        <v>#N/A</v>
      </c>
      <c r="D444" s="57" t="e">
        <f t="shared" si="28"/>
        <v>#N/A</v>
      </c>
      <c r="E444" s="24" t="e">
        <f>IF(ISERROR(A444),NA(),SUM(B$22:B444))</f>
        <v>#N/A</v>
      </c>
    </row>
    <row r="445" spans="1:5" x14ac:dyDescent="0.2">
      <c r="A445" s="25" t="e">
        <f t="shared" si="25"/>
        <v>#N/A</v>
      </c>
      <c r="B445" s="24" t="e">
        <f t="shared" si="26"/>
        <v>#N/A</v>
      </c>
      <c r="C445" s="24" t="e">
        <f t="shared" si="27"/>
        <v>#N/A</v>
      </c>
      <c r="D445" s="57" t="e">
        <f t="shared" si="28"/>
        <v>#N/A</v>
      </c>
      <c r="E445" s="24" t="e">
        <f>IF(ISERROR(A445),NA(),SUM(B$22:B445))</f>
        <v>#N/A</v>
      </c>
    </row>
    <row r="446" spans="1:5" x14ac:dyDescent="0.2">
      <c r="A446" s="25" t="e">
        <f t="shared" si="25"/>
        <v>#N/A</v>
      </c>
      <c r="B446" s="24" t="e">
        <f t="shared" si="26"/>
        <v>#N/A</v>
      </c>
      <c r="C446" s="24" t="e">
        <f t="shared" si="27"/>
        <v>#N/A</v>
      </c>
      <c r="D446" s="57" t="e">
        <f t="shared" si="28"/>
        <v>#N/A</v>
      </c>
      <c r="E446" s="24" t="e">
        <f>IF(ISERROR(A446),NA(),SUM(B$22:B446))</f>
        <v>#N/A</v>
      </c>
    </row>
    <row r="447" spans="1:5" x14ac:dyDescent="0.2">
      <c r="A447" s="25" t="e">
        <f t="shared" si="25"/>
        <v>#N/A</v>
      </c>
      <c r="B447" s="24" t="e">
        <f t="shared" si="26"/>
        <v>#N/A</v>
      </c>
      <c r="C447" s="24" t="e">
        <f t="shared" si="27"/>
        <v>#N/A</v>
      </c>
      <c r="D447" s="57" t="e">
        <f t="shared" si="28"/>
        <v>#N/A</v>
      </c>
      <c r="E447" s="24" t="e">
        <f>IF(ISERROR(A447),NA(),SUM(B$22:B447))</f>
        <v>#N/A</v>
      </c>
    </row>
    <row r="448" spans="1:5" x14ac:dyDescent="0.2">
      <c r="A448" s="25" t="e">
        <f t="shared" si="25"/>
        <v>#N/A</v>
      </c>
      <c r="B448" s="24" t="e">
        <f t="shared" si="26"/>
        <v>#N/A</v>
      </c>
      <c r="C448" s="24" t="e">
        <f t="shared" si="27"/>
        <v>#N/A</v>
      </c>
      <c r="D448" s="57" t="e">
        <f t="shared" si="28"/>
        <v>#N/A</v>
      </c>
      <c r="E448" s="24" t="e">
        <f>IF(ISERROR(A448),NA(),SUM(B$22:B448))</f>
        <v>#N/A</v>
      </c>
    </row>
    <row r="449" spans="1:5" x14ac:dyDescent="0.2">
      <c r="A449" s="25" t="e">
        <f t="shared" si="25"/>
        <v>#N/A</v>
      </c>
      <c r="B449" s="24" t="e">
        <f t="shared" si="26"/>
        <v>#N/A</v>
      </c>
      <c r="C449" s="24" t="e">
        <f t="shared" si="27"/>
        <v>#N/A</v>
      </c>
      <c r="D449" s="57" t="e">
        <f t="shared" si="28"/>
        <v>#N/A</v>
      </c>
      <c r="E449" s="24" t="e">
        <f>IF(ISERROR(A449),NA(),SUM(B$22:B449))</f>
        <v>#N/A</v>
      </c>
    </row>
    <row r="450" spans="1:5" x14ac:dyDescent="0.2">
      <c r="A450" s="25" t="e">
        <f t="shared" si="25"/>
        <v>#N/A</v>
      </c>
      <c r="B450" s="24" t="e">
        <f t="shared" si="26"/>
        <v>#N/A</v>
      </c>
      <c r="C450" s="24" t="e">
        <f t="shared" si="27"/>
        <v>#N/A</v>
      </c>
      <c r="D450" s="57" t="e">
        <f t="shared" si="28"/>
        <v>#N/A</v>
      </c>
      <c r="E450" s="24" t="e">
        <f>IF(ISERROR(A450),NA(),SUM(B$22:B450))</f>
        <v>#N/A</v>
      </c>
    </row>
    <row r="451" spans="1:5" x14ac:dyDescent="0.2">
      <c r="A451" s="25" t="e">
        <f t="shared" si="25"/>
        <v>#N/A</v>
      </c>
      <c r="B451" s="24" t="e">
        <f t="shared" si="26"/>
        <v>#N/A</v>
      </c>
      <c r="C451" s="24" t="e">
        <f t="shared" si="27"/>
        <v>#N/A</v>
      </c>
      <c r="D451" s="57" t="e">
        <f t="shared" si="28"/>
        <v>#N/A</v>
      </c>
      <c r="E451" s="24" t="e">
        <f>IF(ISERROR(A451),NA(),SUM(B$22:B451))</f>
        <v>#N/A</v>
      </c>
    </row>
    <row r="452" spans="1:5" x14ac:dyDescent="0.2">
      <c r="A452" s="25" t="e">
        <f t="shared" si="25"/>
        <v>#N/A</v>
      </c>
      <c r="B452" s="24" t="e">
        <f t="shared" si="26"/>
        <v>#N/A</v>
      </c>
      <c r="C452" s="24" t="e">
        <f t="shared" si="27"/>
        <v>#N/A</v>
      </c>
      <c r="D452" s="57" t="e">
        <f t="shared" si="28"/>
        <v>#N/A</v>
      </c>
      <c r="E452" s="24" t="e">
        <f>IF(ISERROR(A452),NA(),SUM(B$22:B452))</f>
        <v>#N/A</v>
      </c>
    </row>
    <row r="453" spans="1:5" x14ac:dyDescent="0.2">
      <c r="A453" s="25" t="e">
        <f t="shared" si="25"/>
        <v>#N/A</v>
      </c>
      <c r="B453" s="24" t="e">
        <f t="shared" si="26"/>
        <v>#N/A</v>
      </c>
      <c r="C453" s="24" t="e">
        <f t="shared" si="27"/>
        <v>#N/A</v>
      </c>
      <c r="D453" s="57" t="e">
        <f t="shared" si="28"/>
        <v>#N/A</v>
      </c>
      <c r="E453" s="24" t="e">
        <f>IF(ISERROR(A453),NA(),SUM(B$22:B453))</f>
        <v>#N/A</v>
      </c>
    </row>
    <row r="454" spans="1:5" x14ac:dyDescent="0.2">
      <c r="A454" s="25" t="e">
        <f t="shared" si="25"/>
        <v>#N/A</v>
      </c>
      <c r="B454" s="24" t="e">
        <f t="shared" si="26"/>
        <v>#N/A</v>
      </c>
      <c r="C454" s="24" t="e">
        <f t="shared" si="27"/>
        <v>#N/A</v>
      </c>
      <c r="D454" s="57" t="e">
        <f t="shared" si="28"/>
        <v>#N/A</v>
      </c>
      <c r="E454" s="24" t="e">
        <f>IF(ISERROR(A454),NA(),SUM(B$22:B454))</f>
        <v>#N/A</v>
      </c>
    </row>
    <row r="455" spans="1:5" x14ac:dyDescent="0.2">
      <c r="A455" s="25" t="e">
        <f t="shared" si="25"/>
        <v>#N/A</v>
      </c>
      <c r="B455" s="24" t="e">
        <f t="shared" si="26"/>
        <v>#N/A</v>
      </c>
      <c r="C455" s="24" t="e">
        <f t="shared" si="27"/>
        <v>#N/A</v>
      </c>
      <c r="D455" s="57" t="e">
        <f t="shared" si="28"/>
        <v>#N/A</v>
      </c>
      <c r="E455" s="24" t="e">
        <f>IF(ISERROR(A455),NA(),SUM(B$22:B455))</f>
        <v>#N/A</v>
      </c>
    </row>
    <row r="456" spans="1:5" x14ac:dyDescent="0.2">
      <c r="A456" s="25" t="e">
        <f t="shared" si="25"/>
        <v>#N/A</v>
      </c>
      <c r="B456" s="24" t="e">
        <f t="shared" si="26"/>
        <v>#N/A</v>
      </c>
      <c r="C456" s="24" t="e">
        <f t="shared" si="27"/>
        <v>#N/A</v>
      </c>
      <c r="D456" s="57" t="e">
        <f t="shared" si="28"/>
        <v>#N/A</v>
      </c>
      <c r="E456" s="24" t="e">
        <f>IF(ISERROR(A456),NA(),SUM(B$22:B456))</f>
        <v>#N/A</v>
      </c>
    </row>
    <row r="457" spans="1:5" x14ac:dyDescent="0.2">
      <c r="A457" s="25" t="e">
        <f t="shared" si="25"/>
        <v>#N/A</v>
      </c>
      <c r="B457" s="24" t="e">
        <f t="shared" si="26"/>
        <v>#N/A</v>
      </c>
      <c r="C457" s="24" t="e">
        <f t="shared" si="27"/>
        <v>#N/A</v>
      </c>
      <c r="D457" s="57" t="e">
        <f t="shared" si="28"/>
        <v>#N/A</v>
      </c>
      <c r="E457" s="24" t="e">
        <f>IF(ISERROR(A457),NA(),SUM(B$22:B457))</f>
        <v>#N/A</v>
      </c>
    </row>
    <row r="458" spans="1:5" x14ac:dyDescent="0.2">
      <c r="A458" s="25" t="e">
        <f t="shared" si="25"/>
        <v>#N/A</v>
      </c>
      <c r="B458" s="24" t="e">
        <f t="shared" si="26"/>
        <v>#N/A</v>
      </c>
      <c r="C458" s="24" t="e">
        <f t="shared" si="27"/>
        <v>#N/A</v>
      </c>
      <c r="D458" s="57" t="e">
        <f t="shared" si="28"/>
        <v>#N/A</v>
      </c>
      <c r="E458" s="24" t="e">
        <f>IF(ISERROR(A458),NA(),SUM(B$22:B458))</f>
        <v>#N/A</v>
      </c>
    </row>
    <row r="459" spans="1:5" x14ac:dyDescent="0.2">
      <c r="A459" s="25" t="e">
        <f t="shared" si="25"/>
        <v>#N/A</v>
      </c>
      <c r="B459" s="24" t="e">
        <f t="shared" si="26"/>
        <v>#N/A</v>
      </c>
      <c r="C459" s="24" t="e">
        <f t="shared" si="27"/>
        <v>#N/A</v>
      </c>
      <c r="D459" s="57" t="e">
        <f t="shared" si="28"/>
        <v>#N/A</v>
      </c>
      <c r="E459" s="24" t="e">
        <f>IF(ISERROR(A459),NA(),SUM(B$22:B459))</f>
        <v>#N/A</v>
      </c>
    </row>
    <row r="460" spans="1:5" x14ac:dyDescent="0.2">
      <c r="A460" s="25" t="e">
        <f t="shared" si="25"/>
        <v>#N/A</v>
      </c>
      <c r="B460" s="24" t="e">
        <f t="shared" si="26"/>
        <v>#N/A</v>
      </c>
      <c r="C460" s="24" t="e">
        <f t="shared" si="27"/>
        <v>#N/A</v>
      </c>
      <c r="D460" s="57" t="e">
        <f t="shared" si="28"/>
        <v>#N/A</v>
      </c>
      <c r="E460" s="24" t="e">
        <f>IF(ISERROR(A460),NA(),SUM(B$22:B460))</f>
        <v>#N/A</v>
      </c>
    </row>
    <row r="461" spans="1:5" x14ac:dyDescent="0.2">
      <c r="A461" s="25" t="e">
        <f t="shared" si="25"/>
        <v>#N/A</v>
      </c>
      <c r="B461" s="24" t="e">
        <f t="shared" si="26"/>
        <v>#N/A</v>
      </c>
      <c r="C461" s="24" t="e">
        <f t="shared" si="27"/>
        <v>#N/A</v>
      </c>
      <c r="D461" s="57" t="e">
        <f t="shared" si="28"/>
        <v>#N/A</v>
      </c>
      <c r="E461" s="24" t="e">
        <f>IF(ISERROR(A461),NA(),SUM(B$22:B461))</f>
        <v>#N/A</v>
      </c>
    </row>
    <row r="462" spans="1:5" x14ac:dyDescent="0.2">
      <c r="A462" s="25" t="e">
        <f t="shared" si="25"/>
        <v>#N/A</v>
      </c>
      <c r="B462" s="24" t="e">
        <f t="shared" si="26"/>
        <v>#N/A</v>
      </c>
      <c r="C462" s="24" t="e">
        <f t="shared" si="27"/>
        <v>#N/A</v>
      </c>
      <c r="D462" s="57" t="e">
        <f t="shared" si="28"/>
        <v>#N/A</v>
      </c>
      <c r="E462" s="24" t="e">
        <f>IF(ISERROR(A462),NA(),SUM(B$22:B462))</f>
        <v>#N/A</v>
      </c>
    </row>
    <row r="463" spans="1:5" x14ac:dyDescent="0.2">
      <c r="A463" s="25" t="e">
        <f t="shared" si="25"/>
        <v>#N/A</v>
      </c>
      <c r="B463" s="24" t="e">
        <f t="shared" si="26"/>
        <v>#N/A</v>
      </c>
      <c r="C463" s="24" t="e">
        <f t="shared" si="27"/>
        <v>#N/A</v>
      </c>
      <c r="D463" s="57" t="e">
        <f t="shared" si="28"/>
        <v>#N/A</v>
      </c>
      <c r="E463" s="24" t="e">
        <f>IF(ISERROR(A463),NA(),SUM(B$22:B463))</f>
        <v>#N/A</v>
      </c>
    </row>
    <row r="464" spans="1:5" x14ac:dyDescent="0.2">
      <c r="A464" s="25" t="e">
        <f t="shared" si="25"/>
        <v>#N/A</v>
      </c>
      <c r="B464" s="24" t="e">
        <f t="shared" si="26"/>
        <v>#N/A</v>
      </c>
      <c r="C464" s="24" t="e">
        <f t="shared" si="27"/>
        <v>#N/A</v>
      </c>
      <c r="D464" s="57" t="e">
        <f t="shared" si="28"/>
        <v>#N/A</v>
      </c>
      <c r="E464" s="24" t="e">
        <f>IF(ISERROR(A464),NA(),SUM(B$22:B464))</f>
        <v>#N/A</v>
      </c>
    </row>
    <row r="465" spans="1:5" x14ac:dyDescent="0.2">
      <c r="A465" s="25" t="e">
        <f t="shared" si="25"/>
        <v>#N/A</v>
      </c>
      <c r="B465" s="24" t="e">
        <f t="shared" si="26"/>
        <v>#N/A</v>
      </c>
      <c r="C465" s="24" t="e">
        <f t="shared" si="27"/>
        <v>#N/A</v>
      </c>
      <c r="D465" s="57" t="e">
        <f t="shared" si="28"/>
        <v>#N/A</v>
      </c>
      <c r="E465" s="24" t="e">
        <f>IF(ISERROR(A465),NA(),SUM(B$22:B465))</f>
        <v>#N/A</v>
      </c>
    </row>
    <row r="466" spans="1:5" x14ac:dyDescent="0.2">
      <c r="A466" s="25" t="e">
        <f t="shared" si="25"/>
        <v>#N/A</v>
      </c>
      <c r="B466" s="24" t="e">
        <f t="shared" si="26"/>
        <v>#N/A</v>
      </c>
      <c r="C466" s="24" t="e">
        <f t="shared" si="27"/>
        <v>#N/A</v>
      </c>
      <c r="D466" s="57" t="e">
        <f t="shared" si="28"/>
        <v>#N/A</v>
      </c>
      <c r="E466" s="24" t="e">
        <f>IF(ISERROR(A466),NA(),SUM(B$22:B466))</f>
        <v>#N/A</v>
      </c>
    </row>
    <row r="467" spans="1:5" x14ac:dyDescent="0.2">
      <c r="A467" s="25" t="e">
        <f t="shared" si="25"/>
        <v>#N/A</v>
      </c>
      <c r="B467" s="24" t="e">
        <f t="shared" si="26"/>
        <v>#N/A</v>
      </c>
      <c r="C467" s="24" t="e">
        <f t="shared" si="27"/>
        <v>#N/A</v>
      </c>
      <c r="D467" s="57" t="e">
        <f t="shared" si="28"/>
        <v>#N/A</v>
      </c>
      <c r="E467" s="24" t="e">
        <f>IF(ISERROR(A467),NA(),SUM(B$22:B467))</f>
        <v>#N/A</v>
      </c>
    </row>
    <row r="468" spans="1:5" x14ac:dyDescent="0.2">
      <c r="A468" s="25" t="e">
        <f t="shared" si="25"/>
        <v>#N/A</v>
      </c>
      <c r="B468" s="24" t="e">
        <f t="shared" si="26"/>
        <v>#N/A</v>
      </c>
      <c r="C468" s="24" t="e">
        <f t="shared" si="27"/>
        <v>#N/A</v>
      </c>
      <c r="D468" s="57" t="e">
        <f t="shared" si="28"/>
        <v>#N/A</v>
      </c>
      <c r="E468" s="24" t="e">
        <f>IF(ISERROR(A468),NA(),SUM(B$22:B468))</f>
        <v>#N/A</v>
      </c>
    </row>
    <row r="469" spans="1:5" x14ac:dyDescent="0.2">
      <c r="A469" s="25" t="e">
        <f t="shared" si="25"/>
        <v>#N/A</v>
      </c>
      <c r="B469" s="24" t="e">
        <f t="shared" si="26"/>
        <v>#N/A</v>
      </c>
      <c r="C469" s="24" t="e">
        <f t="shared" si="27"/>
        <v>#N/A</v>
      </c>
      <c r="D469" s="57" t="e">
        <f t="shared" si="28"/>
        <v>#N/A</v>
      </c>
      <c r="E469" s="24" t="e">
        <f>IF(ISERROR(A469),NA(),SUM(B$22:B469))</f>
        <v>#N/A</v>
      </c>
    </row>
    <row r="470" spans="1:5" x14ac:dyDescent="0.2">
      <c r="A470" s="25" t="e">
        <f t="shared" si="25"/>
        <v>#N/A</v>
      </c>
      <c r="B470" s="24" t="e">
        <f t="shared" si="26"/>
        <v>#N/A</v>
      </c>
      <c r="C470" s="24" t="e">
        <f t="shared" si="27"/>
        <v>#N/A</v>
      </c>
      <c r="D470" s="57" t="e">
        <f t="shared" si="28"/>
        <v>#N/A</v>
      </c>
      <c r="E470" s="24" t="e">
        <f>IF(ISERROR(A470),NA(),SUM(B$22:B470))</f>
        <v>#N/A</v>
      </c>
    </row>
    <row r="471" spans="1:5" x14ac:dyDescent="0.2">
      <c r="A471" s="25" t="e">
        <f t="shared" ref="A471:A534" si="29">IF(type=1,IF(A470&gt;=nper-1,NA(),A470+1),IF(A470&gt;=nper,NA(),A470+1))</f>
        <v>#N/A</v>
      </c>
      <c r="B471" s="24" t="e">
        <f t="shared" ref="B471:B534" si="30">IF(ISERROR(A471),NA(),D470*rper)</f>
        <v>#N/A</v>
      </c>
      <c r="C471" s="24" t="e">
        <f t="shared" ref="C471:C534" si="31">IF(A471&lt;=IF(type=1,nper-1,nper),FV(gper,A471,,-w),NA())</f>
        <v>#N/A</v>
      </c>
      <c r="D471" s="57" t="e">
        <f t="shared" si="28"/>
        <v>#N/A</v>
      </c>
      <c r="E471" s="24" t="e">
        <f>IF(ISERROR(A471),NA(),SUM(B$22:B471))</f>
        <v>#N/A</v>
      </c>
    </row>
    <row r="472" spans="1:5" x14ac:dyDescent="0.2">
      <c r="A472" s="25" t="e">
        <f t="shared" si="29"/>
        <v>#N/A</v>
      </c>
      <c r="B472" s="24" t="e">
        <f t="shared" si="30"/>
        <v>#N/A</v>
      </c>
      <c r="C472" s="24" t="e">
        <f t="shared" si="31"/>
        <v>#N/A</v>
      </c>
      <c r="D472" s="57" t="e">
        <f t="shared" si="28"/>
        <v>#N/A</v>
      </c>
      <c r="E472" s="24" t="e">
        <f>IF(ISERROR(A472),NA(),SUM(B$22:B472))</f>
        <v>#N/A</v>
      </c>
    </row>
    <row r="473" spans="1:5" x14ac:dyDescent="0.2">
      <c r="A473" s="25" t="e">
        <f t="shared" si="29"/>
        <v>#N/A</v>
      </c>
      <c r="B473" s="24" t="e">
        <f t="shared" si="30"/>
        <v>#N/A</v>
      </c>
      <c r="C473" s="24" t="e">
        <f t="shared" si="31"/>
        <v>#N/A</v>
      </c>
      <c r="D473" s="57" t="e">
        <f t="shared" si="28"/>
        <v>#N/A</v>
      </c>
      <c r="E473" s="24" t="e">
        <f>IF(ISERROR(A473),NA(),SUM(B$22:B473))</f>
        <v>#N/A</v>
      </c>
    </row>
    <row r="474" spans="1:5" x14ac:dyDescent="0.2">
      <c r="A474" s="25" t="e">
        <f t="shared" si="29"/>
        <v>#N/A</v>
      </c>
      <c r="B474" s="24" t="e">
        <f t="shared" si="30"/>
        <v>#N/A</v>
      </c>
      <c r="C474" s="24" t="e">
        <f t="shared" si="31"/>
        <v>#N/A</v>
      </c>
      <c r="D474" s="57" t="e">
        <f t="shared" si="28"/>
        <v>#N/A</v>
      </c>
      <c r="E474" s="24" t="e">
        <f>IF(ISERROR(A474),NA(),SUM(B$22:B474))</f>
        <v>#N/A</v>
      </c>
    </row>
    <row r="475" spans="1:5" x14ac:dyDescent="0.2">
      <c r="A475" s="25" t="e">
        <f t="shared" si="29"/>
        <v>#N/A</v>
      </c>
      <c r="B475" s="24" t="e">
        <f t="shared" si="30"/>
        <v>#N/A</v>
      </c>
      <c r="C475" s="24" t="e">
        <f t="shared" si="31"/>
        <v>#N/A</v>
      </c>
      <c r="D475" s="57" t="e">
        <f t="shared" si="28"/>
        <v>#N/A</v>
      </c>
      <c r="E475" s="24" t="e">
        <f>IF(ISERROR(A475),NA(),SUM(B$22:B475))</f>
        <v>#N/A</v>
      </c>
    </row>
    <row r="476" spans="1:5" x14ac:dyDescent="0.2">
      <c r="A476" s="25" t="e">
        <f t="shared" si="29"/>
        <v>#N/A</v>
      </c>
      <c r="B476" s="24" t="e">
        <f t="shared" si="30"/>
        <v>#N/A</v>
      </c>
      <c r="C476" s="24" t="e">
        <f t="shared" si="31"/>
        <v>#N/A</v>
      </c>
      <c r="D476" s="57" t="e">
        <f t="shared" si="28"/>
        <v>#N/A</v>
      </c>
      <c r="E476" s="24" t="e">
        <f>IF(ISERROR(A476),NA(),SUM(B$22:B476))</f>
        <v>#N/A</v>
      </c>
    </row>
    <row r="477" spans="1:5" x14ac:dyDescent="0.2">
      <c r="A477" s="25" t="e">
        <f t="shared" si="29"/>
        <v>#N/A</v>
      </c>
      <c r="B477" s="24" t="e">
        <f t="shared" si="30"/>
        <v>#N/A</v>
      </c>
      <c r="C477" s="24" t="e">
        <f t="shared" si="31"/>
        <v>#N/A</v>
      </c>
      <c r="D477" s="57" t="e">
        <f t="shared" si="28"/>
        <v>#N/A</v>
      </c>
      <c r="E477" s="24" t="e">
        <f>IF(ISERROR(A477),NA(),SUM(B$22:B477))</f>
        <v>#N/A</v>
      </c>
    </row>
    <row r="478" spans="1:5" x14ac:dyDescent="0.2">
      <c r="A478" s="25" t="e">
        <f t="shared" si="29"/>
        <v>#N/A</v>
      </c>
      <c r="B478" s="24" t="e">
        <f t="shared" si="30"/>
        <v>#N/A</v>
      </c>
      <c r="C478" s="24" t="e">
        <f t="shared" si="31"/>
        <v>#N/A</v>
      </c>
      <c r="D478" s="57" t="e">
        <f t="shared" si="28"/>
        <v>#N/A</v>
      </c>
      <c r="E478" s="24" t="e">
        <f>IF(ISERROR(A478),NA(),SUM(B$22:B478))</f>
        <v>#N/A</v>
      </c>
    </row>
    <row r="479" spans="1:5" x14ac:dyDescent="0.2">
      <c r="A479" s="25" t="e">
        <f t="shared" si="29"/>
        <v>#N/A</v>
      </c>
      <c r="B479" s="24" t="e">
        <f t="shared" si="30"/>
        <v>#N/A</v>
      </c>
      <c r="C479" s="24" t="e">
        <f t="shared" si="31"/>
        <v>#N/A</v>
      </c>
      <c r="D479" s="57" t="e">
        <f t="shared" si="28"/>
        <v>#N/A</v>
      </c>
      <c r="E479" s="24" t="e">
        <f>IF(ISERROR(A479),NA(),SUM(B$22:B479))</f>
        <v>#N/A</v>
      </c>
    </row>
    <row r="480" spans="1:5" x14ac:dyDescent="0.2">
      <c r="A480" s="25" t="e">
        <f t="shared" si="29"/>
        <v>#N/A</v>
      </c>
      <c r="B480" s="24" t="e">
        <f t="shared" si="30"/>
        <v>#N/A</v>
      </c>
      <c r="C480" s="24" t="e">
        <f t="shared" si="31"/>
        <v>#N/A</v>
      </c>
      <c r="D480" s="57" t="e">
        <f t="shared" si="28"/>
        <v>#N/A</v>
      </c>
      <c r="E480" s="24" t="e">
        <f>IF(ISERROR(A480),NA(),SUM(B$22:B480))</f>
        <v>#N/A</v>
      </c>
    </row>
    <row r="481" spans="1:5" x14ac:dyDescent="0.2">
      <c r="A481" s="25" t="e">
        <f t="shared" si="29"/>
        <v>#N/A</v>
      </c>
      <c r="B481" s="24" t="e">
        <f t="shared" si="30"/>
        <v>#N/A</v>
      </c>
      <c r="C481" s="24" t="e">
        <f t="shared" si="31"/>
        <v>#N/A</v>
      </c>
      <c r="D481" s="57" t="e">
        <f t="shared" si="28"/>
        <v>#N/A</v>
      </c>
      <c r="E481" s="24" t="e">
        <f>IF(ISERROR(A481),NA(),SUM(B$22:B481))</f>
        <v>#N/A</v>
      </c>
    </row>
    <row r="482" spans="1:5" x14ac:dyDescent="0.2">
      <c r="A482" s="25" t="e">
        <f t="shared" si="29"/>
        <v>#N/A</v>
      </c>
      <c r="B482" s="24" t="e">
        <f t="shared" si="30"/>
        <v>#N/A</v>
      </c>
      <c r="C482" s="24" t="e">
        <f t="shared" si="31"/>
        <v>#N/A</v>
      </c>
      <c r="D482" s="57" t="e">
        <f t="shared" si="28"/>
        <v>#N/A</v>
      </c>
      <c r="E482" s="24" t="e">
        <f>IF(ISERROR(A482),NA(),SUM(B$22:B482))</f>
        <v>#N/A</v>
      </c>
    </row>
    <row r="483" spans="1:5" x14ac:dyDescent="0.2">
      <c r="A483" s="25" t="e">
        <f t="shared" si="29"/>
        <v>#N/A</v>
      </c>
      <c r="B483" s="24" t="e">
        <f t="shared" si="30"/>
        <v>#N/A</v>
      </c>
      <c r="C483" s="24" t="e">
        <f t="shared" si="31"/>
        <v>#N/A</v>
      </c>
      <c r="D483" s="57" t="e">
        <f t="shared" si="28"/>
        <v>#N/A</v>
      </c>
      <c r="E483" s="24" t="e">
        <f>IF(ISERROR(A483),NA(),SUM(B$22:B483))</f>
        <v>#N/A</v>
      </c>
    </row>
    <row r="484" spans="1:5" x14ac:dyDescent="0.2">
      <c r="A484" s="25" t="e">
        <f t="shared" si="29"/>
        <v>#N/A</v>
      </c>
      <c r="B484" s="24" t="e">
        <f t="shared" si="30"/>
        <v>#N/A</v>
      </c>
      <c r="C484" s="24" t="e">
        <f t="shared" si="31"/>
        <v>#N/A</v>
      </c>
      <c r="D484" s="57" t="e">
        <f t="shared" si="28"/>
        <v>#N/A</v>
      </c>
      <c r="E484" s="24" t="e">
        <f>IF(ISERROR(A484),NA(),SUM(B$22:B484))</f>
        <v>#N/A</v>
      </c>
    </row>
    <row r="485" spans="1:5" x14ac:dyDescent="0.2">
      <c r="A485" s="25" t="e">
        <f t="shared" si="29"/>
        <v>#N/A</v>
      </c>
      <c r="B485" s="24" t="e">
        <f t="shared" si="30"/>
        <v>#N/A</v>
      </c>
      <c r="C485" s="24" t="e">
        <f t="shared" si="31"/>
        <v>#N/A</v>
      </c>
      <c r="D485" s="57" t="e">
        <f t="shared" si="28"/>
        <v>#N/A</v>
      </c>
      <c r="E485" s="24" t="e">
        <f>IF(ISERROR(A485),NA(),SUM(B$22:B485))</f>
        <v>#N/A</v>
      </c>
    </row>
    <row r="486" spans="1:5" x14ac:dyDescent="0.2">
      <c r="A486" s="25" t="e">
        <f t="shared" si="29"/>
        <v>#N/A</v>
      </c>
      <c r="B486" s="24" t="e">
        <f t="shared" si="30"/>
        <v>#N/A</v>
      </c>
      <c r="C486" s="24" t="e">
        <f t="shared" si="31"/>
        <v>#N/A</v>
      </c>
      <c r="D486" s="57" t="e">
        <f t="shared" si="28"/>
        <v>#N/A</v>
      </c>
      <c r="E486" s="24" t="e">
        <f>IF(ISERROR(A486),NA(),SUM(B$22:B486))</f>
        <v>#N/A</v>
      </c>
    </row>
    <row r="487" spans="1:5" x14ac:dyDescent="0.2">
      <c r="A487" s="25" t="e">
        <f t="shared" si="29"/>
        <v>#N/A</v>
      </c>
      <c r="B487" s="24" t="e">
        <f t="shared" si="30"/>
        <v>#N/A</v>
      </c>
      <c r="C487" s="24" t="e">
        <f t="shared" si="31"/>
        <v>#N/A</v>
      </c>
      <c r="D487" s="57" t="e">
        <f t="shared" si="28"/>
        <v>#N/A</v>
      </c>
      <c r="E487" s="24" t="e">
        <f>IF(ISERROR(A487),NA(),SUM(B$22:B487))</f>
        <v>#N/A</v>
      </c>
    </row>
    <row r="488" spans="1:5" x14ac:dyDescent="0.2">
      <c r="A488" s="25" t="e">
        <f t="shared" si="29"/>
        <v>#N/A</v>
      </c>
      <c r="B488" s="24" t="e">
        <f t="shared" si="30"/>
        <v>#N/A</v>
      </c>
      <c r="C488" s="24" t="e">
        <f t="shared" si="31"/>
        <v>#N/A</v>
      </c>
      <c r="D488" s="57" t="e">
        <f t="shared" si="28"/>
        <v>#N/A</v>
      </c>
      <c r="E488" s="24" t="e">
        <f>IF(ISERROR(A488),NA(),SUM(B$22:B488))</f>
        <v>#N/A</v>
      </c>
    </row>
    <row r="489" spans="1:5" x14ac:dyDescent="0.2">
      <c r="A489" s="25" t="e">
        <f t="shared" si="29"/>
        <v>#N/A</v>
      </c>
      <c r="B489" s="24" t="e">
        <f t="shared" si="30"/>
        <v>#N/A</v>
      </c>
      <c r="C489" s="24" t="e">
        <f t="shared" si="31"/>
        <v>#N/A</v>
      </c>
      <c r="D489" s="57" t="e">
        <f t="shared" si="28"/>
        <v>#N/A</v>
      </c>
      <c r="E489" s="24" t="e">
        <f>IF(ISERROR(A489),NA(),SUM(B$22:B489))</f>
        <v>#N/A</v>
      </c>
    </row>
    <row r="490" spans="1:5" x14ac:dyDescent="0.2">
      <c r="A490" s="25" t="e">
        <f t="shared" si="29"/>
        <v>#N/A</v>
      </c>
      <c r="B490" s="24" t="e">
        <f t="shared" si="30"/>
        <v>#N/A</v>
      </c>
      <c r="C490" s="24" t="e">
        <f t="shared" si="31"/>
        <v>#N/A</v>
      </c>
      <c r="D490" s="57" t="e">
        <f t="shared" ref="D490:D553" si="32">IF(ISERROR(A490),NA(),D489-C490+B490)</f>
        <v>#N/A</v>
      </c>
      <c r="E490" s="24" t="e">
        <f>IF(ISERROR(A490),NA(),SUM(B$22:B490))</f>
        <v>#N/A</v>
      </c>
    </row>
    <row r="491" spans="1:5" x14ac:dyDescent="0.2">
      <c r="A491" s="25" t="e">
        <f t="shared" si="29"/>
        <v>#N/A</v>
      </c>
      <c r="B491" s="24" t="e">
        <f t="shared" si="30"/>
        <v>#N/A</v>
      </c>
      <c r="C491" s="24" t="e">
        <f t="shared" si="31"/>
        <v>#N/A</v>
      </c>
      <c r="D491" s="57" t="e">
        <f t="shared" si="32"/>
        <v>#N/A</v>
      </c>
      <c r="E491" s="24" t="e">
        <f>IF(ISERROR(A491),NA(),SUM(B$22:B491))</f>
        <v>#N/A</v>
      </c>
    </row>
    <row r="492" spans="1:5" x14ac:dyDescent="0.2">
      <c r="A492" s="25" t="e">
        <f t="shared" si="29"/>
        <v>#N/A</v>
      </c>
      <c r="B492" s="24" t="e">
        <f t="shared" si="30"/>
        <v>#N/A</v>
      </c>
      <c r="C492" s="24" t="e">
        <f t="shared" si="31"/>
        <v>#N/A</v>
      </c>
      <c r="D492" s="57" t="e">
        <f t="shared" si="32"/>
        <v>#N/A</v>
      </c>
      <c r="E492" s="24" t="e">
        <f>IF(ISERROR(A492),NA(),SUM(B$22:B492))</f>
        <v>#N/A</v>
      </c>
    </row>
    <row r="493" spans="1:5" x14ac:dyDescent="0.2">
      <c r="A493" s="25" t="e">
        <f t="shared" si="29"/>
        <v>#N/A</v>
      </c>
      <c r="B493" s="24" t="e">
        <f t="shared" si="30"/>
        <v>#N/A</v>
      </c>
      <c r="C493" s="24" t="e">
        <f t="shared" si="31"/>
        <v>#N/A</v>
      </c>
      <c r="D493" s="57" t="e">
        <f t="shared" si="32"/>
        <v>#N/A</v>
      </c>
      <c r="E493" s="24" t="e">
        <f>IF(ISERROR(A493),NA(),SUM(B$22:B493))</f>
        <v>#N/A</v>
      </c>
    </row>
    <row r="494" spans="1:5" x14ac:dyDescent="0.2">
      <c r="A494" s="25" t="e">
        <f t="shared" si="29"/>
        <v>#N/A</v>
      </c>
      <c r="B494" s="24" t="e">
        <f t="shared" si="30"/>
        <v>#N/A</v>
      </c>
      <c r="C494" s="24" t="e">
        <f t="shared" si="31"/>
        <v>#N/A</v>
      </c>
      <c r="D494" s="57" t="e">
        <f t="shared" si="32"/>
        <v>#N/A</v>
      </c>
      <c r="E494" s="24" t="e">
        <f>IF(ISERROR(A494),NA(),SUM(B$22:B494))</f>
        <v>#N/A</v>
      </c>
    </row>
    <row r="495" spans="1:5" x14ac:dyDescent="0.2">
      <c r="A495" s="25" t="e">
        <f t="shared" si="29"/>
        <v>#N/A</v>
      </c>
      <c r="B495" s="24" t="e">
        <f t="shared" si="30"/>
        <v>#N/A</v>
      </c>
      <c r="C495" s="24" t="e">
        <f t="shared" si="31"/>
        <v>#N/A</v>
      </c>
      <c r="D495" s="57" t="e">
        <f t="shared" si="32"/>
        <v>#N/A</v>
      </c>
      <c r="E495" s="24" t="e">
        <f>IF(ISERROR(A495),NA(),SUM(B$22:B495))</f>
        <v>#N/A</v>
      </c>
    </row>
    <row r="496" spans="1:5" x14ac:dyDescent="0.2">
      <c r="A496" s="25" t="e">
        <f t="shared" si="29"/>
        <v>#N/A</v>
      </c>
      <c r="B496" s="24" t="e">
        <f t="shared" si="30"/>
        <v>#N/A</v>
      </c>
      <c r="C496" s="24" t="e">
        <f t="shared" si="31"/>
        <v>#N/A</v>
      </c>
      <c r="D496" s="57" t="e">
        <f t="shared" si="32"/>
        <v>#N/A</v>
      </c>
      <c r="E496" s="24" t="e">
        <f>IF(ISERROR(A496),NA(),SUM(B$22:B496))</f>
        <v>#N/A</v>
      </c>
    </row>
    <row r="497" spans="1:5" x14ac:dyDescent="0.2">
      <c r="A497" s="25" t="e">
        <f t="shared" si="29"/>
        <v>#N/A</v>
      </c>
      <c r="B497" s="24" t="e">
        <f t="shared" si="30"/>
        <v>#N/A</v>
      </c>
      <c r="C497" s="24" t="e">
        <f t="shared" si="31"/>
        <v>#N/A</v>
      </c>
      <c r="D497" s="57" t="e">
        <f t="shared" si="32"/>
        <v>#N/A</v>
      </c>
      <c r="E497" s="24" t="e">
        <f>IF(ISERROR(A497),NA(),SUM(B$22:B497))</f>
        <v>#N/A</v>
      </c>
    </row>
    <row r="498" spans="1:5" x14ac:dyDescent="0.2">
      <c r="A498" s="25" t="e">
        <f t="shared" si="29"/>
        <v>#N/A</v>
      </c>
      <c r="B498" s="24" t="e">
        <f t="shared" si="30"/>
        <v>#N/A</v>
      </c>
      <c r="C498" s="24" t="e">
        <f t="shared" si="31"/>
        <v>#N/A</v>
      </c>
      <c r="D498" s="57" t="e">
        <f t="shared" si="32"/>
        <v>#N/A</v>
      </c>
      <c r="E498" s="24" t="e">
        <f>IF(ISERROR(A498),NA(),SUM(B$22:B498))</f>
        <v>#N/A</v>
      </c>
    </row>
    <row r="499" spans="1:5" x14ac:dyDescent="0.2">
      <c r="A499" s="25" t="e">
        <f t="shared" si="29"/>
        <v>#N/A</v>
      </c>
      <c r="B499" s="24" t="e">
        <f t="shared" si="30"/>
        <v>#N/A</v>
      </c>
      <c r="C499" s="24" t="e">
        <f t="shared" si="31"/>
        <v>#N/A</v>
      </c>
      <c r="D499" s="57" t="e">
        <f t="shared" si="32"/>
        <v>#N/A</v>
      </c>
      <c r="E499" s="24" t="e">
        <f>IF(ISERROR(A499),NA(),SUM(B$22:B499))</f>
        <v>#N/A</v>
      </c>
    </row>
    <row r="500" spans="1:5" x14ac:dyDescent="0.2">
      <c r="A500" s="25" t="e">
        <f t="shared" si="29"/>
        <v>#N/A</v>
      </c>
      <c r="B500" s="24" t="e">
        <f t="shared" si="30"/>
        <v>#N/A</v>
      </c>
      <c r="C500" s="24" t="e">
        <f t="shared" si="31"/>
        <v>#N/A</v>
      </c>
      <c r="D500" s="57" t="e">
        <f t="shared" si="32"/>
        <v>#N/A</v>
      </c>
      <c r="E500" s="24" t="e">
        <f>IF(ISERROR(A500),NA(),SUM(B$22:B500))</f>
        <v>#N/A</v>
      </c>
    </row>
    <row r="501" spans="1:5" x14ac:dyDescent="0.2">
      <c r="A501" s="25" t="e">
        <f t="shared" si="29"/>
        <v>#N/A</v>
      </c>
      <c r="B501" s="24" t="e">
        <f t="shared" si="30"/>
        <v>#N/A</v>
      </c>
      <c r="C501" s="24" t="e">
        <f t="shared" si="31"/>
        <v>#N/A</v>
      </c>
      <c r="D501" s="57" t="e">
        <f t="shared" si="32"/>
        <v>#N/A</v>
      </c>
      <c r="E501" s="24" t="e">
        <f>IF(ISERROR(A501),NA(),SUM(B$22:B501))</f>
        <v>#N/A</v>
      </c>
    </row>
    <row r="502" spans="1:5" x14ac:dyDescent="0.2">
      <c r="A502" s="25" t="e">
        <f t="shared" si="29"/>
        <v>#N/A</v>
      </c>
      <c r="B502" s="24" t="e">
        <f t="shared" si="30"/>
        <v>#N/A</v>
      </c>
      <c r="C502" s="24" t="e">
        <f t="shared" si="31"/>
        <v>#N/A</v>
      </c>
      <c r="D502" s="57" t="e">
        <f t="shared" si="32"/>
        <v>#N/A</v>
      </c>
      <c r="E502" s="24" t="e">
        <f>IF(ISERROR(A502),NA(),SUM(B$22:B502))</f>
        <v>#N/A</v>
      </c>
    </row>
    <row r="503" spans="1:5" x14ac:dyDescent="0.2">
      <c r="A503" s="25" t="e">
        <f t="shared" si="29"/>
        <v>#N/A</v>
      </c>
      <c r="B503" s="24" t="e">
        <f t="shared" si="30"/>
        <v>#N/A</v>
      </c>
      <c r="C503" s="24" t="e">
        <f t="shared" si="31"/>
        <v>#N/A</v>
      </c>
      <c r="D503" s="57" t="e">
        <f t="shared" si="32"/>
        <v>#N/A</v>
      </c>
      <c r="E503" s="24" t="e">
        <f>IF(ISERROR(A503),NA(),SUM(B$22:B503))</f>
        <v>#N/A</v>
      </c>
    </row>
    <row r="504" spans="1:5" x14ac:dyDescent="0.2">
      <c r="A504" s="25" t="e">
        <f t="shared" si="29"/>
        <v>#N/A</v>
      </c>
      <c r="B504" s="24" t="e">
        <f t="shared" si="30"/>
        <v>#N/A</v>
      </c>
      <c r="C504" s="24" t="e">
        <f t="shared" si="31"/>
        <v>#N/A</v>
      </c>
      <c r="D504" s="57" t="e">
        <f t="shared" si="32"/>
        <v>#N/A</v>
      </c>
      <c r="E504" s="24" t="e">
        <f>IF(ISERROR(A504),NA(),SUM(B$22:B504))</f>
        <v>#N/A</v>
      </c>
    </row>
    <row r="505" spans="1:5" x14ac:dyDescent="0.2">
      <c r="A505" s="25" t="e">
        <f t="shared" si="29"/>
        <v>#N/A</v>
      </c>
      <c r="B505" s="24" t="e">
        <f t="shared" si="30"/>
        <v>#N/A</v>
      </c>
      <c r="C505" s="24" t="e">
        <f t="shared" si="31"/>
        <v>#N/A</v>
      </c>
      <c r="D505" s="57" t="e">
        <f t="shared" si="32"/>
        <v>#N/A</v>
      </c>
      <c r="E505" s="24" t="e">
        <f>IF(ISERROR(A505),NA(),SUM(B$22:B505))</f>
        <v>#N/A</v>
      </c>
    </row>
    <row r="506" spans="1:5" x14ac:dyDescent="0.2">
      <c r="A506" s="25" t="e">
        <f t="shared" si="29"/>
        <v>#N/A</v>
      </c>
      <c r="B506" s="24" t="e">
        <f t="shared" si="30"/>
        <v>#N/A</v>
      </c>
      <c r="C506" s="24" t="e">
        <f t="shared" si="31"/>
        <v>#N/A</v>
      </c>
      <c r="D506" s="57" t="e">
        <f t="shared" si="32"/>
        <v>#N/A</v>
      </c>
      <c r="E506" s="24" t="e">
        <f>IF(ISERROR(A506),NA(),SUM(B$22:B506))</f>
        <v>#N/A</v>
      </c>
    </row>
    <row r="507" spans="1:5" x14ac:dyDescent="0.2">
      <c r="A507" s="25" t="e">
        <f t="shared" si="29"/>
        <v>#N/A</v>
      </c>
      <c r="B507" s="24" t="e">
        <f t="shared" si="30"/>
        <v>#N/A</v>
      </c>
      <c r="C507" s="24" t="e">
        <f t="shared" si="31"/>
        <v>#N/A</v>
      </c>
      <c r="D507" s="57" t="e">
        <f t="shared" si="32"/>
        <v>#N/A</v>
      </c>
      <c r="E507" s="24" t="e">
        <f>IF(ISERROR(A507),NA(),SUM(B$22:B507))</f>
        <v>#N/A</v>
      </c>
    </row>
    <row r="508" spans="1:5" x14ac:dyDescent="0.2">
      <c r="A508" s="25" t="e">
        <f t="shared" si="29"/>
        <v>#N/A</v>
      </c>
      <c r="B508" s="24" t="e">
        <f t="shared" si="30"/>
        <v>#N/A</v>
      </c>
      <c r="C508" s="24" t="e">
        <f t="shared" si="31"/>
        <v>#N/A</v>
      </c>
      <c r="D508" s="57" t="e">
        <f t="shared" si="32"/>
        <v>#N/A</v>
      </c>
      <c r="E508" s="24" t="e">
        <f>IF(ISERROR(A508),NA(),SUM(B$22:B508))</f>
        <v>#N/A</v>
      </c>
    </row>
    <row r="509" spans="1:5" x14ac:dyDescent="0.2">
      <c r="A509" s="25" t="e">
        <f t="shared" si="29"/>
        <v>#N/A</v>
      </c>
      <c r="B509" s="24" t="e">
        <f t="shared" si="30"/>
        <v>#N/A</v>
      </c>
      <c r="C509" s="24" t="e">
        <f t="shared" si="31"/>
        <v>#N/A</v>
      </c>
      <c r="D509" s="57" t="e">
        <f t="shared" si="32"/>
        <v>#N/A</v>
      </c>
      <c r="E509" s="24" t="e">
        <f>IF(ISERROR(A509),NA(),SUM(B$22:B509))</f>
        <v>#N/A</v>
      </c>
    </row>
    <row r="510" spans="1:5" x14ac:dyDescent="0.2">
      <c r="A510" s="25" t="e">
        <f t="shared" si="29"/>
        <v>#N/A</v>
      </c>
      <c r="B510" s="24" t="e">
        <f t="shared" si="30"/>
        <v>#N/A</v>
      </c>
      <c r="C510" s="24" t="e">
        <f t="shared" si="31"/>
        <v>#N/A</v>
      </c>
      <c r="D510" s="57" t="e">
        <f t="shared" si="32"/>
        <v>#N/A</v>
      </c>
      <c r="E510" s="24" t="e">
        <f>IF(ISERROR(A510),NA(),SUM(B$22:B510))</f>
        <v>#N/A</v>
      </c>
    </row>
    <row r="511" spans="1:5" x14ac:dyDescent="0.2">
      <c r="A511" s="25" t="e">
        <f t="shared" si="29"/>
        <v>#N/A</v>
      </c>
      <c r="B511" s="24" t="e">
        <f t="shared" si="30"/>
        <v>#N/A</v>
      </c>
      <c r="C511" s="24" t="e">
        <f t="shared" si="31"/>
        <v>#N/A</v>
      </c>
      <c r="D511" s="57" t="e">
        <f t="shared" si="32"/>
        <v>#N/A</v>
      </c>
      <c r="E511" s="24" t="e">
        <f>IF(ISERROR(A511),NA(),SUM(B$22:B511))</f>
        <v>#N/A</v>
      </c>
    </row>
    <row r="512" spans="1:5" x14ac:dyDescent="0.2">
      <c r="A512" s="25" t="e">
        <f t="shared" si="29"/>
        <v>#N/A</v>
      </c>
      <c r="B512" s="24" t="e">
        <f t="shared" si="30"/>
        <v>#N/A</v>
      </c>
      <c r="C512" s="24" t="e">
        <f t="shared" si="31"/>
        <v>#N/A</v>
      </c>
      <c r="D512" s="57" t="e">
        <f t="shared" si="32"/>
        <v>#N/A</v>
      </c>
      <c r="E512" s="24" t="e">
        <f>IF(ISERROR(A512),NA(),SUM(B$22:B512))</f>
        <v>#N/A</v>
      </c>
    </row>
    <row r="513" spans="1:5" x14ac:dyDescent="0.2">
      <c r="A513" s="25" t="e">
        <f t="shared" si="29"/>
        <v>#N/A</v>
      </c>
      <c r="B513" s="24" t="e">
        <f t="shared" si="30"/>
        <v>#N/A</v>
      </c>
      <c r="C513" s="24" t="e">
        <f t="shared" si="31"/>
        <v>#N/A</v>
      </c>
      <c r="D513" s="57" t="e">
        <f t="shared" si="32"/>
        <v>#N/A</v>
      </c>
      <c r="E513" s="24" t="e">
        <f>IF(ISERROR(A513),NA(),SUM(B$22:B513))</f>
        <v>#N/A</v>
      </c>
    </row>
    <row r="514" spans="1:5" x14ac:dyDescent="0.2">
      <c r="A514" s="25" t="e">
        <f t="shared" si="29"/>
        <v>#N/A</v>
      </c>
      <c r="B514" s="24" t="e">
        <f t="shared" si="30"/>
        <v>#N/A</v>
      </c>
      <c r="C514" s="24" t="e">
        <f t="shared" si="31"/>
        <v>#N/A</v>
      </c>
      <c r="D514" s="57" t="e">
        <f t="shared" si="32"/>
        <v>#N/A</v>
      </c>
      <c r="E514" s="24" t="e">
        <f>IF(ISERROR(A514),NA(),SUM(B$22:B514))</f>
        <v>#N/A</v>
      </c>
    </row>
    <row r="515" spans="1:5" x14ac:dyDescent="0.2">
      <c r="A515" s="25" t="e">
        <f t="shared" si="29"/>
        <v>#N/A</v>
      </c>
      <c r="B515" s="24" t="e">
        <f t="shared" si="30"/>
        <v>#N/A</v>
      </c>
      <c r="C515" s="24" t="e">
        <f t="shared" si="31"/>
        <v>#N/A</v>
      </c>
      <c r="D515" s="57" t="e">
        <f t="shared" si="32"/>
        <v>#N/A</v>
      </c>
      <c r="E515" s="24" t="e">
        <f>IF(ISERROR(A515),NA(),SUM(B$22:B515))</f>
        <v>#N/A</v>
      </c>
    </row>
    <row r="516" spans="1:5" x14ac:dyDescent="0.2">
      <c r="A516" s="25" t="e">
        <f t="shared" si="29"/>
        <v>#N/A</v>
      </c>
      <c r="B516" s="24" t="e">
        <f t="shared" si="30"/>
        <v>#N/A</v>
      </c>
      <c r="C516" s="24" t="e">
        <f t="shared" si="31"/>
        <v>#N/A</v>
      </c>
      <c r="D516" s="57" t="e">
        <f t="shared" si="32"/>
        <v>#N/A</v>
      </c>
      <c r="E516" s="24" t="e">
        <f>IF(ISERROR(A516),NA(),SUM(B$22:B516))</f>
        <v>#N/A</v>
      </c>
    </row>
    <row r="517" spans="1:5" x14ac:dyDescent="0.2">
      <c r="A517" s="25" t="e">
        <f t="shared" si="29"/>
        <v>#N/A</v>
      </c>
      <c r="B517" s="24" t="e">
        <f t="shared" si="30"/>
        <v>#N/A</v>
      </c>
      <c r="C517" s="24" t="e">
        <f t="shared" si="31"/>
        <v>#N/A</v>
      </c>
      <c r="D517" s="57" t="e">
        <f t="shared" si="32"/>
        <v>#N/A</v>
      </c>
      <c r="E517" s="24" t="e">
        <f>IF(ISERROR(A517),NA(),SUM(B$22:B517))</f>
        <v>#N/A</v>
      </c>
    </row>
    <row r="518" spans="1:5" x14ac:dyDescent="0.2">
      <c r="A518" s="25" t="e">
        <f t="shared" si="29"/>
        <v>#N/A</v>
      </c>
      <c r="B518" s="24" t="e">
        <f t="shared" si="30"/>
        <v>#N/A</v>
      </c>
      <c r="C518" s="24" t="e">
        <f t="shared" si="31"/>
        <v>#N/A</v>
      </c>
      <c r="D518" s="57" t="e">
        <f t="shared" si="32"/>
        <v>#N/A</v>
      </c>
      <c r="E518" s="24" t="e">
        <f>IF(ISERROR(A518),NA(),SUM(B$22:B518))</f>
        <v>#N/A</v>
      </c>
    </row>
    <row r="519" spans="1:5" x14ac:dyDescent="0.2">
      <c r="A519" s="25" t="e">
        <f t="shared" si="29"/>
        <v>#N/A</v>
      </c>
      <c r="B519" s="24" t="e">
        <f t="shared" si="30"/>
        <v>#N/A</v>
      </c>
      <c r="C519" s="24" t="e">
        <f t="shared" si="31"/>
        <v>#N/A</v>
      </c>
      <c r="D519" s="57" t="e">
        <f t="shared" si="32"/>
        <v>#N/A</v>
      </c>
      <c r="E519" s="24" t="e">
        <f>IF(ISERROR(A519),NA(),SUM(B$22:B519))</f>
        <v>#N/A</v>
      </c>
    </row>
    <row r="520" spans="1:5" x14ac:dyDescent="0.2">
      <c r="A520" s="25" t="e">
        <f t="shared" si="29"/>
        <v>#N/A</v>
      </c>
      <c r="B520" s="24" t="e">
        <f t="shared" si="30"/>
        <v>#N/A</v>
      </c>
      <c r="C520" s="24" t="e">
        <f t="shared" si="31"/>
        <v>#N/A</v>
      </c>
      <c r="D520" s="57" t="e">
        <f t="shared" si="32"/>
        <v>#N/A</v>
      </c>
      <c r="E520" s="24" t="e">
        <f>IF(ISERROR(A520),NA(),SUM(B$22:B520))</f>
        <v>#N/A</v>
      </c>
    </row>
    <row r="521" spans="1:5" x14ac:dyDescent="0.2">
      <c r="A521" s="25" t="e">
        <f t="shared" si="29"/>
        <v>#N/A</v>
      </c>
      <c r="B521" s="24" t="e">
        <f t="shared" si="30"/>
        <v>#N/A</v>
      </c>
      <c r="C521" s="24" t="e">
        <f t="shared" si="31"/>
        <v>#N/A</v>
      </c>
      <c r="D521" s="57" t="e">
        <f t="shared" si="32"/>
        <v>#N/A</v>
      </c>
      <c r="E521" s="24" t="e">
        <f>IF(ISERROR(A521),NA(),SUM(B$22:B521))</f>
        <v>#N/A</v>
      </c>
    </row>
    <row r="522" spans="1:5" x14ac:dyDescent="0.2">
      <c r="A522" s="25" t="e">
        <f t="shared" si="29"/>
        <v>#N/A</v>
      </c>
      <c r="B522" s="24" t="e">
        <f t="shared" si="30"/>
        <v>#N/A</v>
      </c>
      <c r="C522" s="24" t="e">
        <f t="shared" si="31"/>
        <v>#N/A</v>
      </c>
      <c r="D522" s="57" t="e">
        <f t="shared" si="32"/>
        <v>#N/A</v>
      </c>
      <c r="E522" s="24" t="e">
        <f>IF(ISERROR(A522),NA(),SUM(B$22:B522))</f>
        <v>#N/A</v>
      </c>
    </row>
    <row r="523" spans="1:5" x14ac:dyDescent="0.2">
      <c r="A523" s="25" t="e">
        <f t="shared" si="29"/>
        <v>#N/A</v>
      </c>
      <c r="B523" s="24" t="e">
        <f t="shared" si="30"/>
        <v>#N/A</v>
      </c>
      <c r="C523" s="24" t="e">
        <f t="shared" si="31"/>
        <v>#N/A</v>
      </c>
      <c r="D523" s="57" t="e">
        <f t="shared" si="32"/>
        <v>#N/A</v>
      </c>
      <c r="E523" s="24" t="e">
        <f>IF(ISERROR(A523),NA(),SUM(B$22:B523))</f>
        <v>#N/A</v>
      </c>
    </row>
    <row r="524" spans="1:5" x14ac:dyDescent="0.2">
      <c r="A524" s="25" t="e">
        <f t="shared" si="29"/>
        <v>#N/A</v>
      </c>
      <c r="B524" s="24" t="e">
        <f t="shared" si="30"/>
        <v>#N/A</v>
      </c>
      <c r="C524" s="24" t="e">
        <f t="shared" si="31"/>
        <v>#N/A</v>
      </c>
      <c r="D524" s="57" t="e">
        <f t="shared" si="32"/>
        <v>#N/A</v>
      </c>
      <c r="E524" s="24" t="e">
        <f>IF(ISERROR(A524),NA(),SUM(B$22:B524))</f>
        <v>#N/A</v>
      </c>
    </row>
    <row r="525" spans="1:5" x14ac:dyDescent="0.2">
      <c r="A525" s="25" t="e">
        <f t="shared" si="29"/>
        <v>#N/A</v>
      </c>
      <c r="B525" s="24" t="e">
        <f t="shared" si="30"/>
        <v>#N/A</v>
      </c>
      <c r="C525" s="24" t="e">
        <f t="shared" si="31"/>
        <v>#N/A</v>
      </c>
      <c r="D525" s="57" t="e">
        <f t="shared" si="32"/>
        <v>#N/A</v>
      </c>
      <c r="E525" s="24" t="e">
        <f>IF(ISERROR(A525),NA(),SUM(B$22:B525))</f>
        <v>#N/A</v>
      </c>
    </row>
    <row r="526" spans="1:5" x14ac:dyDescent="0.2">
      <c r="A526" s="25" t="e">
        <f t="shared" si="29"/>
        <v>#N/A</v>
      </c>
      <c r="B526" s="24" t="e">
        <f t="shared" si="30"/>
        <v>#N/A</v>
      </c>
      <c r="C526" s="24" t="e">
        <f t="shared" si="31"/>
        <v>#N/A</v>
      </c>
      <c r="D526" s="57" t="e">
        <f t="shared" si="32"/>
        <v>#N/A</v>
      </c>
      <c r="E526" s="24" t="e">
        <f>IF(ISERROR(A526),NA(),SUM(B$22:B526))</f>
        <v>#N/A</v>
      </c>
    </row>
    <row r="527" spans="1:5" x14ac:dyDescent="0.2">
      <c r="A527" s="25" t="e">
        <f t="shared" si="29"/>
        <v>#N/A</v>
      </c>
      <c r="B527" s="24" t="e">
        <f t="shared" si="30"/>
        <v>#N/A</v>
      </c>
      <c r="C527" s="24" t="e">
        <f t="shared" si="31"/>
        <v>#N/A</v>
      </c>
      <c r="D527" s="57" t="e">
        <f t="shared" si="32"/>
        <v>#N/A</v>
      </c>
      <c r="E527" s="24" t="e">
        <f>IF(ISERROR(A527),NA(),SUM(B$22:B527))</f>
        <v>#N/A</v>
      </c>
    </row>
    <row r="528" spans="1:5" x14ac:dyDescent="0.2">
      <c r="A528" s="25" t="e">
        <f t="shared" si="29"/>
        <v>#N/A</v>
      </c>
      <c r="B528" s="24" t="e">
        <f t="shared" si="30"/>
        <v>#N/A</v>
      </c>
      <c r="C528" s="24" t="e">
        <f t="shared" si="31"/>
        <v>#N/A</v>
      </c>
      <c r="D528" s="57" t="e">
        <f t="shared" si="32"/>
        <v>#N/A</v>
      </c>
      <c r="E528" s="24" t="e">
        <f>IF(ISERROR(A528),NA(),SUM(B$22:B528))</f>
        <v>#N/A</v>
      </c>
    </row>
    <row r="529" spans="1:5" x14ac:dyDescent="0.2">
      <c r="A529" s="25" t="e">
        <f t="shared" si="29"/>
        <v>#N/A</v>
      </c>
      <c r="B529" s="24" t="e">
        <f t="shared" si="30"/>
        <v>#N/A</v>
      </c>
      <c r="C529" s="24" t="e">
        <f t="shared" si="31"/>
        <v>#N/A</v>
      </c>
      <c r="D529" s="57" t="e">
        <f t="shared" si="32"/>
        <v>#N/A</v>
      </c>
      <c r="E529" s="24" t="e">
        <f>IF(ISERROR(A529),NA(),SUM(B$22:B529))</f>
        <v>#N/A</v>
      </c>
    </row>
    <row r="530" spans="1:5" x14ac:dyDescent="0.2">
      <c r="A530" s="25" t="e">
        <f t="shared" si="29"/>
        <v>#N/A</v>
      </c>
      <c r="B530" s="24" t="e">
        <f t="shared" si="30"/>
        <v>#N/A</v>
      </c>
      <c r="C530" s="24" t="e">
        <f t="shared" si="31"/>
        <v>#N/A</v>
      </c>
      <c r="D530" s="57" t="e">
        <f t="shared" si="32"/>
        <v>#N/A</v>
      </c>
      <c r="E530" s="24" t="e">
        <f>IF(ISERROR(A530),NA(),SUM(B$22:B530))</f>
        <v>#N/A</v>
      </c>
    </row>
    <row r="531" spans="1:5" x14ac:dyDescent="0.2">
      <c r="A531" s="25" t="e">
        <f t="shared" si="29"/>
        <v>#N/A</v>
      </c>
      <c r="B531" s="24" t="e">
        <f t="shared" si="30"/>
        <v>#N/A</v>
      </c>
      <c r="C531" s="24" t="e">
        <f t="shared" si="31"/>
        <v>#N/A</v>
      </c>
      <c r="D531" s="57" t="e">
        <f t="shared" si="32"/>
        <v>#N/A</v>
      </c>
      <c r="E531" s="24" t="e">
        <f>IF(ISERROR(A531),NA(),SUM(B$22:B531))</f>
        <v>#N/A</v>
      </c>
    </row>
    <row r="532" spans="1:5" x14ac:dyDescent="0.2">
      <c r="A532" s="25" t="e">
        <f t="shared" si="29"/>
        <v>#N/A</v>
      </c>
      <c r="B532" s="24" t="e">
        <f t="shared" si="30"/>
        <v>#N/A</v>
      </c>
      <c r="C532" s="24" t="e">
        <f t="shared" si="31"/>
        <v>#N/A</v>
      </c>
      <c r="D532" s="57" t="e">
        <f t="shared" si="32"/>
        <v>#N/A</v>
      </c>
      <c r="E532" s="24" t="e">
        <f>IF(ISERROR(A532),NA(),SUM(B$22:B532))</f>
        <v>#N/A</v>
      </c>
    </row>
    <row r="533" spans="1:5" x14ac:dyDescent="0.2">
      <c r="A533" s="25" t="e">
        <f t="shared" si="29"/>
        <v>#N/A</v>
      </c>
      <c r="B533" s="24" t="e">
        <f t="shared" si="30"/>
        <v>#N/A</v>
      </c>
      <c r="C533" s="24" t="e">
        <f t="shared" si="31"/>
        <v>#N/A</v>
      </c>
      <c r="D533" s="57" t="e">
        <f t="shared" si="32"/>
        <v>#N/A</v>
      </c>
      <c r="E533" s="24" t="e">
        <f>IF(ISERROR(A533),NA(),SUM(B$22:B533))</f>
        <v>#N/A</v>
      </c>
    </row>
    <row r="534" spans="1:5" x14ac:dyDescent="0.2">
      <c r="A534" s="25" t="e">
        <f t="shared" si="29"/>
        <v>#N/A</v>
      </c>
      <c r="B534" s="24" t="e">
        <f t="shared" si="30"/>
        <v>#N/A</v>
      </c>
      <c r="C534" s="24" t="e">
        <f t="shared" si="31"/>
        <v>#N/A</v>
      </c>
      <c r="D534" s="57" t="e">
        <f t="shared" si="32"/>
        <v>#N/A</v>
      </c>
      <c r="E534" s="24" t="e">
        <f>IF(ISERROR(A534),NA(),SUM(B$22:B534))</f>
        <v>#N/A</v>
      </c>
    </row>
    <row r="535" spans="1:5" x14ac:dyDescent="0.2">
      <c r="A535" s="25" t="e">
        <f t="shared" ref="A535:A598" si="33">IF(type=1,IF(A534&gt;=nper-1,NA(),A534+1),IF(A534&gt;=nper,NA(),A534+1))</f>
        <v>#N/A</v>
      </c>
      <c r="B535" s="24" t="e">
        <f t="shared" ref="B535:B598" si="34">IF(ISERROR(A535),NA(),D534*rper)</f>
        <v>#N/A</v>
      </c>
      <c r="C535" s="24" t="e">
        <f t="shared" ref="C535:C598" si="35">IF(A535&lt;=IF(type=1,nper-1,nper),FV(gper,A535,,-w),NA())</f>
        <v>#N/A</v>
      </c>
      <c r="D535" s="57" t="e">
        <f t="shared" si="32"/>
        <v>#N/A</v>
      </c>
      <c r="E535" s="24" t="e">
        <f>IF(ISERROR(A535),NA(),SUM(B$22:B535))</f>
        <v>#N/A</v>
      </c>
    </row>
    <row r="536" spans="1:5" x14ac:dyDescent="0.2">
      <c r="A536" s="25" t="e">
        <f t="shared" si="33"/>
        <v>#N/A</v>
      </c>
      <c r="B536" s="24" t="e">
        <f t="shared" si="34"/>
        <v>#N/A</v>
      </c>
      <c r="C536" s="24" t="e">
        <f t="shared" si="35"/>
        <v>#N/A</v>
      </c>
      <c r="D536" s="57" t="e">
        <f t="shared" si="32"/>
        <v>#N/A</v>
      </c>
      <c r="E536" s="24" t="e">
        <f>IF(ISERROR(A536),NA(),SUM(B$22:B536))</f>
        <v>#N/A</v>
      </c>
    </row>
    <row r="537" spans="1:5" x14ac:dyDescent="0.2">
      <c r="A537" s="25" t="e">
        <f t="shared" si="33"/>
        <v>#N/A</v>
      </c>
      <c r="B537" s="24" t="e">
        <f t="shared" si="34"/>
        <v>#N/A</v>
      </c>
      <c r="C537" s="24" t="e">
        <f t="shared" si="35"/>
        <v>#N/A</v>
      </c>
      <c r="D537" s="57" t="e">
        <f t="shared" si="32"/>
        <v>#N/A</v>
      </c>
      <c r="E537" s="24" t="e">
        <f>IF(ISERROR(A537),NA(),SUM(B$22:B537))</f>
        <v>#N/A</v>
      </c>
    </row>
    <row r="538" spans="1:5" x14ac:dyDescent="0.2">
      <c r="A538" s="25" t="e">
        <f t="shared" si="33"/>
        <v>#N/A</v>
      </c>
      <c r="B538" s="24" t="e">
        <f t="shared" si="34"/>
        <v>#N/A</v>
      </c>
      <c r="C538" s="24" t="e">
        <f t="shared" si="35"/>
        <v>#N/A</v>
      </c>
      <c r="D538" s="57" t="e">
        <f t="shared" si="32"/>
        <v>#N/A</v>
      </c>
      <c r="E538" s="24" t="e">
        <f>IF(ISERROR(A538),NA(),SUM(B$22:B538))</f>
        <v>#N/A</v>
      </c>
    </row>
    <row r="539" spans="1:5" x14ac:dyDescent="0.2">
      <c r="A539" s="25" t="e">
        <f t="shared" si="33"/>
        <v>#N/A</v>
      </c>
      <c r="B539" s="24" t="e">
        <f t="shared" si="34"/>
        <v>#N/A</v>
      </c>
      <c r="C539" s="24" t="e">
        <f t="shared" si="35"/>
        <v>#N/A</v>
      </c>
      <c r="D539" s="57" t="e">
        <f t="shared" si="32"/>
        <v>#N/A</v>
      </c>
      <c r="E539" s="24" t="e">
        <f>IF(ISERROR(A539),NA(),SUM(B$22:B539))</f>
        <v>#N/A</v>
      </c>
    </row>
    <row r="540" spans="1:5" x14ac:dyDescent="0.2">
      <c r="A540" s="25" t="e">
        <f t="shared" si="33"/>
        <v>#N/A</v>
      </c>
      <c r="B540" s="24" t="e">
        <f t="shared" si="34"/>
        <v>#N/A</v>
      </c>
      <c r="C540" s="24" t="e">
        <f t="shared" si="35"/>
        <v>#N/A</v>
      </c>
      <c r="D540" s="57" t="e">
        <f t="shared" si="32"/>
        <v>#N/A</v>
      </c>
      <c r="E540" s="24" t="e">
        <f>IF(ISERROR(A540),NA(),SUM(B$22:B540))</f>
        <v>#N/A</v>
      </c>
    </row>
    <row r="541" spans="1:5" x14ac:dyDescent="0.2">
      <c r="A541" s="25" t="e">
        <f t="shared" si="33"/>
        <v>#N/A</v>
      </c>
      <c r="B541" s="24" t="e">
        <f t="shared" si="34"/>
        <v>#N/A</v>
      </c>
      <c r="C541" s="24" t="e">
        <f t="shared" si="35"/>
        <v>#N/A</v>
      </c>
      <c r="D541" s="57" t="e">
        <f t="shared" si="32"/>
        <v>#N/A</v>
      </c>
      <c r="E541" s="24" t="e">
        <f>IF(ISERROR(A541),NA(),SUM(B$22:B541))</f>
        <v>#N/A</v>
      </c>
    </row>
    <row r="542" spans="1:5" x14ac:dyDescent="0.2">
      <c r="A542" s="25" t="e">
        <f t="shared" si="33"/>
        <v>#N/A</v>
      </c>
      <c r="B542" s="24" t="e">
        <f t="shared" si="34"/>
        <v>#N/A</v>
      </c>
      <c r="C542" s="24" t="e">
        <f t="shared" si="35"/>
        <v>#N/A</v>
      </c>
      <c r="D542" s="57" t="e">
        <f t="shared" si="32"/>
        <v>#N/A</v>
      </c>
      <c r="E542" s="24" t="e">
        <f>IF(ISERROR(A542),NA(),SUM(B$22:B542))</f>
        <v>#N/A</v>
      </c>
    </row>
    <row r="543" spans="1:5" x14ac:dyDescent="0.2">
      <c r="A543" s="25" t="e">
        <f t="shared" si="33"/>
        <v>#N/A</v>
      </c>
      <c r="B543" s="24" t="e">
        <f t="shared" si="34"/>
        <v>#N/A</v>
      </c>
      <c r="C543" s="24" t="e">
        <f t="shared" si="35"/>
        <v>#N/A</v>
      </c>
      <c r="D543" s="57" t="e">
        <f t="shared" si="32"/>
        <v>#N/A</v>
      </c>
      <c r="E543" s="24" t="e">
        <f>IF(ISERROR(A543),NA(),SUM(B$22:B543))</f>
        <v>#N/A</v>
      </c>
    </row>
    <row r="544" spans="1:5" x14ac:dyDescent="0.2">
      <c r="A544" s="25" t="e">
        <f t="shared" si="33"/>
        <v>#N/A</v>
      </c>
      <c r="B544" s="24" t="e">
        <f t="shared" si="34"/>
        <v>#N/A</v>
      </c>
      <c r="C544" s="24" t="e">
        <f t="shared" si="35"/>
        <v>#N/A</v>
      </c>
      <c r="D544" s="57" t="e">
        <f t="shared" si="32"/>
        <v>#N/A</v>
      </c>
      <c r="E544" s="24" t="e">
        <f>IF(ISERROR(A544),NA(),SUM(B$22:B544))</f>
        <v>#N/A</v>
      </c>
    </row>
    <row r="545" spans="1:5" x14ac:dyDescent="0.2">
      <c r="A545" s="25" t="e">
        <f t="shared" si="33"/>
        <v>#N/A</v>
      </c>
      <c r="B545" s="24" t="e">
        <f t="shared" si="34"/>
        <v>#N/A</v>
      </c>
      <c r="C545" s="24" t="e">
        <f t="shared" si="35"/>
        <v>#N/A</v>
      </c>
      <c r="D545" s="57" t="e">
        <f t="shared" si="32"/>
        <v>#N/A</v>
      </c>
      <c r="E545" s="24" t="e">
        <f>IF(ISERROR(A545),NA(),SUM(B$22:B545))</f>
        <v>#N/A</v>
      </c>
    </row>
    <row r="546" spans="1:5" x14ac:dyDescent="0.2">
      <c r="A546" s="25" t="e">
        <f t="shared" si="33"/>
        <v>#N/A</v>
      </c>
      <c r="B546" s="24" t="e">
        <f t="shared" si="34"/>
        <v>#N/A</v>
      </c>
      <c r="C546" s="24" t="e">
        <f t="shared" si="35"/>
        <v>#N/A</v>
      </c>
      <c r="D546" s="57" t="e">
        <f t="shared" si="32"/>
        <v>#N/A</v>
      </c>
      <c r="E546" s="24" t="e">
        <f>IF(ISERROR(A546),NA(),SUM(B$22:B546))</f>
        <v>#N/A</v>
      </c>
    </row>
    <row r="547" spans="1:5" x14ac:dyDescent="0.2">
      <c r="A547" s="25" t="e">
        <f t="shared" si="33"/>
        <v>#N/A</v>
      </c>
      <c r="B547" s="24" t="e">
        <f t="shared" si="34"/>
        <v>#N/A</v>
      </c>
      <c r="C547" s="24" t="e">
        <f t="shared" si="35"/>
        <v>#N/A</v>
      </c>
      <c r="D547" s="57" t="e">
        <f t="shared" si="32"/>
        <v>#N/A</v>
      </c>
      <c r="E547" s="24" t="e">
        <f>IF(ISERROR(A547),NA(),SUM(B$22:B547))</f>
        <v>#N/A</v>
      </c>
    </row>
    <row r="548" spans="1:5" x14ac:dyDescent="0.2">
      <c r="A548" s="25" t="e">
        <f t="shared" si="33"/>
        <v>#N/A</v>
      </c>
      <c r="B548" s="24" t="e">
        <f t="shared" si="34"/>
        <v>#N/A</v>
      </c>
      <c r="C548" s="24" t="e">
        <f t="shared" si="35"/>
        <v>#N/A</v>
      </c>
      <c r="D548" s="57" t="e">
        <f t="shared" si="32"/>
        <v>#N/A</v>
      </c>
      <c r="E548" s="24" t="e">
        <f>IF(ISERROR(A548),NA(),SUM(B$22:B548))</f>
        <v>#N/A</v>
      </c>
    </row>
    <row r="549" spans="1:5" x14ac:dyDescent="0.2">
      <c r="A549" s="25" t="e">
        <f t="shared" si="33"/>
        <v>#N/A</v>
      </c>
      <c r="B549" s="24" t="e">
        <f t="shared" si="34"/>
        <v>#N/A</v>
      </c>
      <c r="C549" s="24" t="e">
        <f t="shared" si="35"/>
        <v>#N/A</v>
      </c>
      <c r="D549" s="57" t="e">
        <f t="shared" si="32"/>
        <v>#N/A</v>
      </c>
      <c r="E549" s="24" t="e">
        <f>IF(ISERROR(A549),NA(),SUM(B$22:B549))</f>
        <v>#N/A</v>
      </c>
    </row>
    <row r="550" spans="1:5" x14ac:dyDescent="0.2">
      <c r="A550" s="25" t="e">
        <f t="shared" si="33"/>
        <v>#N/A</v>
      </c>
      <c r="B550" s="24" t="e">
        <f t="shared" si="34"/>
        <v>#N/A</v>
      </c>
      <c r="C550" s="24" t="e">
        <f t="shared" si="35"/>
        <v>#N/A</v>
      </c>
      <c r="D550" s="57" t="e">
        <f t="shared" si="32"/>
        <v>#N/A</v>
      </c>
      <c r="E550" s="24" t="e">
        <f>IF(ISERROR(A550),NA(),SUM(B$22:B550))</f>
        <v>#N/A</v>
      </c>
    </row>
    <row r="551" spans="1:5" x14ac:dyDescent="0.2">
      <c r="A551" s="25" t="e">
        <f t="shared" si="33"/>
        <v>#N/A</v>
      </c>
      <c r="B551" s="24" t="e">
        <f t="shared" si="34"/>
        <v>#N/A</v>
      </c>
      <c r="C551" s="24" t="e">
        <f t="shared" si="35"/>
        <v>#N/A</v>
      </c>
      <c r="D551" s="57" t="e">
        <f t="shared" si="32"/>
        <v>#N/A</v>
      </c>
      <c r="E551" s="24" t="e">
        <f>IF(ISERROR(A551),NA(),SUM(B$22:B551))</f>
        <v>#N/A</v>
      </c>
    </row>
    <row r="552" spans="1:5" x14ac:dyDescent="0.2">
      <c r="A552" s="25" t="e">
        <f t="shared" si="33"/>
        <v>#N/A</v>
      </c>
      <c r="B552" s="24" t="e">
        <f t="shared" si="34"/>
        <v>#N/A</v>
      </c>
      <c r="C552" s="24" t="e">
        <f t="shared" si="35"/>
        <v>#N/A</v>
      </c>
      <c r="D552" s="57" t="e">
        <f t="shared" si="32"/>
        <v>#N/A</v>
      </c>
      <c r="E552" s="24" t="e">
        <f>IF(ISERROR(A552),NA(),SUM(B$22:B552))</f>
        <v>#N/A</v>
      </c>
    </row>
    <row r="553" spans="1:5" x14ac:dyDescent="0.2">
      <c r="A553" s="25" t="e">
        <f t="shared" si="33"/>
        <v>#N/A</v>
      </c>
      <c r="B553" s="24" t="e">
        <f t="shared" si="34"/>
        <v>#N/A</v>
      </c>
      <c r="C553" s="24" t="e">
        <f t="shared" si="35"/>
        <v>#N/A</v>
      </c>
      <c r="D553" s="57" t="e">
        <f t="shared" si="32"/>
        <v>#N/A</v>
      </c>
      <c r="E553" s="24" t="e">
        <f>IF(ISERROR(A553),NA(),SUM(B$22:B553))</f>
        <v>#N/A</v>
      </c>
    </row>
    <row r="554" spans="1:5" x14ac:dyDescent="0.2">
      <c r="A554" s="25" t="e">
        <f t="shared" si="33"/>
        <v>#N/A</v>
      </c>
      <c r="B554" s="24" t="e">
        <f t="shared" si="34"/>
        <v>#N/A</v>
      </c>
      <c r="C554" s="24" t="e">
        <f t="shared" si="35"/>
        <v>#N/A</v>
      </c>
      <c r="D554" s="57" t="e">
        <f t="shared" ref="D554:D617" si="36">IF(ISERROR(A554),NA(),D553-C554+B554)</f>
        <v>#N/A</v>
      </c>
      <c r="E554" s="24" t="e">
        <f>IF(ISERROR(A554),NA(),SUM(B$22:B554))</f>
        <v>#N/A</v>
      </c>
    </row>
    <row r="555" spans="1:5" x14ac:dyDescent="0.2">
      <c r="A555" s="25" t="e">
        <f t="shared" si="33"/>
        <v>#N/A</v>
      </c>
      <c r="B555" s="24" t="e">
        <f t="shared" si="34"/>
        <v>#N/A</v>
      </c>
      <c r="C555" s="24" t="e">
        <f t="shared" si="35"/>
        <v>#N/A</v>
      </c>
      <c r="D555" s="57" t="e">
        <f t="shared" si="36"/>
        <v>#N/A</v>
      </c>
      <c r="E555" s="24" t="e">
        <f>IF(ISERROR(A555),NA(),SUM(B$22:B555))</f>
        <v>#N/A</v>
      </c>
    </row>
    <row r="556" spans="1:5" x14ac:dyDescent="0.2">
      <c r="A556" s="25" t="e">
        <f t="shared" si="33"/>
        <v>#N/A</v>
      </c>
      <c r="B556" s="24" t="e">
        <f t="shared" si="34"/>
        <v>#N/A</v>
      </c>
      <c r="C556" s="24" t="e">
        <f t="shared" si="35"/>
        <v>#N/A</v>
      </c>
      <c r="D556" s="57" t="e">
        <f t="shared" si="36"/>
        <v>#N/A</v>
      </c>
      <c r="E556" s="24" t="e">
        <f>IF(ISERROR(A556),NA(),SUM(B$22:B556))</f>
        <v>#N/A</v>
      </c>
    </row>
    <row r="557" spans="1:5" x14ac:dyDescent="0.2">
      <c r="A557" s="25" t="e">
        <f t="shared" si="33"/>
        <v>#N/A</v>
      </c>
      <c r="B557" s="24" t="e">
        <f t="shared" si="34"/>
        <v>#N/A</v>
      </c>
      <c r="C557" s="24" t="e">
        <f t="shared" si="35"/>
        <v>#N/A</v>
      </c>
      <c r="D557" s="57" t="e">
        <f t="shared" si="36"/>
        <v>#N/A</v>
      </c>
      <c r="E557" s="24" t="e">
        <f>IF(ISERROR(A557),NA(),SUM(B$22:B557))</f>
        <v>#N/A</v>
      </c>
    </row>
    <row r="558" spans="1:5" x14ac:dyDescent="0.2">
      <c r="A558" s="25" t="e">
        <f t="shared" si="33"/>
        <v>#N/A</v>
      </c>
      <c r="B558" s="24" t="e">
        <f t="shared" si="34"/>
        <v>#N/A</v>
      </c>
      <c r="C558" s="24" t="e">
        <f t="shared" si="35"/>
        <v>#N/A</v>
      </c>
      <c r="D558" s="57" t="e">
        <f t="shared" si="36"/>
        <v>#N/A</v>
      </c>
      <c r="E558" s="24" t="e">
        <f>IF(ISERROR(A558),NA(),SUM(B$22:B558))</f>
        <v>#N/A</v>
      </c>
    </row>
    <row r="559" spans="1:5" x14ac:dyDescent="0.2">
      <c r="A559" s="25" t="e">
        <f t="shared" si="33"/>
        <v>#N/A</v>
      </c>
      <c r="B559" s="24" t="e">
        <f t="shared" si="34"/>
        <v>#N/A</v>
      </c>
      <c r="C559" s="24" t="e">
        <f t="shared" si="35"/>
        <v>#N/A</v>
      </c>
      <c r="D559" s="57" t="e">
        <f t="shared" si="36"/>
        <v>#N/A</v>
      </c>
      <c r="E559" s="24" t="e">
        <f>IF(ISERROR(A559),NA(),SUM(B$22:B559))</f>
        <v>#N/A</v>
      </c>
    </row>
    <row r="560" spans="1:5" x14ac:dyDescent="0.2">
      <c r="A560" s="25" t="e">
        <f t="shared" si="33"/>
        <v>#N/A</v>
      </c>
      <c r="B560" s="24" t="e">
        <f t="shared" si="34"/>
        <v>#N/A</v>
      </c>
      <c r="C560" s="24" t="e">
        <f t="shared" si="35"/>
        <v>#N/A</v>
      </c>
      <c r="D560" s="57" t="e">
        <f t="shared" si="36"/>
        <v>#N/A</v>
      </c>
      <c r="E560" s="24" t="e">
        <f>IF(ISERROR(A560),NA(),SUM(B$22:B560))</f>
        <v>#N/A</v>
      </c>
    </row>
    <row r="561" spans="1:5" x14ac:dyDescent="0.2">
      <c r="A561" s="25" t="e">
        <f t="shared" si="33"/>
        <v>#N/A</v>
      </c>
      <c r="B561" s="24" t="e">
        <f t="shared" si="34"/>
        <v>#N/A</v>
      </c>
      <c r="C561" s="24" t="e">
        <f t="shared" si="35"/>
        <v>#N/A</v>
      </c>
      <c r="D561" s="57" t="e">
        <f t="shared" si="36"/>
        <v>#N/A</v>
      </c>
      <c r="E561" s="24" t="e">
        <f>IF(ISERROR(A561),NA(),SUM(B$22:B561))</f>
        <v>#N/A</v>
      </c>
    </row>
    <row r="562" spans="1:5" x14ac:dyDescent="0.2">
      <c r="A562" s="25" t="e">
        <f t="shared" si="33"/>
        <v>#N/A</v>
      </c>
      <c r="B562" s="24" t="e">
        <f t="shared" si="34"/>
        <v>#N/A</v>
      </c>
      <c r="C562" s="24" t="e">
        <f t="shared" si="35"/>
        <v>#N/A</v>
      </c>
      <c r="D562" s="57" t="e">
        <f t="shared" si="36"/>
        <v>#N/A</v>
      </c>
      <c r="E562" s="24" t="e">
        <f>IF(ISERROR(A562),NA(),SUM(B$22:B562))</f>
        <v>#N/A</v>
      </c>
    </row>
    <row r="563" spans="1:5" x14ac:dyDescent="0.2">
      <c r="A563" s="25" t="e">
        <f t="shared" si="33"/>
        <v>#N/A</v>
      </c>
      <c r="B563" s="24" t="e">
        <f t="shared" si="34"/>
        <v>#N/A</v>
      </c>
      <c r="C563" s="24" t="e">
        <f t="shared" si="35"/>
        <v>#N/A</v>
      </c>
      <c r="D563" s="57" t="e">
        <f t="shared" si="36"/>
        <v>#N/A</v>
      </c>
      <c r="E563" s="24" t="e">
        <f>IF(ISERROR(A563),NA(),SUM(B$22:B563))</f>
        <v>#N/A</v>
      </c>
    </row>
    <row r="564" spans="1:5" x14ac:dyDescent="0.2">
      <c r="A564" s="25" t="e">
        <f t="shared" si="33"/>
        <v>#N/A</v>
      </c>
      <c r="B564" s="24" t="e">
        <f t="shared" si="34"/>
        <v>#N/A</v>
      </c>
      <c r="C564" s="24" t="e">
        <f t="shared" si="35"/>
        <v>#N/A</v>
      </c>
      <c r="D564" s="57" t="e">
        <f t="shared" si="36"/>
        <v>#N/A</v>
      </c>
      <c r="E564" s="24" t="e">
        <f>IF(ISERROR(A564),NA(),SUM(B$22:B564))</f>
        <v>#N/A</v>
      </c>
    </row>
    <row r="565" spans="1:5" x14ac:dyDescent="0.2">
      <c r="A565" s="25" t="e">
        <f t="shared" si="33"/>
        <v>#N/A</v>
      </c>
      <c r="B565" s="24" t="e">
        <f t="shared" si="34"/>
        <v>#N/A</v>
      </c>
      <c r="C565" s="24" t="e">
        <f t="shared" si="35"/>
        <v>#N/A</v>
      </c>
      <c r="D565" s="57" t="e">
        <f t="shared" si="36"/>
        <v>#N/A</v>
      </c>
      <c r="E565" s="24" t="e">
        <f>IF(ISERROR(A565),NA(),SUM(B$22:B565))</f>
        <v>#N/A</v>
      </c>
    </row>
    <row r="566" spans="1:5" x14ac:dyDescent="0.2">
      <c r="A566" s="25" t="e">
        <f t="shared" si="33"/>
        <v>#N/A</v>
      </c>
      <c r="B566" s="24" t="e">
        <f t="shared" si="34"/>
        <v>#N/A</v>
      </c>
      <c r="C566" s="24" t="e">
        <f t="shared" si="35"/>
        <v>#N/A</v>
      </c>
      <c r="D566" s="57" t="e">
        <f t="shared" si="36"/>
        <v>#N/A</v>
      </c>
      <c r="E566" s="24" t="e">
        <f>IF(ISERROR(A566),NA(),SUM(B$22:B566))</f>
        <v>#N/A</v>
      </c>
    </row>
    <row r="567" spans="1:5" x14ac:dyDescent="0.2">
      <c r="A567" s="25" t="e">
        <f t="shared" si="33"/>
        <v>#N/A</v>
      </c>
      <c r="B567" s="24" t="e">
        <f t="shared" si="34"/>
        <v>#N/A</v>
      </c>
      <c r="C567" s="24" t="e">
        <f t="shared" si="35"/>
        <v>#N/A</v>
      </c>
      <c r="D567" s="57" t="e">
        <f t="shared" si="36"/>
        <v>#N/A</v>
      </c>
      <c r="E567" s="24" t="e">
        <f>IF(ISERROR(A567),NA(),SUM(B$22:B567))</f>
        <v>#N/A</v>
      </c>
    </row>
    <row r="568" spans="1:5" x14ac:dyDescent="0.2">
      <c r="A568" s="25" t="e">
        <f t="shared" si="33"/>
        <v>#N/A</v>
      </c>
      <c r="B568" s="24" t="e">
        <f t="shared" si="34"/>
        <v>#N/A</v>
      </c>
      <c r="C568" s="24" t="e">
        <f t="shared" si="35"/>
        <v>#N/A</v>
      </c>
      <c r="D568" s="57" t="e">
        <f t="shared" si="36"/>
        <v>#N/A</v>
      </c>
      <c r="E568" s="24" t="e">
        <f>IF(ISERROR(A568),NA(),SUM(B$22:B568))</f>
        <v>#N/A</v>
      </c>
    </row>
    <row r="569" spans="1:5" x14ac:dyDescent="0.2">
      <c r="A569" s="25" t="e">
        <f t="shared" si="33"/>
        <v>#N/A</v>
      </c>
      <c r="B569" s="24" t="e">
        <f t="shared" si="34"/>
        <v>#N/A</v>
      </c>
      <c r="C569" s="24" t="e">
        <f t="shared" si="35"/>
        <v>#N/A</v>
      </c>
      <c r="D569" s="57" t="e">
        <f t="shared" si="36"/>
        <v>#N/A</v>
      </c>
      <c r="E569" s="24" t="e">
        <f>IF(ISERROR(A569),NA(),SUM(B$22:B569))</f>
        <v>#N/A</v>
      </c>
    </row>
    <row r="570" spans="1:5" x14ac:dyDescent="0.2">
      <c r="A570" s="25" t="e">
        <f t="shared" si="33"/>
        <v>#N/A</v>
      </c>
      <c r="B570" s="24" t="e">
        <f t="shared" si="34"/>
        <v>#N/A</v>
      </c>
      <c r="C570" s="24" t="e">
        <f t="shared" si="35"/>
        <v>#N/A</v>
      </c>
      <c r="D570" s="57" t="e">
        <f t="shared" si="36"/>
        <v>#N/A</v>
      </c>
      <c r="E570" s="24" t="e">
        <f>IF(ISERROR(A570),NA(),SUM(B$22:B570))</f>
        <v>#N/A</v>
      </c>
    </row>
    <row r="571" spans="1:5" x14ac:dyDescent="0.2">
      <c r="A571" s="25" t="e">
        <f t="shared" si="33"/>
        <v>#N/A</v>
      </c>
      <c r="B571" s="24" t="e">
        <f t="shared" si="34"/>
        <v>#N/A</v>
      </c>
      <c r="C571" s="24" t="e">
        <f t="shared" si="35"/>
        <v>#N/A</v>
      </c>
      <c r="D571" s="57" t="e">
        <f t="shared" si="36"/>
        <v>#N/A</v>
      </c>
      <c r="E571" s="24" t="e">
        <f>IF(ISERROR(A571),NA(),SUM(B$22:B571))</f>
        <v>#N/A</v>
      </c>
    </row>
    <row r="572" spans="1:5" x14ac:dyDescent="0.2">
      <c r="A572" s="25" t="e">
        <f t="shared" si="33"/>
        <v>#N/A</v>
      </c>
      <c r="B572" s="24" t="e">
        <f t="shared" si="34"/>
        <v>#N/A</v>
      </c>
      <c r="C572" s="24" t="e">
        <f t="shared" si="35"/>
        <v>#N/A</v>
      </c>
      <c r="D572" s="57" t="e">
        <f t="shared" si="36"/>
        <v>#N/A</v>
      </c>
      <c r="E572" s="24" t="e">
        <f>IF(ISERROR(A572),NA(),SUM(B$22:B572))</f>
        <v>#N/A</v>
      </c>
    </row>
    <row r="573" spans="1:5" x14ac:dyDescent="0.2">
      <c r="A573" s="25" t="e">
        <f t="shared" si="33"/>
        <v>#N/A</v>
      </c>
      <c r="B573" s="24" t="e">
        <f t="shared" si="34"/>
        <v>#N/A</v>
      </c>
      <c r="C573" s="24" t="e">
        <f t="shared" si="35"/>
        <v>#N/A</v>
      </c>
      <c r="D573" s="57" t="e">
        <f t="shared" si="36"/>
        <v>#N/A</v>
      </c>
      <c r="E573" s="24" t="e">
        <f>IF(ISERROR(A573),NA(),SUM(B$22:B573))</f>
        <v>#N/A</v>
      </c>
    </row>
    <row r="574" spans="1:5" x14ac:dyDescent="0.2">
      <c r="A574" s="25" t="e">
        <f t="shared" si="33"/>
        <v>#N/A</v>
      </c>
      <c r="B574" s="24" t="e">
        <f t="shared" si="34"/>
        <v>#N/A</v>
      </c>
      <c r="C574" s="24" t="e">
        <f t="shared" si="35"/>
        <v>#N/A</v>
      </c>
      <c r="D574" s="57" t="e">
        <f t="shared" si="36"/>
        <v>#N/A</v>
      </c>
      <c r="E574" s="24" t="e">
        <f>IF(ISERROR(A574),NA(),SUM(B$22:B574))</f>
        <v>#N/A</v>
      </c>
    </row>
    <row r="575" spans="1:5" x14ac:dyDescent="0.2">
      <c r="A575" s="25" t="e">
        <f t="shared" si="33"/>
        <v>#N/A</v>
      </c>
      <c r="B575" s="24" t="e">
        <f t="shared" si="34"/>
        <v>#N/A</v>
      </c>
      <c r="C575" s="24" t="e">
        <f t="shared" si="35"/>
        <v>#N/A</v>
      </c>
      <c r="D575" s="57" t="e">
        <f t="shared" si="36"/>
        <v>#N/A</v>
      </c>
      <c r="E575" s="24" t="e">
        <f>IF(ISERROR(A575),NA(),SUM(B$22:B575))</f>
        <v>#N/A</v>
      </c>
    </row>
    <row r="576" spans="1:5" x14ac:dyDescent="0.2">
      <c r="A576" s="25" t="e">
        <f t="shared" si="33"/>
        <v>#N/A</v>
      </c>
      <c r="B576" s="24" t="e">
        <f t="shared" si="34"/>
        <v>#N/A</v>
      </c>
      <c r="C576" s="24" t="e">
        <f t="shared" si="35"/>
        <v>#N/A</v>
      </c>
      <c r="D576" s="57" t="e">
        <f t="shared" si="36"/>
        <v>#N/A</v>
      </c>
      <c r="E576" s="24" t="e">
        <f>IF(ISERROR(A576),NA(),SUM(B$22:B576))</f>
        <v>#N/A</v>
      </c>
    </row>
    <row r="577" spans="1:5" x14ac:dyDescent="0.2">
      <c r="A577" s="25" t="e">
        <f t="shared" si="33"/>
        <v>#N/A</v>
      </c>
      <c r="B577" s="24" t="e">
        <f t="shared" si="34"/>
        <v>#N/A</v>
      </c>
      <c r="C577" s="24" t="e">
        <f t="shared" si="35"/>
        <v>#N/A</v>
      </c>
      <c r="D577" s="57" t="e">
        <f t="shared" si="36"/>
        <v>#N/A</v>
      </c>
      <c r="E577" s="24" t="e">
        <f>IF(ISERROR(A577),NA(),SUM(B$22:B577))</f>
        <v>#N/A</v>
      </c>
    </row>
    <row r="578" spans="1:5" x14ac:dyDescent="0.2">
      <c r="A578" s="25" t="e">
        <f t="shared" si="33"/>
        <v>#N/A</v>
      </c>
      <c r="B578" s="24" t="e">
        <f t="shared" si="34"/>
        <v>#N/A</v>
      </c>
      <c r="C578" s="24" t="e">
        <f t="shared" si="35"/>
        <v>#N/A</v>
      </c>
      <c r="D578" s="57" t="e">
        <f t="shared" si="36"/>
        <v>#N/A</v>
      </c>
      <c r="E578" s="24" t="e">
        <f>IF(ISERROR(A578),NA(),SUM(B$22:B578))</f>
        <v>#N/A</v>
      </c>
    </row>
    <row r="579" spans="1:5" x14ac:dyDescent="0.2">
      <c r="A579" s="25" t="e">
        <f t="shared" si="33"/>
        <v>#N/A</v>
      </c>
      <c r="B579" s="24" t="e">
        <f t="shared" si="34"/>
        <v>#N/A</v>
      </c>
      <c r="C579" s="24" t="e">
        <f t="shared" si="35"/>
        <v>#N/A</v>
      </c>
      <c r="D579" s="57" t="e">
        <f t="shared" si="36"/>
        <v>#N/A</v>
      </c>
      <c r="E579" s="24" t="e">
        <f>IF(ISERROR(A579),NA(),SUM(B$22:B579))</f>
        <v>#N/A</v>
      </c>
    </row>
    <row r="580" spans="1:5" x14ac:dyDescent="0.2">
      <c r="A580" s="25" t="e">
        <f t="shared" si="33"/>
        <v>#N/A</v>
      </c>
      <c r="B580" s="24" t="e">
        <f t="shared" si="34"/>
        <v>#N/A</v>
      </c>
      <c r="C580" s="24" t="e">
        <f t="shared" si="35"/>
        <v>#N/A</v>
      </c>
      <c r="D580" s="57" t="e">
        <f t="shared" si="36"/>
        <v>#N/A</v>
      </c>
      <c r="E580" s="24" t="e">
        <f>IF(ISERROR(A580),NA(),SUM(B$22:B580))</f>
        <v>#N/A</v>
      </c>
    </row>
    <row r="581" spans="1:5" x14ac:dyDescent="0.2">
      <c r="A581" s="25" t="e">
        <f t="shared" si="33"/>
        <v>#N/A</v>
      </c>
      <c r="B581" s="24" t="e">
        <f t="shared" si="34"/>
        <v>#N/A</v>
      </c>
      <c r="C581" s="24" t="e">
        <f t="shared" si="35"/>
        <v>#N/A</v>
      </c>
      <c r="D581" s="57" t="e">
        <f t="shared" si="36"/>
        <v>#N/A</v>
      </c>
      <c r="E581" s="24" t="e">
        <f>IF(ISERROR(A581),NA(),SUM(B$22:B581))</f>
        <v>#N/A</v>
      </c>
    </row>
    <row r="582" spans="1:5" x14ac:dyDescent="0.2">
      <c r="A582" s="25" t="e">
        <f t="shared" si="33"/>
        <v>#N/A</v>
      </c>
      <c r="B582" s="24" t="e">
        <f t="shared" si="34"/>
        <v>#N/A</v>
      </c>
      <c r="C582" s="24" t="e">
        <f t="shared" si="35"/>
        <v>#N/A</v>
      </c>
      <c r="D582" s="57" t="e">
        <f t="shared" si="36"/>
        <v>#N/A</v>
      </c>
      <c r="E582" s="24" t="e">
        <f>IF(ISERROR(A582),NA(),SUM(B$22:B582))</f>
        <v>#N/A</v>
      </c>
    </row>
    <row r="583" spans="1:5" x14ac:dyDescent="0.2">
      <c r="A583" s="25" t="e">
        <f t="shared" si="33"/>
        <v>#N/A</v>
      </c>
      <c r="B583" s="24" t="e">
        <f t="shared" si="34"/>
        <v>#N/A</v>
      </c>
      <c r="C583" s="24" t="e">
        <f t="shared" si="35"/>
        <v>#N/A</v>
      </c>
      <c r="D583" s="57" t="e">
        <f t="shared" si="36"/>
        <v>#N/A</v>
      </c>
      <c r="E583" s="24" t="e">
        <f>IF(ISERROR(A583),NA(),SUM(B$22:B583))</f>
        <v>#N/A</v>
      </c>
    </row>
    <row r="584" spans="1:5" x14ac:dyDescent="0.2">
      <c r="A584" s="25" t="e">
        <f t="shared" si="33"/>
        <v>#N/A</v>
      </c>
      <c r="B584" s="24" t="e">
        <f t="shared" si="34"/>
        <v>#N/A</v>
      </c>
      <c r="C584" s="24" t="e">
        <f t="shared" si="35"/>
        <v>#N/A</v>
      </c>
      <c r="D584" s="57" t="e">
        <f t="shared" si="36"/>
        <v>#N/A</v>
      </c>
      <c r="E584" s="24" t="e">
        <f>IF(ISERROR(A584),NA(),SUM(B$22:B584))</f>
        <v>#N/A</v>
      </c>
    </row>
    <row r="585" spans="1:5" x14ac:dyDescent="0.2">
      <c r="A585" s="25" t="e">
        <f t="shared" si="33"/>
        <v>#N/A</v>
      </c>
      <c r="B585" s="24" t="e">
        <f t="shared" si="34"/>
        <v>#N/A</v>
      </c>
      <c r="C585" s="24" t="e">
        <f t="shared" si="35"/>
        <v>#N/A</v>
      </c>
      <c r="D585" s="57" t="e">
        <f t="shared" si="36"/>
        <v>#N/A</v>
      </c>
      <c r="E585" s="24" t="e">
        <f>IF(ISERROR(A585),NA(),SUM(B$22:B585))</f>
        <v>#N/A</v>
      </c>
    </row>
    <row r="586" spans="1:5" x14ac:dyDescent="0.2">
      <c r="A586" s="25" t="e">
        <f t="shared" si="33"/>
        <v>#N/A</v>
      </c>
      <c r="B586" s="24" t="e">
        <f t="shared" si="34"/>
        <v>#N/A</v>
      </c>
      <c r="C586" s="24" t="e">
        <f t="shared" si="35"/>
        <v>#N/A</v>
      </c>
      <c r="D586" s="57" t="e">
        <f t="shared" si="36"/>
        <v>#N/A</v>
      </c>
      <c r="E586" s="24" t="e">
        <f>IF(ISERROR(A586),NA(),SUM(B$22:B586))</f>
        <v>#N/A</v>
      </c>
    </row>
    <row r="587" spans="1:5" x14ac:dyDescent="0.2">
      <c r="A587" s="25" t="e">
        <f t="shared" si="33"/>
        <v>#N/A</v>
      </c>
      <c r="B587" s="24" t="e">
        <f t="shared" si="34"/>
        <v>#N/A</v>
      </c>
      <c r="C587" s="24" t="e">
        <f t="shared" si="35"/>
        <v>#N/A</v>
      </c>
      <c r="D587" s="57" t="e">
        <f t="shared" si="36"/>
        <v>#N/A</v>
      </c>
      <c r="E587" s="24" t="e">
        <f>IF(ISERROR(A587),NA(),SUM(B$22:B587))</f>
        <v>#N/A</v>
      </c>
    </row>
    <row r="588" spans="1:5" x14ac:dyDescent="0.2">
      <c r="A588" s="25" t="e">
        <f t="shared" si="33"/>
        <v>#N/A</v>
      </c>
      <c r="B588" s="24" t="e">
        <f t="shared" si="34"/>
        <v>#N/A</v>
      </c>
      <c r="C588" s="24" t="e">
        <f t="shared" si="35"/>
        <v>#N/A</v>
      </c>
      <c r="D588" s="57" t="e">
        <f t="shared" si="36"/>
        <v>#N/A</v>
      </c>
      <c r="E588" s="24" t="e">
        <f>IF(ISERROR(A588),NA(),SUM(B$22:B588))</f>
        <v>#N/A</v>
      </c>
    </row>
    <row r="589" spans="1:5" x14ac:dyDescent="0.2">
      <c r="A589" s="25" t="e">
        <f t="shared" si="33"/>
        <v>#N/A</v>
      </c>
      <c r="B589" s="24" t="e">
        <f t="shared" si="34"/>
        <v>#N/A</v>
      </c>
      <c r="C589" s="24" t="e">
        <f t="shared" si="35"/>
        <v>#N/A</v>
      </c>
      <c r="D589" s="57" t="e">
        <f t="shared" si="36"/>
        <v>#N/A</v>
      </c>
      <c r="E589" s="24" t="e">
        <f>IF(ISERROR(A589),NA(),SUM(B$22:B589))</f>
        <v>#N/A</v>
      </c>
    </row>
    <row r="590" spans="1:5" x14ac:dyDescent="0.2">
      <c r="A590" s="25" t="e">
        <f t="shared" si="33"/>
        <v>#N/A</v>
      </c>
      <c r="B590" s="24" t="e">
        <f t="shared" si="34"/>
        <v>#N/A</v>
      </c>
      <c r="C590" s="24" t="e">
        <f t="shared" si="35"/>
        <v>#N/A</v>
      </c>
      <c r="D590" s="57" t="e">
        <f t="shared" si="36"/>
        <v>#N/A</v>
      </c>
      <c r="E590" s="24" t="e">
        <f>IF(ISERROR(A590),NA(),SUM(B$22:B590))</f>
        <v>#N/A</v>
      </c>
    </row>
    <row r="591" spans="1:5" x14ac:dyDescent="0.2">
      <c r="A591" s="25" t="e">
        <f t="shared" si="33"/>
        <v>#N/A</v>
      </c>
      <c r="B591" s="24" t="e">
        <f t="shared" si="34"/>
        <v>#N/A</v>
      </c>
      <c r="C591" s="24" t="e">
        <f t="shared" si="35"/>
        <v>#N/A</v>
      </c>
      <c r="D591" s="57" t="e">
        <f t="shared" si="36"/>
        <v>#N/A</v>
      </c>
      <c r="E591" s="24" t="e">
        <f>IF(ISERROR(A591),NA(),SUM(B$22:B591))</f>
        <v>#N/A</v>
      </c>
    </row>
    <row r="592" spans="1:5" x14ac:dyDescent="0.2">
      <c r="A592" s="25" t="e">
        <f t="shared" si="33"/>
        <v>#N/A</v>
      </c>
      <c r="B592" s="24" t="e">
        <f t="shared" si="34"/>
        <v>#N/A</v>
      </c>
      <c r="C592" s="24" t="e">
        <f t="shared" si="35"/>
        <v>#N/A</v>
      </c>
      <c r="D592" s="57" t="e">
        <f t="shared" si="36"/>
        <v>#N/A</v>
      </c>
      <c r="E592" s="24" t="e">
        <f>IF(ISERROR(A592),NA(),SUM(B$22:B592))</f>
        <v>#N/A</v>
      </c>
    </row>
    <row r="593" spans="1:5" x14ac:dyDescent="0.2">
      <c r="A593" s="25" t="e">
        <f t="shared" si="33"/>
        <v>#N/A</v>
      </c>
      <c r="B593" s="24" t="e">
        <f t="shared" si="34"/>
        <v>#N/A</v>
      </c>
      <c r="C593" s="24" t="e">
        <f t="shared" si="35"/>
        <v>#N/A</v>
      </c>
      <c r="D593" s="57" t="e">
        <f t="shared" si="36"/>
        <v>#N/A</v>
      </c>
      <c r="E593" s="24" t="e">
        <f>IF(ISERROR(A593),NA(),SUM(B$22:B593))</f>
        <v>#N/A</v>
      </c>
    </row>
    <row r="594" spans="1:5" x14ac:dyDescent="0.2">
      <c r="A594" s="25" t="e">
        <f t="shared" si="33"/>
        <v>#N/A</v>
      </c>
      <c r="B594" s="24" t="e">
        <f t="shared" si="34"/>
        <v>#N/A</v>
      </c>
      <c r="C594" s="24" t="e">
        <f t="shared" si="35"/>
        <v>#N/A</v>
      </c>
      <c r="D594" s="57" t="e">
        <f t="shared" si="36"/>
        <v>#N/A</v>
      </c>
      <c r="E594" s="24" t="e">
        <f>IF(ISERROR(A594),NA(),SUM(B$22:B594))</f>
        <v>#N/A</v>
      </c>
    </row>
    <row r="595" spans="1:5" x14ac:dyDescent="0.2">
      <c r="A595" s="25" t="e">
        <f t="shared" si="33"/>
        <v>#N/A</v>
      </c>
      <c r="B595" s="24" t="e">
        <f t="shared" si="34"/>
        <v>#N/A</v>
      </c>
      <c r="C595" s="24" t="e">
        <f t="shared" si="35"/>
        <v>#N/A</v>
      </c>
      <c r="D595" s="57" t="e">
        <f t="shared" si="36"/>
        <v>#N/A</v>
      </c>
      <c r="E595" s="24" t="e">
        <f>IF(ISERROR(A595),NA(),SUM(B$22:B595))</f>
        <v>#N/A</v>
      </c>
    </row>
    <row r="596" spans="1:5" x14ac:dyDescent="0.2">
      <c r="A596" s="25" t="e">
        <f t="shared" si="33"/>
        <v>#N/A</v>
      </c>
      <c r="B596" s="24" t="e">
        <f t="shared" si="34"/>
        <v>#N/A</v>
      </c>
      <c r="C596" s="24" t="e">
        <f t="shared" si="35"/>
        <v>#N/A</v>
      </c>
      <c r="D596" s="57" t="e">
        <f t="shared" si="36"/>
        <v>#N/A</v>
      </c>
      <c r="E596" s="24" t="e">
        <f>IF(ISERROR(A596),NA(),SUM(B$22:B596))</f>
        <v>#N/A</v>
      </c>
    </row>
    <row r="597" spans="1:5" x14ac:dyDescent="0.2">
      <c r="A597" s="25" t="e">
        <f t="shared" si="33"/>
        <v>#N/A</v>
      </c>
      <c r="B597" s="24" t="e">
        <f t="shared" si="34"/>
        <v>#N/A</v>
      </c>
      <c r="C597" s="24" t="e">
        <f t="shared" si="35"/>
        <v>#N/A</v>
      </c>
      <c r="D597" s="57" t="e">
        <f t="shared" si="36"/>
        <v>#N/A</v>
      </c>
      <c r="E597" s="24" t="e">
        <f>IF(ISERROR(A597),NA(),SUM(B$22:B597))</f>
        <v>#N/A</v>
      </c>
    </row>
    <row r="598" spans="1:5" x14ac:dyDescent="0.2">
      <c r="A598" s="25" t="e">
        <f t="shared" si="33"/>
        <v>#N/A</v>
      </c>
      <c r="B598" s="24" t="e">
        <f t="shared" si="34"/>
        <v>#N/A</v>
      </c>
      <c r="C598" s="24" t="e">
        <f t="shared" si="35"/>
        <v>#N/A</v>
      </c>
      <c r="D598" s="57" t="e">
        <f t="shared" si="36"/>
        <v>#N/A</v>
      </c>
      <c r="E598" s="24" t="e">
        <f>IF(ISERROR(A598),NA(),SUM(B$22:B598))</f>
        <v>#N/A</v>
      </c>
    </row>
    <row r="599" spans="1:5" x14ac:dyDescent="0.2">
      <c r="A599" s="25" t="e">
        <f t="shared" ref="A599:A662" si="37">IF(type=1,IF(A598&gt;=nper-1,NA(),A598+1),IF(A598&gt;=nper,NA(),A598+1))</f>
        <v>#N/A</v>
      </c>
      <c r="B599" s="24" t="e">
        <f t="shared" ref="B599:B662" si="38">IF(ISERROR(A599),NA(),D598*rper)</f>
        <v>#N/A</v>
      </c>
      <c r="C599" s="24" t="e">
        <f t="shared" ref="C599:C662" si="39">IF(A599&lt;=IF(type=1,nper-1,nper),FV(gper,A599,,-w),NA())</f>
        <v>#N/A</v>
      </c>
      <c r="D599" s="57" t="e">
        <f t="shared" si="36"/>
        <v>#N/A</v>
      </c>
      <c r="E599" s="24" t="e">
        <f>IF(ISERROR(A599),NA(),SUM(B$22:B599))</f>
        <v>#N/A</v>
      </c>
    </row>
    <row r="600" spans="1:5" x14ac:dyDescent="0.2">
      <c r="A600" s="25" t="e">
        <f t="shared" si="37"/>
        <v>#N/A</v>
      </c>
      <c r="B600" s="24" t="e">
        <f t="shared" si="38"/>
        <v>#N/A</v>
      </c>
      <c r="C600" s="24" t="e">
        <f t="shared" si="39"/>
        <v>#N/A</v>
      </c>
      <c r="D600" s="57" t="e">
        <f t="shared" si="36"/>
        <v>#N/A</v>
      </c>
      <c r="E600" s="24" t="e">
        <f>IF(ISERROR(A600),NA(),SUM(B$22:B600))</f>
        <v>#N/A</v>
      </c>
    </row>
    <row r="601" spans="1:5" x14ac:dyDescent="0.2">
      <c r="A601" s="25" t="e">
        <f t="shared" si="37"/>
        <v>#N/A</v>
      </c>
      <c r="B601" s="24" t="e">
        <f t="shared" si="38"/>
        <v>#N/A</v>
      </c>
      <c r="C601" s="24" t="e">
        <f t="shared" si="39"/>
        <v>#N/A</v>
      </c>
      <c r="D601" s="57" t="e">
        <f t="shared" si="36"/>
        <v>#N/A</v>
      </c>
      <c r="E601" s="24" t="e">
        <f>IF(ISERROR(A601),NA(),SUM(B$22:B601))</f>
        <v>#N/A</v>
      </c>
    </row>
    <row r="602" spans="1:5" x14ac:dyDescent="0.2">
      <c r="A602" s="25" t="e">
        <f t="shared" si="37"/>
        <v>#N/A</v>
      </c>
      <c r="B602" s="24" t="e">
        <f t="shared" si="38"/>
        <v>#N/A</v>
      </c>
      <c r="C602" s="24" t="e">
        <f t="shared" si="39"/>
        <v>#N/A</v>
      </c>
      <c r="D602" s="57" t="e">
        <f t="shared" si="36"/>
        <v>#N/A</v>
      </c>
      <c r="E602" s="24" t="e">
        <f>IF(ISERROR(A602),NA(),SUM(B$22:B602))</f>
        <v>#N/A</v>
      </c>
    </row>
    <row r="603" spans="1:5" x14ac:dyDescent="0.2">
      <c r="A603" s="25" t="e">
        <f t="shared" si="37"/>
        <v>#N/A</v>
      </c>
      <c r="B603" s="24" t="e">
        <f t="shared" si="38"/>
        <v>#N/A</v>
      </c>
      <c r="C603" s="24" t="e">
        <f t="shared" si="39"/>
        <v>#N/A</v>
      </c>
      <c r="D603" s="57" t="e">
        <f t="shared" si="36"/>
        <v>#N/A</v>
      </c>
      <c r="E603" s="24" t="e">
        <f>IF(ISERROR(A603),NA(),SUM(B$22:B603))</f>
        <v>#N/A</v>
      </c>
    </row>
    <row r="604" spans="1:5" x14ac:dyDescent="0.2">
      <c r="A604" s="25" t="e">
        <f t="shared" si="37"/>
        <v>#N/A</v>
      </c>
      <c r="B604" s="24" t="e">
        <f t="shared" si="38"/>
        <v>#N/A</v>
      </c>
      <c r="C604" s="24" t="e">
        <f t="shared" si="39"/>
        <v>#N/A</v>
      </c>
      <c r="D604" s="57" t="e">
        <f t="shared" si="36"/>
        <v>#N/A</v>
      </c>
      <c r="E604" s="24" t="e">
        <f>IF(ISERROR(A604),NA(),SUM(B$22:B604))</f>
        <v>#N/A</v>
      </c>
    </row>
    <row r="605" spans="1:5" x14ac:dyDescent="0.2">
      <c r="A605" s="25" t="e">
        <f t="shared" si="37"/>
        <v>#N/A</v>
      </c>
      <c r="B605" s="24" t="e">
        <f t="shared" si="38"/>
        <v>#N/A</v>
      </c>
      <c r="C605" s="24" t="e">
        <f t="shared" si="39"/>
        <v>#N/A</v>
      </c>
      <c r="D605" s="57" t="e">
        <f t="shared" si="36"/>
        <v>#N/A</v>
      </c>
      <c r="E605" s="24" t="e">
        <f>IF(ISERROR(A605),NA(),SUM(B$22:B605))</f>
        <v>#N/A</v>
      </c>
    </row>
    <row r="606" spans="1:5" x14ac:dyDescent="0.2">
      <c r="A606" s="25" t="e">
        <f t="shared" si="37"/>
        <v>#N/A</v>
      </c>
      <c r="B606" s="24" t="e">
        <f t="shared" si="38"/>
        <v>#N/A</v>
      </c>
      <c r="C606" s="24" t="e">
        <f t="shared" si="39"/>
        <v>#N/A</v>
      </c>
      <c r="D606" s="57" t="e">
        <f t="shared" si="36"/>
        <v>#N/A</v>
      </c>
      <c r="E606" s="24" t="e">
        <f>IF(ISERROR(A606),NA(),SUM(B$22:B606))</f>
        <v>#N/A</v>
      </c>
    </row>
    <row r="607" spans="1:5" x14ac:dyDescent="0.2">
      <c r="A607" s="25" t="e">
        <f t="shared" si="37"/>
        <v>#N/A</v>
      </c>
      <c r="B607" s="24" t="e">
        <f t="shared" si="38"/>
        <v>#N/A</v>
      </c>
      <c r="C607" s="24" t="e">
        <f t="shared" si="39"/>
        <v>#N/A</v>
      </c>
      <c r="D607" s="57" t="e">
        <f t="shared" si="36"/>
        <v>#N/A</v>
      </c>
      <c r="E607" s="24" t="e">
        <f>IF(ISERROR(A607),NA(),SUM(B$22:B607))</f>
        <v>#N/A</v>
      </c>
    </row>
    <row r="608" spans="1:5" x14ac:dyDescent="0.2">
      <c r="A608" s="25" t="e">
        <f t="shared" si="37"/>
        <v>#N/A</v>
      </c>
      <c r="B608" s="24" t="e">
        <f t="shared" si="38"/>
        <v>#N/A</v>
      </c>
      <c r="C608" s="24" t="e">
        <f t="shared" si="39"/>
        <v>#N/A</v>
      </c>
      <c r="D608" s="57" t="e">
        <f t="shared" si="36"/>
        <v>#N/A</v>
      </c>
      <c r="E608" s="24" t="e">
        <f>IF(ISERROR(A608),NA(),SUM(B$22:B608))</f>
        <v>#N/A</v>
      </c>
    </row>
    <row r="609" spans="1:5" x14ac:dyDescent="0.2">
      <c r="A609" s="25" t="e">
        <f t="shared" si="37"/>
        <v>#N/A</v>
      </c>
      <c r="B609" s="24" t="e">
        <f t="shared" si="38"/>
        <v>#N/A</v>
      </c>
      <c r="C609" s="24" t="e">
        <f t="shared" si="39"/>
        <v>#N/A</v>
      </c>
      <c r="D609" s="57" t="e">
        <f t="shared" si="36"/>
        <v>#N/A</v>
      </c>
      <c r="E609" s="24" t="e">
        <f>IF(ISERROR(A609),NA(),SUM(B$22:B609))</f>
        <v>#N/A</v>
      </c>
    </row>
    <row r="610" spans="1:5" x14ac:dyDescent="0.2">
      <c r="A610" s="25" t="e">
        <f t="shared" si="37"/>
        <v>#N/A</v>
      </c>
      <c r="B610" s="24" t="e">
        <f t="shared" si="38"/>
        <v>#N/A</v>
      </c>
      <c r="C610" s="24" t="e">
        <f t="shared" si="39"/>
        <v>#N/A</v>
      </c>
      <c r="D610" s="57" t="e">
        <f t="shared" si="36"/>
        <v>#N/A</v>
      </c>
      <c r="E610" s="24" t="e">
        <f>IF(ISERROR(A610),NA(),SUM(B$22:B610))</f>
        <v>#N/A</v>
      </c>
    </row>
    <row r="611" spans="1:5" x14ac:dyDescent="0.2">
      <c r="A611" s="25" t="e">
        <f t="shared" si="37"/>
        <v>#N/A</v>
      </c>
      <c r="B611" s="24" t="e">
        <f t="shared" si="38"/>
        <v>#N/A</v>
      </c>
      <c r="C611" s="24" t="e">
        <f t="shared" si="39"/>
        <v>#N/A</v>
      </c>
      <c r="D611" s="57" t="e">
        <f t="shared" si="36"/>
        <v>#N/A</v>
      </c>
      <c r="E611" s="24" t="e">
        <f>IF(ISERROR(A611),NA(),SUM(B$22:B611))</f>
        <v>#N/A</v>
      </c>
    </row>
    <row r="612" spans="1:5" x14ac:dyDescent="0.2">
      <c r="A612" s="25" t="e">
        <f t="shared" si="37"/>
        <v>#N/A</v>
      </c>
      <c r="B612" s="24" t="e">
        <f t="shared" si="38"/>
        <v>#N/A</v>
      </c>
      <c r="C612" s="24" t="e">
        <f t="shared" si="39"/>
        <v>#N/A</v>
      </c>
      <c r="D612" s="57" t="e">
        <f t="shared" si="36"/>
        <v>#N/A</v>
      </c>
      <c r="E612" s="24" t="e">
        <f>IF(ISERROR(A612),NA(),SUM(B$22:B612))</f>
        <v>#N/A</v>
      </c>
    </row>
    <row r="613" spans="1:5" x14ac:dyDescent="0.2">
      <c r="A613" s="25" t="e">
        <f t="shared" si="37"/>
        <v>#N/A</v>
      </c>
      <c r="B613" s="24" t="e">
        <f t="shared" si="38"/>
        <v>#N/A</v>
      </c>
      <c r="C613" s="24" t="e">
        <f t="shared" si="39"/>
        <v>#N/A</v>
      </c>
      <c r="D613" s="57" t="e">
        <f t="shared" si="36"/>
        <v>#N/A</v>
      </c>
      <c r="E613" s="24" t="e">
        <f>IF(ISERROR(A613),NA(),SUM(B$22:B613))</f>
        <v>#N/A</v>
      </c>
    </row>
    <row r="614" spans="1:5" x14ac:dyDescent="0.2">
      <c r="A614" s="25" t="e">
        <f t="shared" si="37"/>
        <v>#N/A</v>
      </c>
      <c r="B614" s="24" t="e">
        <f t="shared" si="38"/>
        <v>#N/A</v>
      </c>
      <c r="C614" s="24" t="e">
        <f t="shared" si="39"/>
        <v>#N/A</v>
      </c>
      <c r="D614" s="57" t="e">
        <f t="shared" si="36"/>
        <v>#N/A</v>
      </c>
      <c r="E614" s="24" t="e">
        <f>IF(ISERROR(A614),NA(),SUM(B$22:B614))</f>
        <v>#N/A</v>
      </c>
    </row>
    <row r="615" spans="1:5" x14ac:dyDescent="0.2">
      <c r="A615" s="25" t="e">
        <f t="shared" si="37"/>
        <v>#N/A</v>
      </c>
      <c r="B615" s="24" t="e">
        <f t="shared" si="38"/>
        <v>#N/A</v>
      </c>
      <c r="C615" s="24" t="e">
        <f t="shared" si="39"/>
        <v>#N/A</v>
      </c>
      <c r="D615" s="57" t="e">
        <f t="shared" si="36"/>
        <v>#N/A</v>
      </c>
      <c r="E615" s="24" t="e">
        <f>IF(ISERROR(A615),NA(),SUM(B$22:B615))</f>
        <v>#N/A</v>
      </c>
    </row>
    <row r="616" spans="1:5" x14ac:dyDescent="0.2">
      <c r="A616" s="25" t="e">
        <f t="shared" si="37"/>
        <v>#N/A</v>
      </c>
      <c r="B616" s="24" t="e">
        <f t="shared" si="38"/>
        <v>#N/A</v>
      </c>
      <c r="C616" s="24" t="e">
        <f t="shared" si="39"/>
        <v>#N/A</v>
      </c>
      <c r="D616" s="57" t="e">
        <f t="shared" si="36"/>
        <v>#N/A</v>
      </c>
      <c r="E616" s="24" t="e">
        <f>IF(ISERROR(A616),NA(),SUM(B$22:B616))</f>
        <v>#N/A</v>
      </c>
    </row>
    <row r="617" spans="1:5" x14ac:dyDescent="0.2">
      <c r="A617" s="25" t="e">
        <f t="shared" si="37"/>
        <v>#N/A</v>
      </c>
      <c r="B617" s="24" t="e">
        <f t="shared" si="38"/>
        <v>#N/A</v>
      </c>
      <c r="C617" s="24" t="e">
        <f t="shared" si="39"/>
        <v>#N/A</v>
      </c>
      <c r="D617" s="57" t="e">
        <f t="shared" si="36"/>
        <v>#N/A</v>
      </c>
      <c r="E617" s="24" t="e">
        <f>IF(ISERROR(A617),NA(),SUM(B$22:B617))</f>
        <v>#N/A</v>
      </c>
    </row>
    <row r="618" spans="1:5" x14ac:dyDescent="0.2">
      <c r="A618" s="25" t="e">
        <f t="shared" si="37"/>
        <v>#N/A</v>
      </c>
      <c r="B618" s="24" t="e">
        <f t="shared" si="38"/>
        <v>#N/A</v>
      </c>
      <c r="C618" s="24" t="e">
        <f t="shared" si="39"/>
        <v>#N/A</v>
      </c>
      <c r="D618" s="57" t="e">
        <f t="shared" ref="D618:D681" si="40">IF(ISERROR(A618),NA(),D617-C618+B618)</f>
        <v>#N/A</v>
      </c>
      <c r="E618" s="24" t="e">
        <f>IF(ISERROR(A618),NA(),SUM(B$22:B618))</f>
        <v>#N/A</v>
      </c>
    </row>
    <row r="619" spans="1:5" x14ac:dyDescent="0.2">
      <c r="A619" s="25" t="e">
        <f t="shared" si="37"/>
        <v>#N/A</v>
      </c>
      <c r="B619" s="24" t="e">
        <f t="shared" si="38"/>
        <v>#N/A</v>
      </c>
      <c r="C619" s="24" t="e">
        <f t="shared" si="39"/>
        <v>#N/A</v>
      </c>
      <c r="D619" s="57" t="e">
        <f t="shared" si="40"/>
        <v>#N/A</v>
      </c>
      <c r="E619" s="24" t="e">
        <f>IF(ISERROR(A619),NA(),SUM(B$22:B619))</f>
        <v>#N/A</v>
      </c>
    </row>
    <row r="620" spans="1:5" x14ac:dyDescent="0.2">
      <c r="A620" s="25" t="e">
        <f t="shared" si="37"/>
        <v>#N/A</v>
      </c>
      <c r="B620" s="24" t="e">
        <f t="shared" si="38"/>
        <v>#N/A</v>
      </c>
      <c r="C620" s="24" t="e">
        <f t="shared" si="39"/>
        <v>#N/A</v>
      </c>
      <c r="D620" s="57" t="e">
        <f t="shared" si="40"/>
        <v>#N/A</v>
      </c>
      <c r="E620" s="24" t="e">
        <f>IF(ISERROR(A620),NA(),SUM(B$22:B620))</f>
        <v>#N/A</v>
      </c>
    </row>
    <row r="621" spans="1:5" x14ac:dyDescent="0.2">
      <c r="A621" s="25" t="e">
        <f t="shared" si="37"/>
        <v>#N/A</v>
      </c>
      <c r="B621" s="24" t="e">
        <f t="shared" si="38"/>
        <v>#N/A</v>
      </c>
      <c r="C621" s="24" t="e">
        <f t="shared" si="39"/>
        <v>#N/A</v>
      </c>
      <c r="D621" s="57" t="e">
        <f t="shared" si="40"/>
        <v>#N/A</v>
      </c>
      <c r="E621" s="24" t="e">
        <f>IF(ISERROR(A621),NA(),SUM(B$22:B621))</f>
        <v>#N/A</v>
      </c>
    </row>
    <row r="622" spans="1:5" x14ac:dyDescent="0.2">
      <c r="A622" s="25" t="e">
        <f t="shared" si="37"/>
        <v>#N/A</v>
      </c>
      <c r="B622" s="24" t="e">
        <f t="shared" si="38"/>
        <v>#N/A</v>
      </c>
      <c r="C622" s="24" t="e">
        <f t="shared" si="39"/>
        <v>#N/A</v>
      </c>
      <c r="D622" s="57" t="e">
        <f t="shared" si="40"/>
        <v>#N/A</v>
      </c>
      <c r="E622" s="24" t="e">
        <f>IF(ISERROR(A622),NA(),SUM(B$22:B622))</f>
        <v>#N/A</v>
      </c>
    </row>
    <row r="623" spans="1:5" x14ac:dyDescent="0.2">
      <c r="A623" s="25" t="e">
        <f t="shared" si="37"/>
        <v>#N/A</v>
      </c>
      <c r="B623" s="24" t="e">
        <f t="shared" si="38"/>
        <v>#N/A</v>
      </c>
      <c r="C623" s="24" t="e">
        <f t="shared" si="39"/>
        <v>#N/A</v>
      </c>
      <c r="D623" s="57" t="e">
        <f t="shared" si="40"/>
        <v>#N/A</v>
      </c>
      <c r="E623" s="24" t="e">
        <f>IF(ISERROR(A623),NA(),SUM(B$22:B623))</f>
        <v>#N/A</v>
      </c>
    </row>
    <row r="624" spans="1:5" x14ac:dyDescent="0.2">
      <c r="A624" s="25" t="e">
        <f t="shared" si="37"/>
        <v>#N/A</v>
      </c>
      <c r="B624" s="24" t="e">
        <f t="shared" si="38"/>
        <v>#N/A</v>
      </c>
      <c r="C624" s="24" t="e">
        <f t="shared" si="39"/>
        <v>#N/A</v>
      </c>
      <c r="D624" s="57" t="e">
        <f t="shared" si="40"/>
        <v>#N/A</v>
      </c>
      <c r="E624" s="24" t="e">
        <f>IF(ISERROR(A624),NA(),SUM(B$22:B624))</f>
        <v>#N/A</v>
      </c>
    </row>
    <row r="625" spans="1:5" x14ac:dyDescent="0.2">
      <c r="A625" s="25" t="e">
        <f t="shared" si="37"/>
        <v>#N/A</v>
      </c>
      <c r="B625" s="24" t="e">
        <f t="shared" si="38"/>
        <v>#N/A</v>
      </c>
      <c r="C625" s="24" t="e">
        <f t="shared" si="39"/>
        <v>#N/A</v>
      </c>
      <c r="D625" s="57" t="e">
        <f t="shared" si="40"/>
        <v>#N/A</v>
      </c>
      <c r="E625" s="24" t="e">
        <f>IF(ISERROR(A625),NA(),SUM(B$22:B625))</f>
        <v>#N/A</v>
      </c>
    </row>
    <row r="626" spans="1:5" x14ac:dyDescent="0.2">
      <c r="A626" s="25" t="e">
        <f t="shared" si="37"/>
        <v>#N/A</v>
      </c>
      <c r="B626" s="24" t="e">
        <f t="shared" si="38"/>
        <v>#N/A</v>
      </c>
      <c r="C626" s="24" t="e">
        <f t="shared" si="39"/>
        <v>#N/A</v>
      </c>
      <c r="D626" s="57" t="e">
        <f t="shared" si="40"/>
        <v>#N/A</v>
      </c>
      <c r="E626" s="24" t="e">
        <f>IF(ISERROR(A626),NA(),SUM(B$22:B626))</f>
        <v>#N/A</v>
      </c>
    </row>
    <row r="627" spans="1:5" x14ac:dyDescent="0.2">
      <c r="A627" s="25" t="e">
        <f t="shared" si="37"/>
        <v>#N/A</v>
      </c>
      <c r="B627" s="24" t="e">
        <f t="shared" si="38"/>
        <v>#N/A</v>
      </c>
      <c r="C627" s="24" t="e">
        <f t="shared" si="39"/>
        <v>#N/A</v>
      </c>
      <c r="D627" s="57" t="e">
        <f t="shared" si="40"/>
        <v>#N/A</v>
      </c>
      <c r="E627" s="24" t="e">
        <f>IF(ISERROR(A627),NA(),SUM(B$22:B627))</f>
        <v>#N/A</v>
      </c>
    </row>
    <row r="628" spans="1:5" x14ac:dyDescent="0.2">
      <c r="A628" s="25" t="e">
        <f t="shared" si="37"/>
        <v>#N/A</v>
      </c>
      <c r="B628" s="24" t="e">
        <f t="shared" si="38"/>
        <v>#N/A</v>
      </c>
      <c r="C628" s="24" t="e">
        <f t="shared" si="39"/>
        <v>#N/A</v>
      </c>
      <c r="D628" s="57" t="e">
        <f t="shared" si="40"/>
        <v>#N/A</v>
      </c>
      <c r="E628" s="24" t="e">
        <f>IF(ISERROR(A628),NA(),SUM(B$22:B628))</f>
        <v>#N/A</v>
      </c>
    </row>
    <row r="629" spans="1:5" x14ac:dyDescent="0.2">
      <c r="A629" s="25" t="e">
        <f t="shared" si="37"/>
        <v>#N/A</v>
      </c>
      <c r="B629" s="24" t="e">
        <f t="shared" si="38"/>
        <v>#N/A</v>
      </c>
      <c r="C629" s="24" t="e">
        <f t="shared" si="39"/>
        <v>#N/A</v>
      </c>
      <c r="D629" s="57" t="e">
        <f t="shared" si="40"/>
        <v>#N/A</v>
      </c>
      <c r="E629" s="24" t="e">
        <f>IF(ISERROR(A629),NA(),SUM(B$22:B629))</f>
        <v>#N/A</v>
      </c>
    </row>
    <row r="630" spans="1:5" x14ac:dyDescent="0.2">
      <c r="A630" s="25" t="e">
        <f t="shared" si="37"/>
        <v>#N/A</v>
      </c>
      <c r="B630" s="24" t="e">
        <f t="shared" si="38"/>
        <v>#N/A</v>
      </c>
      <c r="C630" s="24" t="e">
        <f t="shared" si="39"/>
        <v>#N/A</v>
      </c>
      <c r="D630" s="57" t="e">
        <f t="shared" si="40"/>
        <v>#N/A</v>
      </c>
      <c r="E630" s="24" t="e">
        <f>IF(ISERROR(A630),NA(),SUM(B$22:B630))</f>
        <v>#N/A</v>
      </c>
    </row>
    <row r="631" spans="1:5" x14ac:dyDescent="0.2">
      <c r="A631" s="25" t="e">
        <f t="shared" si="37"/>
        <v>#N/A</v>
      </c>
      <c r="B631" s="24" t="e">
        <f t="shared" si="38"/>
        <v>#N/A</v>
      </c>
      <c r="C631" s="24" t="e">
        <f t="shared" si="39"/>
        <v>#N/A</v>
      </c>
      <c r="D631" s="57" t="e">
        <f t="shared" si="40"/>
        <v>#N/A</v>
      </c>
      <c r="E631" s="24" t="e">
        <f>IF(ISERROR(A631),NA(),SUM(B$22:B631))</f>
        <v>#N/A</v>
      </c>
    </row>
    <row r="632" spans="1:5" x14ac:dyDescent="0.2">
      <c r="A632" s="25" t="e">
        <f t="shared" si="37"/>
        <v>#N/A</v>
      </c>
      <c r="B632" s="24" t="e">
        <f t="shared" si="38"/>
        <v>#N/A</v>
      </c>
      <c r="C632" s="24" t="e">
        <f t="shared" si="39"/>
        <v>#N/A</v>
      </c>
      <c r="D632" s="57" t="e">
        <f t="shared" si="40"/>
        <v>#N/A</v>
      </c>
      <c r="E632" s="24" t="e">
        <f>IF(ISERROR(A632),NA(),SUM(B$22:B632))</f>
        <v>#N/A</v>
      </c>
    </row>
    <row r="633" spans="1:5" x14ac:dyDescent="0.2">
      <c r="A633" s="25" t="e">
        <f t="shared" si="37"/>
        <v>#N/A</v>
      </c>
      <c r="B633" s="24" t="e">
        <f t="shared" si="38"/>
        <v>#N/A</v>
      </c>
      <c r="C633" s="24" t="e">
        <f t="shared" si="39"/>
        <v>#N/A</v>
      </c>
      <c r="D633" s="57" t="e">
        <f t="shared" si="40"/>
        <v>#N/A</v>
      </c>
      <c r="E633" s="24" t="e">
        <f>IF(ISERROR(A633),NA(),SUM(B$22:B633))</f>
        <v>#N/A</v>
      </c>
    </row>
    <row r="634" spans="1:5" x14ac:dyDescent="0.2">
      <c r="A634" s="25" t="e">
        <f t="shared" si="37"/>
        <v>#N/A</v>
      </c>
      <c r="B634" s="24" t="e">
        <f t="shared" si="38"/>
        <v>#N/A</v>
      </c>
      <c r="C634" s="24" t="e">
        <f t="shared" si="39"/>
        <v>#N/A</v>
      </c>
      <c r="D634" s="57" t="e">
        <f t="shared" si="40"/>
        <v>#N/A</v>
      </c>
      <c r="E634" s="24" t="e">
        <f>IF(ISERROR(A634),NA(),SUM(B$22:B634))</f>
        <v>#N/A</v>
      </c>
    </row>
    <row r="635" spans="1:5" x14ac:dyDescent="0.2">
      <c r="A635" s="25" t="e">
        <f t="shared" si="37"/>
        <v>#N/A</v>
      </c>
      <c r="B635" s="24" t="e">
        <f t="shared" si="38"/>
        <v>#N/A</v>
      </c>
      <c r="C635" s="24" t="e">
        <f t="shared" si="39"/>
        <v>#N/A</v>
      </c>
      <c r="D635" s="57" t="e">
        <f t="shared" si="40"/>
        <v>#N/A</v>
      </c>
      <c r="E635" s="24" t="e">
        <f>IF(ISERROR(A635),NA(),SUM(B$22:B635))</f>
        <v>#N/A</v>
      </c>
    </row>
    <row r="636" spans="1:5" x14ac:dyDescent="0.2">
      <c r="A636" s="25" t="e">
        <f t="shared" si="37"/>
        <v>#N/A</v>
      </c>
      <c r="B636" s="24" t="e">
        <f t="shared" si="38"/>
        <v>#N/A</v>
      </c>
      <c r="C636" s="24" t="e">
        <f t="shared" si="39"/>
        <v>#N/A</v>
      </c>
      <c r="D636" s="57" t="e">
        <f t="shared" si="40"/>
        <v>#N/A</v>
      </c>
      <c r="E636" s="24" t="e">
        <f>IF(ISERROR(A636),NA(),SUM(B$22:B636))</f>
        <v>#N/A</v>
      </c>
    </row>
    <row r="637" spans="1:5" x14ac:dyDescent="0.2">
      <c r="A637" s="25" t="e">
        <f t="shared" si="37"/>
        <v>#N/A</v>
      </c>
      <c r="B637" s="24" t="e">
        <f t="shared" si="38"/>
        <v>#N/A</v>
      </c>
      <c r="C637" s="24" t="e">
        <f t="shared" si="39"/>
        <v>#N/A</v>
      </c>
      <c r="D637" s="57" t="e">
        <f t="shared" si="40"/>
        <v>#N/A</v>
      </c>
      <c r="E637" s="24" t="e">
        <f>IF(ISERROR(A637),NA(),SUM(B$22:B637))</f>
        <v>#N/A</v>
      </c>
    </row>
    <row r="638" spans="1:5" x14ac:dyDescent="0.2">
      <c r="A638" s="25" t="e">
        <f t="shared" si="37"/>
        <v>#N/A</v>
      </c>
      <c r="B638" s="24" t="e">
        <f t="shared" si="38"/>
        <v>#N/A</v>
      </c>
      <c r="C638" s="24" t="e">
        <f t="shared" si="39"/>
        <v>#N/A</v>
      </c>
      <c r="D638" s="57" t="e">
        <f t="shared" si="40"/>
        <v>#N/A</v>
      </c>
      <c r="E638" s="24" t="e">
        <f>IF(ISERROR(A638),NA(),SUM(B$22:B638))</f>
        <v>#N/A</v>
      </c>
    </row>
    <row r="639" spans="1:5" x14ac:dyDescent="0.2">
      <c r="A639" s="25" t="e">
        <f t="shared" si="37"/>
        <v>#N/A</v>
      </c>
      <c r="B639" s="24" t="e">
        <f t="shared" si="38"/>
        <v>#N/A</v>
      </c>
      <c r="C639" s="24" t="e">
        <f t="shared" si="39"/>
        <v>#N/A</v>
      </c>
      <c r="D639" s="57" t="e">
        <f t="shared" si="40"/>
        <v>#N/A</v>
      </c>
      <c r="E639" s="24" t="e">
        <f>IF(ISERROR(A639),NA(),SUM(B$22:B639))</f>
        <v>#N/A</v>
      </c>
    </row>
    <row r="640" spans="1:5" x14ac:dyDescent="0.2">
      <c r="A640" s="25" t="e">
        <f t="shared" si="37"/>
        <v>#N/A</v>
      </c>
      <c r="B640" s="24" t="e">
        <f t="shared" si="38"/>
        <v>#N/A</v>
      </c>
      <c r="C640" s="24" t="e">
        <f t="shared" si="39"/>
        <v>#N/A</v>
      </c>
      <c r="D640" s="57" t="e">
        <f t="shared" si="40"/>
        <v>#N/A</v>
      </c>
      <c r="E640" s="24" t="e">
        <f>IF(ISERROR(A640),NA(),SUM(B$22:B640))</f>
        <v>#N/A</v>
      </c>
    </row>
    <row r="641" spans="1:5" x14ac:dyDescent="0.2">
      <c r="A641" s="25" t="e">
        <f t="shared" si="37"/>
        <v>#N/A</v>
      </c>
      <c r="B641" s="24" t="e">
        <f t="shared" si="38"/>
        <v>#N/A</v>
      </c>
      <c r="C641" s="24" t="e">
        <f t="shared" si="39"/>
        <v>#N/A</v>
      </c>
      <c r="D641" s="57" t="e">
        <f t="shared" si="40"/>
        <v>#N/A</v>
      </c>
      <c r="E641" s="24" t="e">
        <f>IF(ISERROR(A641),NA(),SUM(B$22:B641))</f>
        <v>#N/A</v>
      </c>
    </row>
    <row r="642" spans="1:5" x14ac:dyDescent="0.2">
      <c r="A642" s="25" t="e">
        <f t="shared" si="37"/>
        <v>#N/A</v>
      </c>
      <c r="B642" s="24" t="e">
        <f t="shared" si="38"/>
        <v>#N/A</v>
      </c>
      <c r="C642" s="24" t="e">
        <f t="shared" si="39"/>
        <v>#N/A</v>
      </c>
      <c r="D642" s="57" t="e">
        <f t="shared" si="40"/>
        <v>#N/A</v>
      </c>
      <c r="E642" s="24" t="e">
        <f>IF(ISERROR(A642),NA(),SUM(B$22:B642))</f>
        <v>#N/A</v>
      </c>
    </row>
    <row r="643" spans="1:5" x14ac:dyDescent="0.2">
      <c r="A643" s="25" t="e">
        <f t="shared" si="37"/>
        <v>#N/A</v>
      </c>
      <c r="B643" s="24" t="e">
        <f t="shared" si="38"/>
        <v>#N/A</v>
      </c>
      <c r="C643" s="24" t="e">
        <f t="shared" si="39"/>
        <v>#N/A</v>
      </c>
      <c r="D643" s="57" t="e">
        <f t="shared" si="40"/>
        <v>#N/A</v>
      </c>
      <c r="E643" s="24" t="e">
        <f>IF(ISERROR(A643),NA(),SUM(B$22:B643))</f>
        <v>#N/A</v>
      </c>
    </row>
    <row r="644" spans="1:5" x14ac:dyDescent="0.2">
      <c r="A644" s="25" t="e">
        <f t="shared" si="37"/>
        <v>#N/A</v>
      </c>
      <c r="B644" s="24" t="e">
        <f t="shared" si="38"/>
        <v>#N/A</v>
      </c>
      <c r="C644" s="24" t="e">
        <f t="shared" si="39"/>
        <v>#N/A</v>
      </c>
      <c r="D644" s="57" t="e">
        <f t="shared" si="40"/>
        <v>#N/A</v>
      </c>
      <c r="E644" s="24" t="e">
        <f>IF(ISERROR(A644),NA(),SUM(B$22:B644))</f>
        <v>#N/A</v>
      </c>
    </row>
    <row r="645" spans="1:5" x14ac:dyDescent="0.2">
      <c r="A645" s="25" t="e">
        <f t="shared" si="37"/>
        <v>#N/A</v>
      </c>
      <c r="B645" s="24" t="e">
        <f t="shared" si="38"/>
        <v>#N/A</v>
      </c>
      <c r="C645" s="24" t="e">
        <f t="shared" si="39"/>
        <v>#N/A</v>
      </c>
      <c r="D645" s="57" t="e">
        <f t="shared" si="40"/>
        <v>#N/A</v>
      </c>
      <c r="E645" s="24" t="e">
        <f>IF(ISERROR(A645),NA(),SUM(B$22:B645))</f>
        <v>#N/A</v>
      </c>
    </row>
    <row r="646" spans="1:5" x14ac:dyDescent="0.2">
      <c r="A646" s="25" t="e">
        <f t="shared" si="37"/>
        <v>#N/A</v>
      </c>
      <c r="B646" s="24" t="e">
        <f t="shared" si="38"/>
        <v>#N/A</v>
      </c>
      <c r="C646" s="24" t="e">
        <f t="shared" si="39"/>
        <v>#N/A</v>
      </c>
      <c r="D646" s="57" t="e">
        <f t="shared" si="40"/>
        <v>#N/A</v>
      </c>
      <c r="E646" s="24" t="e">
        <f>IF(ISERROR(A646),NA(),SUM(B$22:B646))</f>
        <v>#N/A</v>
      </c>
    </row>
    <row r="647" spans="1:5" x14ac:dyDescent="0.2">
      <c r="A647" s="25" t="e">
        <f t="shared" si="37"/>
        <v>#N/A</v>
      </c>
      <c r="B647" s="24" t="e">
        <f t="shared" si="38"/>
        <v>#N/A</v>
      </c>
      <c r="C647" s="24" t="e">
        <f t="shared" si="39"/>
        <v>#N/A</v>
      </c>
      <c r="D647" s="57" t="e">
        <f t="shared" si="40"/>
        <v>#N/A</v>
      </c>
      <c r="E647" s="24" t="e">
        <f>IF(ISERROR(A647),NA(),SUM(B$22:B647))</f>
        <v>#N/A</v>
      </c>
    </row>
    <row r="648" spans="1:5" x14ac:dyDescent="0.2">
      <c r="A648" s="25" t="e">
        <f t="shared" si="37"/>
        <v>#N/A</v>
      </c>
      <c r="B648" s="24" t="e">
        <f t="shared" si="38"/>
        <v>#N/A</v>
      </c>
      <c r="C648" s="24" t="e">
        <f t="shared" si="39"/>
        <v>#N/A</v>
      </c>
      <c r="D648" s="57" t="e">
        <f t="shared" si="40"/>
        <v>#N/A</v>
      </c>
      <c r="E648" s="24" t="e">
        <f>IF(ISERROR(A648),NA(),SUM(B$22:B648))</f>
        <v>#N/A</v>
      </c>
    </row>
    <row r="649" spans="1:5" x14ac:dyDescent="0.2">
      <c r="A649" s="25" t="e">
        <f t="shared" si="37"/>
        <v>#N/A</v>
      </c>
      <c r="B649" s="24" t="e">
        <f t="shared" si="38"/>
        <v>#N/A</v>
      </c>
      <c r="C649" s="24" t="e">
        <f t="shared" si="39"/>
        <v>#N/A</v>
      </c>
      <c r="D649" s="57" t="e">
        <f t="shared" si="40"/>
        <v>#N/A</v>
      </c>
      <c r="E649" s="24" t="e">
        <f>IF(ISERROR(A649),NA(),SUM(B$22:B649))</f>
        <v>#N/A</v>
      </c>
    </row>
    <row r="650" spans="1:5" x14ac:dyDescent="0.2">
      <c r="A650" s="25" t="e">
        <f t="shared" si="37"/>
        <v>#N/A</v>
      </c>
      <c r="B650" s="24" t="e">
        <f t="shared" si="38"/>
        <v>#N/A</v>
      </c>
      <c r="C650" s="24" t="e">
        <f t="shared" si="39"/>
        <v>#N/A</v>
      </c>
      <c r="D650" s="57" t="e">
        <f t="shared" si="40"/>
        <v>#N/A</v>
      </c>
      <c r="E650" s="24" t="e">
        <f>IF(ISERROR(A650),NA(),SUM(B$22:B650))</f>
        <v>#N/A</v>
      </c>
    </row>
    <row r="651" spans="1:5" x14ac:dyDescent="0.2">
      <c r="A651" s="25" t="e">
        <f t="shared" si="37"/>
        <v>#N/A</v>
      </c>
      <c r="B651" s="24" t="e">
        <f t="shared" si="38"/>
        <v>#N/A</v>
      </c>
      <c r="C651" s="24" t="e">
        <f t="shared" si="39"/>
        <v>#N/A</v>
      </c>
      <c r="D651" s="57" t="e">
        <f t="shared" si="40"/>
        <v>#N/A</v>
      </c>
      <c r="E651" s="24" t="e">
        <f>IF(ISERROR(A651),NA(),SUM(B$22:B651))</f>
        <v>#N/A</v>
      </c>
    </row>
    <row r="652" spans="1:5" x14ac:dyDescent="0.2">
      <c r="A652" s="25" t="e">
        <f t="shared" si="37"/>
        <v>#N/A</v>
      </c>
      <c r="B652" s="24" t="e">
        <f t="shared" si="38"/>
        <v>#N/A</v>
      </c>
      <c r="C652" s="24" t="e">
        <f t="shared" si="39"/>
        <v>#N/A</v>
      </c>
      <c r="D652" s="57" t="e">
        <f t="shared" si="40"/>
        <v>#N/A</v>
      </c>
      <c r="E652" s="24" t="e">
        <f>IF(ISERROR(A652),NA(),SUM(B$22:B652))</f>
        <v>#N/A</v>
      </c>
    </row>
    <row r="653" spans="1:5" x14ac:dyDescent="0.2">
      <c r="A653" s="25" t="e">
        <f t="shared" si="37"/>
        <v>#N/A</v>
      </c>
      <c r="B653" s="24" t="e">
        <f t="shared" si="38"/>
        <v>#N/A</v>
      </c>
      <c r="C653" s="24" t="e">
        <f t="shared" si="39"/>
        <v>#N/A</v>
      </c>
      <c r="D653" s="57" t="e">
        <f t="shared" si="40"/>
        <v>#N/A</v>
      </c>
      <c r="E653" s="24" t="e">
        <f>IF(ISERROR(A653),NA(),SUM(B$22:B653))</f>
        <v>#N/A</v>
      </c>
    </row>
    <row r="654" spans="1:5" x14ac:dyDescent="0.2">
      <c r="A654" s="25" t="e">
        <f t="shared" si="37"/>
        <v>#N/A</v>
      </c>
      <c r="B654" s="24" t="e">
        <f t="shared" si="38"/>
        <v>#N/A</v>
      </c>
      <c r="C654" s="24" t="e">
        <f t="shared" si="39"/>
        <v>#N/A</v>
      </c>
      <c r="D654" s="57" t="e">
        <f t="shared" si="40"/>
        <v>#N/A</v>
      </c>
      <c r="E654" s="24" t="e">
        <f>IF(ISERROR(A654),NA(),SUM(B$22:B654))</f>
        <v>#N/A</v>
      </c>
    </row>
    <row r="655" spans="1:5" x14ac:dyDescent="0.2">
      <c r="A655" s="25" t="e">
        <f t="shared" si="37"/>
        <v>#N/A</v>
      </c>
      <c r="B655" s="24" t="e">
        <f t="shared" si="38"/>
        <v>#N/A</v>
      </c>
      <c r="C655" s="24" t="e">
        <f t="shared" si="39"/>
        <v>#N/A</v>
      </c>
      <c r="D655" s="57" t="e">
        <f t="shared" si="40"/>
        <v>#N/A</v>
      </c>
      <c r="E655" s="24" t="e">
        <f>IF(ISERROR(A655),NA(),SUM(B$22:B655))</f>
        <v>#N/A</v>
      </c>
    </row>
    <row r="656" spans="1:5" x14ac:dyDescent="0.2">
      <c r="A656" s="25" t="e">
        <f t="shared" si="37"/>
        <v>#N/A</v>
      </c>
      <c r="B656" s="24" t="e">
        <f t="shared" si="38"/>
        <v>#N/A</v>
      </c>
      <c r="C656" s="24" t="e">
        <f t="shared" si="39"/>
        <v>#N/A</v>
      </c>
      <c r="D656" s="57" t="e">
        <f t="shared" si="40"/>
        <v>#N/A</v>
      </c>
      <c r="E656" s="24" t="e">
        <f>IF(ISERROR(A656),NA(),SUM(B$22:B656))</f>
        <v>#N/A</v>
      </c>
    </row>
    <row r="657" spans="1:5" x14ac:dyDescent="0.2">
      <c r="A657" s="25" t="e">
        <f t="shared" si="37"/>
        <v>#N/A</v>
      </c>
      <c r="B657" s="24" t="e">
        <f t="shared" si="38"/>
        <v>#N/A</v>
      </c>
      <c r="C657" s="24" t="e">
        <f t="shared" si="39"/>
        <v>#N/A</v>
      </c>
      <c r="D657" s="57" t="e">
        <f t="shared" si="40"/>
        <v>#N/A</v>
      </c>
      <c r="E657" s="24" t="e">
        <f>IF(ISERROR(A657),NA(),SUM(B$22:B657))</f>
        <v>#N/A</v>
      </c>
    </row>
    <row r="658" spans="1:5" x14ac:dyDescent="0.2">
      <c r="A658" s="25" t="e">
        <f t="shared" si="37"/>
        <v>#N/A</v>
      </c>
      <c r="B658" s="24" t="e">
        <f t="shared" si="38"/>
        <v>#N/A</v>
      </c>
      <c r="C658" s="24" t="e">
        <f t="shared" si="39"/>
        <v>#N/A</v>
      </c>
      <c r="D658" s="57" t="e">
        <f t="shared" si="40"/>
        <v>#N/A</v>
      </c>
      <c r="E658" s="24" t="e">
        <f>IF(ISERROR(A658),NA(),SUM(B$22:B658))</f>
        <v>#N/A</v>
      </c>
    </row>
    <row r="659" spans="1:5" x14ac:dyDescent="0.2">
      <c r="A659" s="25" t="e">
        <f t="shared" si="37"/>
        <v>#N/A</v>
      </c>
      <c r="B659" s="24" t="e">
        <f t="shared" si="38"/>
        <v>#N/A</v>
      </c>
      <c r="C659" s="24" t="e">
        <f t="shared" si="39"/>
        <v>#N/A</v>
      </c>
      <c r="D659" s="57" t="e">
        <f t="shared" si="40"/>
        <v>#N/A</v>
      </c>
      <c r="E659" s="24" t="e">
        <f>IF(ISERROR(A659),NA(),SUM(B$22:B659))</f>
        <v>#N/A</v>
      </c>
    </row>
    <row r="660" spans="1:5" x14ac:dyDescent="0.2">
      <c r="A660" s="25" t="e">
        <f t="shared" si="37"/>
        <v>#N/A</v>
      </c>
      <c r="B660" s="24" t="e">
        <f t="shared" si="38"/>
        <v>#N/A</v>
      </c>
      <c r="C660" s="24" t="e">
        <f t="shared" si="39"/>
        <v>#N/A</v>
      </c>
      <c r="D660" s="57" t="e">
        <f t="shared" si="40"/>
        <v>#N/A</v>
      </c>
      <c r="E660" s="24" t="e">
        <f>IF(ISERROR(A660),NA(),SUM(B$22:B660))</f>
        <v>#N/A</v>
      </c>
    </row>
    <row r="661" spans="1:5" x14ac:dyDescent="0.2">
      <c r="A661" s="25" t="e">
        <f t="shared" si="37"/>
        <v>#N/A</v>
      </c>
      <c r="B661" s="24" t="e">
        <f t="shared" si="38"/>
        <v>#N/A</v>
      </c>
      <c r="C661" s="24" t="e">
        <f t="shared" si="39"/>
        <v>#N/A</v>
      </c>
      <c r="D661" s="57" t="e">
        <f t="shared" si="40"/>
        <v>#N/A</v>
      </c>
      <c r="E661" s="24" t="e">
        <f>IF(ISERROR(A661),NA(),SUM(B$22:B661))</f>
        <v>#N/A</v>
      </c>
    </row>
    <row r="662" spans="1:5" x14ac:dyDescent="0.2">
      <c r="A662" s="25" t="e">
        <f t="shared" si="37"/>
        <v>#N/A</v>
      </c>
      <c r="B662" s="24" t="e">
        <f t="shared" si="38"/>
        <v>#N/A</v>
      </c>
      <c r="C662" s="24" t="e">
        <f t="shared" si="39"/>
        <v>#N/A</v>
      </c>
      <c r="D662" s="57" t="e">
        <f t="shared" si="40"/>
        <v>#N/A</v>
      </c>
      <c r="E662" s="24" t="e">
        <f>IF(ISERROR(A662),NA(),SUM(B$22:B662))</f>
        <v>#N/A</v>
      </c>
    </row>
    <row r="663" spans="1:5" x14ac:dyDescent="0.2">
      <c r="A663" s="25" t="e">
        <f t="shared" ref="A663:A726" si="41">IF(type=1,IF(A662&gt;=nper-1,NA(),A662+1),IF(A662&gt;=nper,NA(),A662+1))</f>
        <v>#N/A</v>
      </c>
      <c r="B663" s="24" t="e">
        <f t="shared" ref="B663:B726" si="42">IF(ISERROR(A663),NA(),D662*rper)</f>
        <v>#N/A</v>
      </c>
      <c r="C663" s="24" t="e">
        <f t="shared" ref="C663:C726" si="43">IF(A663&lt;=IF(type=1,nper-1,nper),FV(gper,A663,,-w),NA())</f>
        <v>#N/A</v>
      </c>
      <c r="D663" s="57" t="e">
        <f t="shared" si="40"/>
        <v>#N/A</v>
      </c>
      <c r="E663" s="24" t="e">
        <f>IF(ISERROR(A663),NA(),SUM(B$22:B663))</f>
        <v>#N/A</v>
      </c>
    </row>
    <row r="664" spans="1:5" x14ac:dyDescent="0.2">
      <c r="A664" s="25" t="e">
        <f t="shared" si="41"/>
        <v>#N/A</v>
      </c>
      <c r="B664" s="24" t="e">
        <f t="shared" si="42"/>
        <v>#N/A</v>
      </c>
      <c r="C664" s="24" t="e">
        <f t="shared" si="43"/>
        <v>#N/A</v>
      </c>
      <c r="D664" s="57" t="e">
        <f t="shared" si="40"/>
        <v>#N/A</v>
      </c>
      <c r="E664" s="24" t="e">
        <f>IF(ISERROR(A664),NA(),SUM(B$22:B664))</f>
        <v>#N/A</v>
      </c>
    </row>
    <row r="665" spans="1:5" x14ac:dyDescent="0.2">
      <c r="A665" s="25" t="e">
        <f t="shared" si="41"/>
        <v>#N/A</v>
      </c>
      <c r="B665" s="24" t="e">
        <f t="shared" si="42"/>
        <v>#N/A</v>
      </c>
      <c r="C665" s="24" t="e">
        <f t="shared" si="43"/>
        <v>#N/A</v>
      </c>
      <c r="D665" s="57" t="e">
        <f t="shared" si="40"/>
        <v>#N/A</v>
      </c>
      <c r="E665" s="24" t="e">
        <f>IF(ISERROR(A665),NA(),SUM(B$22:B665))</f>
        <v>#N/A</v>
      </c>
    </row>
    <row r="666" spans="1:5" x14ac:dyDescent="0.2">
      <c r="A666" s="25" t="e">
        <f t="shared" si="41"/>
        <v>#N/A</v>
      </c>
      <c r="B666" s="24" t="e">
        <f t="shared" si="42"/>
        <v>#N/A</v>
      </c>
      <c r="C666" s="24" t="e">
        <f t="shared" si="43"/>
        <v>#N/A</v>
      </c>
      <c r="D666" s="57" t="e">
        <f t="shared" si="40"/>
        <v>#N/A</v>
      </c>
      <c r="E666" s="24" t="e">
        <f>IF(ISERROR(A666),NA(),SUM(B$22:B666))</f>
        <v>#N/A</v>
      </c>
    </row>
    <row r="667" spans="1:5" x14ac:dyDescent="0.2">
      <c r="A667" s="25" t="e">
        <f t="shared" si="41"/>
        <v>#N/A</v>
      </c>
      <c r="B667" s="24" t="e">
        <f t="shared" si="42"/>
        <v>#N/A</v>
      </c>
      <c r="C667" s="24" t="e">
        <f t="shared" si="43"/>
        <v>#N/A</v>
      </c>
      <c r="D667" s="57" t="e">
        <f t="shared" si="40"/>
        <v>#N/A</v>
      </c>
      <c r="E667" s="24" t="e">
        <f>IF(ISERROR(A667),NA(),SUM(B$22:B667))</f>
        <v>#N/A</v>
      </c>
    </row>
    <row r="668" spans="1:5" x14ac:dyDescent="0.2">
      <c r="A668" s="25" t="e">
        <f t="shared" si="41"/>
        <v>#N/A</v>
      </c>
      <c r="B668" s="24" t="e">
        <f t="shared" si="42"/>
        <v>#N/A</v>
      </c>
      <c r="C668" s="24" t="e">
        <f t="shared" si="43"/>
        <v>#N/A</v>
      </c>
      <c r="D668" s="57" t="e">
        <f t="shared" si="40"/>
        <v>#N/A</v>
      </c>
      <c r="E668" s="24" t="e">
        <f>IF(ISERROR(A668),NA(),SUM(B$22:B668))</f>
        <v>#N/A</v>
      </c>
    </row>
    <row r="669" spans="1:5" x14ac:dyDescent="0.2">
      <c r="A669" s="25" t="e">
        <f t="shared" si="41"/>
        <v>#N/A</v>
      </c>
      <c r="B669" s="24" t="e">
        <f t="shared" si="42"/>
        <v>#N/A</v>
      </c>
      <c r="C669" s="24" t="e">
        <f t="shared" si="43"/>
        <v>#N/A</v>
      </c>
      <c r="D669" s="57" t="e">
        <f t="shared" si="40"/>
        <v>#N/A</v>
      </c>
      <c r="E669" s="24" t="e">
        <f>IF(ISERROR(A669),NA(),SUM(B$22:B669))</f>
        <v>#N/A</v>
      </c>
    </row>
    <row r="670" spans="1:5" x14ac:dyDescent="0.2">
      <c r="A670" s="25" t="e">
        <f t="shared" si="41"/>
        <v>#N/A</v>
      </c>
      <c r="B670" s="24" t="e">
        <f t="shared" si="42"/>
        <v>#N/A</v>
      </c>
      <c r="C670" s="24" t="e">
        <f t="shared" si="43"/>
        <v>#N/A</v>
      </c>
      <c r="D670" s="57" t="e">
        <f t="shared" si="40"/>
        <v>#N/A</v>
      </c>
      <c r="E670" s="24" t="e">
        <f>IF(ISERROR(A670),NA(),SUM(B$22:B670))</f>
        <v>#N/A</v>
      </c>
    </row>
    <row r="671" spans="1:5" x14ac:dyDescent="0.2">
      <c r="A671" s="25" t="e">
        <f t="shared" si="41"/>
        <v>#N/A</v>
      </c>
      <c r="B671" s="24" t="e">
        <f t="shared" si="42"/>
        <v>#N/A</v>
      </c>
      <c r="C671" s="24" t="e">
        <f t="shared" si="43"/>
        <v>#N/A</v>
      </c>
      <c r="D671" s="57" t="e">
        <f t="shared" si="40"/>
        <v>#N/A</v>
      </c>
      <c r="E671" s="24" t="e">
        <f>IF(ISERROR(A671),NA(),SUM(B$22:B671))</f>
        <v>#N/A</v>
      </c>
    </row>
    <row r="672" spans="1:5" x14ac:dyDescent="0.2">
      <c r="A672" s="25" t="e">
        <f t="shared" si="41"/>
        <v>#N/A</v>
      </c>
      <c r="B672" s="24" t="e">
        <f t="shared" si="42"/>
        <v>#N/A</v>
      </c>
      <c r="C672" s="24" t="e">
        <f t="shared" si="43"/>
        <v>#N/A</v>
      </c>
      <c r="D672" s="57" t="e">
        <f t="shared" si="40"/>
        <v>#N/A</v>
      </c>
      <c r="E672" s="24" t="e">
        <f>IF(ISERROR(A672),NA(),SUM(B$22:B672))</f>
        <v>#N/A</v>
      </c>
    </row>
    <row r="673" spans="1:5" x14ac:dyDescent="0.2">
      <c r="A673" s="25" t="e">
        <f t="shared" si="41"/>
        <v>#N/A</v>
      </c>
      <c r="B673" s="24" t="e">
        <f t="shared" si="42"/>
        <v>#N/A</v>
      </c>
      <c r="C673" s="24" t="e">
        <f t="shared" si="43"/>
        <v>#N/A</v>
      </c>
      <c r="D673" s="57" t="e">
        <f t="shared" si="40"/>
        <v>#N/A</v>
      </c>
      <c r="E673" s="24" t="e">
        <f>IF(ISERROR(A673),NA(),SUM(B$22:B673))</f>
        <v>#N/A</v>
      </c>
    </row>
    <row r="674" spans="1:5" x14ac:dyDescent="0.2">
      <c r="A674" s="25" t="e">
        <f t="shared" si="41"/>
        <v>#N/A</v>
      </c>
      <c r="B674" s="24" t="e">
        <f t="shared" si="42"/>
        <v>#N/A</v>
      </c>
      <c r="C674" s="24" t="e">
        <f t="shared" si="43"/>
        <v>#N/A</v>
      </c>
      <c r="D674" s="57" t="e">
        <f t="shared" si="40"/>
        <v>#N/A</v>
      </c>
      <c r="E674" s="24" t="e">
        <f>IF(ISERROR(A674),NA(),SUM(B$22:B674))</f>
        <v>#N/A</v>
      </c>
    </row>
    <row r="675" spans="1:5" x14ac:dyDescent="0.2">
      <c r="A675" s="25" t="e">
        <f t="shared" si="41"/>
        <v>#N/A</v>
      </c>
      <c r="B675" s="24" t="e">
        <f t="shared" si="42"/>
        <v>#N/A</v>
      </c>
      <c r="C675" s="24" t="e">
        <f t="shared" si="43"/>
        <v>#N/A</v>
      </c>
      <c r="D675" s="57" t="e">
        <f t="shared" si="40"/>
        <v>#N/A</v>
      </c>
      <c r="E675" s="24" t="e">
        <f>IF(ISERROR(A675),NA(),SUM(B$22:B675))</f>
        <v>#N/A</v>
      </c>
    </row>
    <row r="676" spans="1:5" x14ac:dyDescent="0.2">
      <c r="A676" s="25" t="e">
        <f t="shared" si="41"/>
        <v>#N/A</v>
      </c>
      <c r="B676" s="24" t="e">
        <f t="shared" si="42"/>
        <v>#N/A</v>
      </c>
      <c r="C676" s="24" t="e">
        <f t="shared" si="43"/>
        <v>#N/A</v>
      </c>
      <c r="D676" s="57" t="e">
        <f t="shared" si="40"/>
        <v>#N/A</v>
      </c>
      <c r="E676" s="24" t="e">
        <f>IF(ISERROR(A676),NA(),SUM(B$22:B676))</f>
        <v>#N/A</v>
      </c>
    </row>
    <row r="677" spans="1:5" x14ac:dyDescent="0.2">
      <c r="A677" s="25" t="e">
        <f t="shared" si="41"/>
        <v>#N/A</v>
      </c>
      <c r="B677" s="24" t="e">
        <f t="shared" si="42"/>
        <v>#N/A</v>
      </c>
      <c r="C677" s="24" t="e">
        <f t="shared" si="43"/>
        <v>#N/A</v>
      </c>
      <c r="D677" s="57" t="e">
        <f t="shared" si="40"/>
        <v>#N/A</v>
      </c>
      <c r="E677" s="24" t="e">
        <f>IF(ISERROR(A677),NA(),SUM(B$22:B677))</f>
        <v>#N/A</v>
      </c>
    </row>
    <row r="678" spans="1:5" x14ac:dyDescent="0.2">
      <c r="A678" s="25" t="e">
        <f t="shared" si="41"/>
        <v>#N/A</v>
      </c>
      <c r="B678" s="24" t="e">
        <f t="shared" si="42"/>
        <v>#N/A</v>
      </c>
      <c r="C678" s="24" t="e">
        <f t="shared" si="43"/>
        <v>#N/A</v>
      </c>
      <c r="D678" s="57" t="e">
        <f t="shared" si="40"/>
        <v>#N/A</v>
      </c>
      <c r="E678" s="24" t="e">
        <f>IF(ISERROR(A678),NA(),SUM(B$22:B678))</f>
        <v>#N/A</v>
      </c>
    </row>
    <row r="679" spans="1:5" x14ac:dyDescent="0.2">
      <c r="A679" s="25" t="e">
        <f t="shared" si="41"/>
        <v>#N/A</v>
      </c>
      <c r="B679" s="24" t="e">
        <f t="shared" si="42"/>
        <v>#N/A</v>
      </c>
      <c r="C679" s="24" t="e">
        <f t="shared" si="43"/>
        <v>#N/A</v>
      </c>
      <c r="D679" s="57" t="e">
        <f t="shared" si="40"/>
        <v>#N/A</v>
      </c>
      <c r="E679" s="24" t="e">
        <f>IF(ISERROR(A679),NA(),SUM(B$22:B679))</f>
        <v>#N/A</v>
      </c>
    </row>
    <row r="680" spans="1:5" x14ac:dyDescent="0.2">
      <c r="A680" s="25" t="e">
        <f t="shared" si="41"/>
        <v>#N/A</v>
      </c>
      <c r="B680" s="24" t="e">
        <f t="shared" si="42"/>
        <v>#N/A</v>
      </c>
      <c r="C680" s="24" t="e">
        <f t="shared" si="43"/>
        <v>#N/A</v>
      </c>
      <c r="D680" s="57" t="e">
        <f t="shared" si="40"/>
        <v>#N/A</v>
      </c>
      <c r="E680" s="24" t="e">
        <f>IF(ISERROR(A680),NA(),SUM(B$22:B680))</f>
        <v>#N/A</v>
      </c>
    </row>
    <row r="681" spans="1:5" x14ac:dyDescent="0.2">
      <c r="A681" s="25" t="e">
        <f t="shared" si="41"/>
        <v>#N/A</v>
      </c>
      <c r="B681" s="24" t="e">
        <f t="shared" si="42"/>
        <v>#N/A</v>
      </c>
      <c r="C681" s="24" t="e">
        <f t="shared" si="43"/>
        <v>#N/A</v>
      </c>
      <c r="D681" s="57" t="e">
        <f t="shared" si="40"/>
        <v>#N/A</v>
      </c>
      <c r="E681" s="24" t="e">
        <f>IF(ISERROR(A681),NA(),SUM(B$22:B681))</f>
        <v>#N/A</v>
      </c>
    </row>
    <row r="682" spans="1:5" x14ac:dyDescent="0.2">
      <c r="A682" s="25" t="e">
        <f t="shared" si="41"/>
        <v>#N/A</v>
      </c>
      <c r="B682" s="24" t="e">
        <f t="shared" si="42"/>
        <v>#N/A</v>
      </c>
      <c r="C682" s="24" t="e">
        <f t="shared" si="43"/>
        <v>#N/A</v>
      </c>
      <c r="D682" s="57" t="e">
        <f t="shared" ref="D682:D699" si="44">IF(ISERROR(A682),NA(),D681-C682+B682)</f>
        <v>#N/A</v>
      </c>
      <c r="E682" s="24" t="e">
        <f>IF(ISERROR(A682),NA(),SUM(B$22:B682))</f>
        <v>#N/A</v>
      </c>
    </row>
    <row r="683" spans="1:5" x14ac:dyDescent="0.2">
      <c r="A683" s="25" t="e">
        <f t="shared" si="41"/>
        <v>#N/A</v>
      </c>
      <c r="B683" s="24" t="e">
        <f t="shared" si="42"/>
        <v>#N/A</v>
      </c>
      <c r="C683" s="24" t="e">
        <f t="shared" si="43"/>
        <v>#N/A</v>
      </c>
      <c r="D683" s="57" t="e">
        <f t="shared" si="44"/>
        <v>#N/A</v>
      </c>
      <c r="E683" s="24" t="e">
        <f>IF(ISERROR(A683),NA(),SUM(B$22:B683))</f>
        <v>#N/A</v>
      </c>
    </row>
    <row r="684" spans="1:5" x14ac:dyDescent="0.2">
      <c r="A684" s="25" t="e">
        <f t="shared" si="41"/>
        <v>#N/A</v>
      </c>
      <c r="B684" s="24" t="e">
        <f t="shared" si="42"/>
        <v>#N/A</v>
      </c>
      <c r="C684" s="24" t="e">
        <f t="shared" si="43"/>
        <v>#N/A</v>
      </c>
      <c r="D684" s="57" t="e">
        <f t="shared" si="44"/>
        <v>#N/A</v>
      </c>
      <c r="E684" s="24" t="e">
        <f>IF(ISERROR(A684),NA(),SUM(B$22:B684))</f>
        <v>#N/A</v>
      </c>
    </row>
    <row r="685" spans="1:5" x14ac:dyDescent="0.2">
      <c r="A685" s="25" t="e">
        <f t="shared" si="41"/>
        <v>#N/A</v>
      </c>
      <c r="B685" s="24" t="e">
        <f t="shared" si="42"/>
        <v>#N/A</v>
      </c>
      <c r="C685" s="24" t="e">
        <f t="shared" si="43"/>
        <v>#N/A</v>
      </c>
      <c r="D685" s="57" t="e">
        <f t="shared" si="44"/>
        <v>#N/A</v>
      </c>
      <c r="E685" s="24" t="e">
        <f>IF(ISERROR(A685),NA(),SUM(B$22:B685))</f>
        <v>#N/A</v>
      </c>
    </row>
    <row r="686" spans="1:5" x14ac:dyDescent="0.2">
      <c r="A686" s="25" t="e">
        <f t="shared" si="41"/>
        <v>#N/A</v>
      </c>
      <c r="B686" s="24" t="e">
        <f t="shared" si="42"/>
        <v>#N/A</v>
      </c>
      <c r="C686" s="24" t="e">
        <f t="shared" si="43"/>
        <v>#N/A</v>
      </c>
      <c r="D686" s="57" t="e">
        <f t="shared" si="44"/>
        <v>#N/A</v>
      </c>
      <c r="E686" s="24" t="e">
        <f>IF(ISERROR(A686),NA(),SUM(B$22:B686))</f>
        <v>#N/A</v>
      </c>
    </row>
    <row r="687" spans="1:5" x14ac:dyDescent="0.2">
      <c r="A687" s="25" t="e">
        <f t="shared" si="41"/>
        <v>#N/A</v>
      </c>
      <c r="B687" s="24" t="e">
        <f t="shared" si="42"/>
        <v>#N/A</v>
      </c>
      <c r="C687" s="24" t="e">
        <f t="shared" si="43"/>
        <v>#N/A</v>
      </c>
      <c r="D687" s="57" t="e">
        <f t="shared" si="44"/>
        <v>#N/A</v>
      </c>
      <c r="E687" s="24" t="e">
        <f>IF(ISERROR(A687),NA(),SUM(B$22:B687))</f>
        <v>#N/A</v>
      </c>
    </row>
    <row r="688" spans="1:5" x14ac:dyDescent="0.2">
      <c r="A688" s="25" t="e">
        <f t="shared" si="41"/>
        <v>#N/A</v>
      </c>
      <c r="B688" s="24" t="e">
        <f t="shared" si="42"/>
        <v>#N/A</v>
      </c>
      <c r="C688" s="24" t="e">
        <f t="shared" si="43"/>
        <v>#N/A</v>
      </c>
      <c r="D688" s="57" t="e">
        <f t="shared" si="44"/>
        <v>#N/A</v>
      </c>
      <c r="E688" s="24" t="e">
        <f>IF(ISERROR(A688),NA(),SUM(B$22:B688))</f>
        <v>#N/A</v>
      </c>
    </row>
    <row r="689" spans="1:5" x14ac:dyDescent="0.2">
      <c r="A689" s="25" t="e">
        <f t="shared" si="41"/>
        <v>#N/A</v>
      </c>
      <c r="B689" s="24" t="e">
        <f t="shared" si="42"/>
        <v>#N/A</v>
      </c>
      <c r="C689" s="24" t="e">
        <f t="shared" si="43"/>
        <v>#N/A</v>
      </c>
      <c r="D689" s="57" t="e">
        <f t="shared" si="44"/>
        <v>#N/A</v>
      </c>
      <c r="E689" s="24" t="e">
        <f>IF(ISERROR(A689),NA(),SUM(B$22:B689))</f>
        <v>#N/A</v>
      </c>
    </row>
    <row r="690" spans="1:5" x14ac:dyDescent="0.2">
      <c r="A690" s="25" t="e">
        <f t="shared" si="41"/>
        <v>#N/A</v>
      </c>
      <c r="B690" s="24" t="e">
        <f t="shared" si="42"/>
        <v>#N/A</v>
      </c>
      <c r="C690" s="24" t="e">
        <f t="shared" si="43"/>
        <v>#N/A</v>
      </c>
      <c r="D690" s="57" t="e">
        <f t="shared" si="44"/>
        <v>#N/A</v>
      </c>
      <c r="E690" s="24" t="e">
        <f>IF(ISERROR(A690),NA(),SUM(B$22:B690))</f>
        <v>#N/A</v>
      </c>
    </row>
    <row r="691" spans="1:5" x14ac:dyDescent="0.2">
      <c r="A691" s="25" t="e">
        <f t="shared" si="41"/>
        <v>#N/A</v>
      </c>
      <c r="B691" s="24" t="e">
        <f t="shared" si="42"/>
        <v>#N/A</v>
      </c>
      <c r="C691" s="24" t="e">
        <f t="shared" si="43"/>
        <v>#N/A</v>
      </c>
      <c r="D691" s="57" t="e">
        <f t="shared" si="44"/>
        <v>#N/A</v>
      </c>
      <c r="E691" s="24" t="e">
        <f>IF(ISERROR(A691),NA(),SUM(B$22:B691))</f>
        <v>#N/A</v>
      </c>
    </row>
    <row r="692" spans="1:5" x14ac:dyDescent="0.2">
      <c r="A692" s="25" t="e">
        <f t="shared" si="41"/>
        <v>#N/A</v>
      </c>
      <c r="B692" s="24" t="e">
        <f t="shared" si="42"/>
        <v>#N/A</v>
      </c>
      <c r="C692" s="24" t="e">
        <f t="shared" si="43"/>
        <v>#N/A</v>
      </c>
      <c r="D692" s="57" t="e">
        <f t="shared" si="44"/>
        <v>#N/A</v>
      </c>
      <c r="E692" s="24" t="e">
        <f>IF(ISERROR(A692),NA(),SUM(B$22:B692))</f>
        <v>#N/A</v>
      </c>
    </row>
    <row r="693" spans="1:5" x14ac:dyDescent="0.2">
      <c r="A693" s="25" t="e">
        <f t="shared" si="41"/>
        <v>#N/A</v>
      </c>
      <c r="B693" s="24" t="e">
        <f t="shared" si="42"/>
        <v>#N/A</v>
      </c>
      <c r="C693" s="24" t="e">
        <f t="shared" si="43"/>
        <v>#N/A</v>
      </c>
      <c r="D693" s="57" t="e">
        <f t="shared" si="44"/>
        <v>#N/A</v>
      </c>
      <c r="E693" s="24" t="e">
        <f>IF(ISERROR(A693),NA(),SUM(B$22:B693))</f>
        <v>#N/A</v>
      </c>
    </row>
    <row r="694" spans="1:5" x14ac:dyDescent="0.2">
      <c r="A694" s="25" t="e">
        <f t="shared" si="41"/>
        <v>#N/A</v>
      </c>
      <c r="B694" s="24" t="e">
        <f t="shared" si="42"/>
        <v>#N/A</v>
      </c>
      <c r="C694" s="24" t="e">
        <f t="shared" si="43"/>
        <v>#N/A</v>
      </c>
      <c r="D694" s="57" t="e">
        <f t="shared" si="44"/>
        <v>#N/A</v>
      </c>
      <c r="E694" s="24" t="e">
        <f>IF(ISERROR(A694),NA(),SUM(B$22:B694))</f>
        <v>#N/A</v>
      </c>
    </row>
    <row r="695" spans="1:5" x14ac:dyDescent="0.2">
      <c r="A695" s="25" t="e">
        <f t="shared" si="41"/>
        <v>#N/A</v>
      </c>
      <c r="B695" s="24" t="e">
        <f t="shared" si="42"/>
        <v>#N/A</v>
      </c>
      <c r="C695" s="24" t="e">
        <f t="shared" si="43"/>
        <v>#N/A</v>
      </c>
      <c r="D695" s="57" t="e">
        <f t="shared" si="44"/>
        <v>#N/A</v>
      </c>
      <c r="E695" s="24" t="e">
        <f>IF(ISERROR(A695),NA(),SUM(B$22:B695))</f>
        <v>#N/A</v>
      </c>
    </row>
    <row r="696" spans="1:5" x14ac:dyDescent="0.2">
      <c r="A696" s="25" t="e">
        <f t="shared" si="41"/>
        <v>#N/A</v>
      </c>
      <c r="B696" s="24" t="e">
        <f t="shared" si="42"/>
        <v>#N/A</v>
      </c>
      <c r="C696" s="24" t="e">
        <f t="shared" si="43"/>
        <v>#N/A</v>
      </c>
      <c r="D696" s="57" t="e">
        <f t="shared" si="44"/>
        <v>#N/A</v>
      </c>
      <c r="E696" s="24" t="e">
        <f>IF(ISERROR(A696),NA(),SUM(B$22:B696))</f>
        <v>#N/A</v>
      </c>
    </row>
    <row r="697" spans="1:5" x14ac:dyDescent="0.2">
      <c r="A697" s="25" t="e">
        <f t="shared" si="41"/>
        <v>#N/A</v>
      </c>
      <c r="B697" s="24" t="e">
        <f t="shared" si="42"/>
        <v>#N/A</v>
      </c>
      <c r="C697" s="24" t="e">
        <f t="shared" si="43"/>
        <v>#N/A</v>
      </c>
      <c r="D697" s="57" t="e">
        <f t="shared" si="44"/>
        <v>#N/A</v>
      </c>
      <c r="E697" s="24" t="e">
        <f>IF(ISERROR(A697),NA(),SUM(B$22:B697))</f>
        <v>#N/A</v>
      </c>
    </row>
    <row r="698" spans="1:5" x14ac:dyDescent="0.2">
      <c r="A698" s="25" t="e">
        <f t="shared" si="41"/>
        <v>#N/A</v>
      </c>
      <c r="B698" s="24" t="e">
        <f t="shared" si="42"/>
        <v>#N/A</v>
      </c>
      <c r="C698" s="24" t="e">
        <f t="shared" si="43"/>
        <v>#N/A</v>
      </c>
      <c r="D698" s="57" t="e">
        <f t="shared" si="44"/>
        <v>#N/A</v>
      </c>
      <c r="E698" s="24" t="e">
        <f>IF(ISERROR(A698),NA(),SUM(B$22:B698))</f>
        <v>#N/A</v>
      </c>
    </row>
    <row r="699" spans="1:5" x14ac:dyDescent="0.2">
      <c r="A699" s="25" t="e">
        <f t="shared" si="41"/>
        <v>#N/A</v>
      </c>
      <c r="B699" s="24" t="e">
        <f t="shared" si="42"/>
        <v>#N/A</v>
      </c>
      <c r="C699" s="24" t="e">
        <f t="shared" si="43"/>
        <v>#N/A</v>
      </c>
      <c r="D699" s="57" t="e">
        <f t="shared" si="44"/>
        <v>#N/A</v>
      </c>
      <c r="E699" s="24" t="e">
        <f>IF(ISERROR(A699),NA(),SUM(B$22:B699))</f>
        <v>#N/A</v>
      </c>
    </row>
    <row r="700" spans="1:5" x14ac:dyDescent="0.2">
      <c r="A700" s="25" t="e">
        <f t="shared" si="41"/>
        <v>#N/A</v>
      </c>
      <c r="B700" s="24" t="e">
        <f t="shared" si="42"/>
        <v>#N/A</v>
      </c>
      <c r="C700" s="24" t="e">
        <f t="shared" si="43"/>
        <v>#N/A</v>
      </c>
      <c r="D700" s="56" t="e">
        <f>P-C700</f>
        <v>#N/A</v>
      </c>
      <c r="E700" s="24" t="e">
        <f>IF(ISERROR(A700),NA(),SUM(B$22:B700))</f>
        <v>#N/A</v>
      </c>
    </row>
    <row r="701" spans="1:5" x14ac:dyDescent="0.2">
      <c r="A701" s="25" t="e">
        <f t="shared" si="41"/>
        <v>#N/A</v>
      </c>
      <c r="B701" s="24" t="e">
        <f t="shared" si="42"/>
        <v>#N/A</v>
      </c>
      <c r="C701" s="24" t="e">
        <f t="shared" si="43"/>
        <v>#N/A</v>
      </c>
      <c r="D701" s="57" t="e">
        <f t="shared" ref="D701:D740" si="45">IF(ISERROR(A701),NA(),D700-C701+B701)</f>
        <v>#N/A</v>
      </c>
      <c r="E701" s="24" t="e">
        <f>IF(ISERROR(A701),NA(),SUM(B$22:B701))</f>
        <v>#N/A</v>
      </c>
    </row>
    <row r="702" spans="1:5" x14ac:dyDescent="0.2">
      <c r="A702" s="25" t="e">
        <f t="shared" si="41"/>
        <v>#N/A</v>
      </c>
      <c r="B702" s="24" t="e">
        <f t="shared" si="42"/>
        <v>#N/A</v>
      </c>
      <c r="C702" s="24" t="e">
        <f t="shared" si="43"/>
        <v>#N/A</v>
      </c>
      <c r="D702" s="57" t="e">
        <f t="shared" si="45"/>
        <v>#N/A</v>
      </c>
      <c r="E702" s="24" t="e">
        <f>IF(ISERROR(A702),NA(),SUM(B$22:B702))</f>
        <v>#N/A</v>
      </c>
    </row>
    <row r="703" spans="1:5" x14ac:dyDescent="0.2">
      <c r="A703" s="25" t="e">
        <f t="shared" si="41"/>
        <v>#N/A</v>
      </c>
      <c r="B703" s="24" t="e">
        <f t="shared" si="42"/>
        <v>#N/A</v>
      </c>
      <c r="C703" s="24" t="e">
        <f t="shared" si="43"/>
        <v>#N/A</v>
      </c>
      <c r="D703" s="57" t="e">
        <f t="shared" si="45"/>
        <v>#N/A</v>
      </c>
      <c r="E703" s="24" t="e">
        <f>IF(ISERROR(A703),NA(),SUM(B$22:B703))</f>
        <v>#N/A</v>
      </c>
    </row>
    <row r="704" spans="1:5" x14ac:dyDescent="0.2">
      <c r="A704" s="25" t="e">
        <f t="shared" si="41"/>
        <v>#N/A</v>
      </c>
      <c r="B704" s="24" t="e">
        <f t="shared" si="42"/>
        <v>#N/A</v>
      </c>
      <c r="C704" s="24" t="e">
        <f t="shared" si="43"/>
        <v>#N/A</v>
      </c>
      <c r="D704" s="57" t="e">
        <f t="shared" si="45"/>
        <v>#N/A</v>
      </c>
      <c r="E704" s="24" t="e">
        <f>IF(ISERROR(A704),NA(),SUM(B$22:B704))</f>
        <v>#N/A</v>
      </c>
    </row>
    <row r="705" spans="1:5" x14ac:dyDescent="0.2">
      <c r="A705" s="25" t="e">
        <f t="shared" si="41"/>
        <v>#N/A</v>
      </c>
      <c r="B705" s="24" t="e">
        <f t="shared" si="42"/>
        <v>#N/A</v>
      </c>
      <c r="C705" s="24" t="e">
        <f t="shared" si="43"/>
        <v>#N/A</v>
      </c>
      <c r="D705" s="57" t="e">
        <f t="shared" si="45"/>
        <v>#N/A</v>
      </c>
      <c r="E705" s="24" t="e">
        <f>IF(ISERROR(A705),NA(),SUM(B$22:B705))</f>
        <v>#N/A</v>
      </c>
    </row>
    <row r="706" spans="1:5" x14ac:dyDescent="0.2">
      <c r="A706" s="25" t="e">
        <f t="shared" si="41"/>
        <v>#N/A</v>
      </c>
      <c r="B706" s="24" t="e">
        <f t="shared" si="42"/>
        <v>#N/A</v>
      </c>
      <c r="C706" s="24" t="e">
        <f t="shared" si="43"/>
        <v>#N/A</v>
      </c>
      <c r="D706" s="57" t="e">
        <f t="shared" si="45"/>
        <v>#N/A</v>
      </c>
      <c r="E706" s="24" t="e">
        <f>IF(ISERROR(A706),NA(),SUM(B$22:B706))</f>
        <v>#N/A</v>
      </c>
    </row>
    <row r="707" spans="1:5" x14ac:dyDescent="0.2">
      <c r="A707" s="25" t="e">
        <f t="shared" si="41"/>
        <v>#N/A</v>
      </c>
      <c r="B707" s="24" t="e">
        <f t="shared" si="42"/>
        <v>#N/A</v>
      </c>
      <c r="C707" s="24" t="e">
        <f t="shared" si="43"/>
        <v>#N/A</v>
      </c>
      <c r="D707" s="57" t="e">
        <f t="shared" si="45"/>
        <v>#N/A</v>
      </c>
      <c r="E707" s="24" t="e">
        <f>IF(ISERROR(A707),NA(),SUM(B$22:B707))</f>
        <v>#N/A</v>
      </c>
    </row>
    <row r="708" spans="1:5" x14ac:dyDescent="0.2">
      <c r="A708" s="25" t="e">
        <f t="shared" si="41"/>
        <v>#N/A</v>
      </c>
      <c r="B708" s="24" t="e">
        <f t="shared" si="42"/>
        <v>#N/A</v>
      </c>
      <c r="C708" s="24" t="e">
        <f t="shared" si="43"/>
        <v>#N/A</v>
      </c>
      <c r="D708" s="57" t="e">
        <f t="shared" si="45"/>
        <v>#N/A</v>
      </c>
      <c r="E708" s="24" t="e">
        <f>IF(ISERROR(A708),NA(),SUM(B$22:B708))</f>
        <v>#N/A</v>
      </c>
    </row>
    <row r="709" spans="1:5" x14ac:dyDescent="0.2">
      <c r="A709" s="25" t="e">
        <f t="shared" si="41"/>
        <v>#N/A</v>
      </c>
      <c r="B709" s="24" t="e">
        <f t="shared" si="42"/>
        <v>#N/A</v>
      </c>
      <c r="C709" s="24" t="e">
        <f t="shared" si="43"/>
        <v>#N/A</v>
      </c>
      <c r="D709" s="57" t="e">
        <f t="shared" si="45"/>
        <v>#N/A</v>
      </c>
      <c r="E709" s="24" t="e">
        <f>IF(ISERROR(A709),NA(),SUM(B$22:B709))</f>
        <v>#N/A</v>
      </c>
    </row>
    <row r="710" spans="1:5" x14ac:dyDescent="0.2">
      <c r="A710" s="25" t="e">
        <f t="shared" si="41"/>
        <v>#N/A</v>
      </c>
      <c r="B710" s="24" t="e">
        <f t="shared" si="42"/>
        <v>#N/A</v>
      </c>
      <c r="C710" s="24" t="e">
        <f t="shared" si="43"/>
        <v>#N/A</v>
      </c>
      <c r="D710" s="57" t="e">
        <f t="shared" si="45"/>
        <v>#N/A</v>
      </c>
      <c r="E710" s="24" t="e">
        <f>IF(ISERROR(A710),NA(),SUM(B$22:B710))</f>
        <v>#N/A</v>
      </c>
    </row>
    <row r="711" spans="1:5" x14ac:dyDescent="0.2">
      <c r="A711" s="25" t="e">
        <f t="shared" si="41"/>
        <v>#N/A</v>
      </c>
      <c r="B711" s="24" t="e">
        <f t="shared" si="42"/>
        <v>#N/A</v>
      </c>
      <c r="C711" s="24" t="e">
        <f t="shared" si="43"/>
        <v>#N/A</v>
      </c>
      <c r="D711" s="57" t="e">
        <f t="shared" si="45"/>
        <v>#N/A</v>
      </c>
      <c r="E711" s="24" t="e">
        <f>IF(ISERROR(A711),NA(),SUM(B$22:B711))</f>
        <v>#N/A</v>
      </c>
    </row>
    <row r="712" spans="1:5" x14ac:dyDescent="0.2">
      <c r="A712" s="25" t="e">
        <f t="shared" si="41"/>
        <v>#N/A</v>
      </c>
      <c r="B712" s="24" t="e">
        <f t="shared" si="42"/>
        <v>#N/A</v>
      </c>
      <c r="C712" s="24" t="e">
        <f t="shared" si="43"/>
        <v>#N/A</v>
      </c>
      <c r="D712" s="57" t="e">
        <f t="shared" si="45"/>
        <v>#N/A</v>
      </c>
      <c r="E712" s="24" t="e">
        <f>IF(ISERROR(A712),NA(),SUM(B$22:B712))</f>
        <v>#N/A</v>
      </c>
    </row>
    <row r="713" spans="1:5" x14ac:dyDescent="0.2">
      <c r="A713" s="25" t="e">
        <f t="shared" si="41"/>
        <v>#N/A</v>
      </c>
      <c r="B713" s="24" t="e">
        <f t="shared" si="42"/>
        <v>#N/A</v>
      </c>
      <c r="C713" s="24" t="e">
        <f t="shared" si="43"/>
        <v>#N/A</v>
      </c>
      <c r="D713" s="57" t="e">
        <f t="shared" si="45"/>
        <v>#N/A</v>
      </c>
      <c r="E713" s="24" t="e">
        <f>IF(ISERROR(A713),NA(),SUM(B$22:B713))</f>
        <v>#N/A</v>
      </c>
    </row>
    <row r="714" spans="1:5" x14ac:dyDescent="0.2">
      <c r="A714" s="25" t="e">
        <f t="shared" si="41"/>
        <v>#N/A</v>
      </c>
      <c r="B714" s="24" t="e">
        <f t="shared" si="42"/>
        <v>#N/A</v>
      </c>
      <c r="C714" s="24" t="e">
        <f t="shared" si="43"/>
        <v>#N/A</v>
      </c>
      <c r="D714" s="57" t="e">
        <f t="shared" si="45"/>
        <v>#N/A</v>
      </c>
      <c r="E714" s="24" t="e">
        <f>IF(ISERROR(A714),NA(),SUM(B$22:B714))</f>
        <v>#N/A</v>
      </c>
    </row>
    <row r="715" spans="1:5" x14ac:dyDescent="0.2">
      <c r="A715" s="25" t="e">
        <f t="shared" si="41"/>
        <v>#N/A</v>
      </c>
      <c r="B715" s="24" t="e">
        <f t="shared" si="42"/>
        <v>#N/A</v>
      </c>
      <c r="C715" s="24" t="e">
        <f t="shared" si="43"/>
        <v>#N/A</v>
      </c>
      <c r="D715" s="57" t="e">
        <f t="shared" si="45"/>
        <v>#N/A</v>
      </c>
      <c r="E715" s="24" t="e">
        <f>IF(ISERROR(A715),NA(),SUM(B$22:B715))</f>
        <v>#N/A</v>
      </c>
    </row>
    <row r="716" spans="1:5" x14ac:dyDescent="0.2">
      <c r="A716" s="25" t="e">
        <f t="shared" si="41"/>
        <v>#N/A</v>
      </c>
      <c r="B716" s="24" t="e">
        <f t="shared" si="42"/>
        <v>#N/A</v>
      </c>
      <c r="C716" s="24" t="e">
        <f t="shared" si="43"/>
        <v>#N/A</v>
      </c>
      <c r="D716" s="57" t="e">
        <f t="shared" si="45"/>
        <v>#N/A</v>
      </c>
      <c r="E716" s="24" t="e">
        <f>IF(ISERROR(A716),NA(),SUM(B$22:B716))</f>
        <v>#N/A</v>
      </c>
    </row>
    <row r="717" spans="1:5" x14ac:dyDescent="0.2">
      <c r="A717" s="25" t="e">
        <f t="shared" si="41"/>
        <v>#N/A</v>
      </c>
      <c r="B717" s="24" t="e">
        <f t="shared" si="42"/>
        <v>#N/A</v>
      </c>
      <c r="C717" s="24" t="e">
        <f t="shared" si="43"/>
        <v>#N/A</v>
      </c>
      <c r="D717" s="57" t="e">
        <f t="shared" si="45"/>
        <v>#N/A</v>
      </c>
      <c r="E717" s="24" t="e">
        <f>IF(ISERROR(A717),NA(),SUM(B$22:B717))</f>
        <v>#N/A</v>
      </c>
    </row>
    <row r="718" spans="1:5" x14ac:dyDescent="0.2">
      <c r="A718" s="25" t="e">
        <f t="shared" si="41"/>
        <v>#N/A</v>
      </c>
      <c r="B718" s="24" t="e">
        <f t="shared" si="42"/>
        <v>#N/A</v>
      </c>
      <c r="C718" s="24" t="e">
        <f t="shared" si="43"/>
        <v>#N/A</v>
      </c>
      <c r="D718" s="57" t="e">
        <f t="shared" si="45"/>
        <v>#N/A</v>
      </c>
      <c r="E718" s="24" t="e">
        <f>IF(ISERROR(A718),NA(),SUM(B$22:B718))</f>
        <v>#N/A</v>
      </c>
    </row>
    <row r="719" spans="1:5" x14ac:dyDescent="0.2">
      <c r="A719" s="25" t="e">
        <f t="shared" si="41"/>
        <v>#N/A</v>
      </c>
      <c r="B719" s="24" t="e">
        <f t="shared" si="42"/>
        <v>#N/A</v>
      </c>
      <c r="C719" s="24" t="e">
        <f t="shared" si="43"/>
        <v>#N/A</v>
      </c>
      <c r="D719" s="57" t="e">
        <f t="shared" si="45"/>
        <v>#N/A</v>
      </c>
      <c r="E719" s="24" t="e">
        <f>IF(ISERROR(A719),NA(),SUM(B$22:B719))</f>
        <v>#N/A</v>
      </c>
    </row>
    <row r="720" spans="1:5" x14ac:dyDescent="0.2">
      <c r="A720" s="25" t="e">
        <f t="shared" si="41"/>
        <v>#N/A</v>
      </c>
      <c r="B720" s="24" t="e">
        <f t="shared" si="42"/>
        <v>#N/A</v>
      </c>
      <c r="C720" s="24" t="e">
        <f t="shared" si="43"/>
        <v>#N/A</v>
      </c>
      <c r="D720" s="57" t="e">
        <f t="shared" si="45"/>
        <v>#N/A</v>
      </c>
      <c r="E720" s="24" t="e">
        <f>IF(ISERROR(A720),NA(),SUM(B$22:B720))</f>
        <v>#N/A</v>
      </c>
    </row>
    <row r="721" spans="1:5" x14ac:dyDescent="0.2">
      <c r="A721" s="25" t="e">
        <f t="shared" si="41"/>
        <v>#N/A</v>
      </c>
      <c r="B721" s="24" t="e">
        <f t="shared" si="42"/>
        <v>#N/A</v>
      </c>
      <c r="C721" s="24" t="e">
        <f t="shared" si="43"/>
        <v>#N/A</v>
      </c>
      <c r="D721" s="57" t="e">
        <f t="shared" si="45"/>
        <v>#N/A</v>
      </c>
      <c r="E721" s="24" t="e">
        <f>IF(ISERROR(A721),NA(),SUM(B$22:B721))</f>
        <v>#N/A</v>
      </c>
    </row>
    <row r="722" spans="1:5" x14ac:dyDescent="0.2">
      <c r="A722" s="25" t="e">
        <f t="shared" si="41"/>
        <v>#N/A</v>
      </c>
      <c r="B722" s="24" t="e">
        <f t="shared" si="42"/>
        <v>#N/A</v>
      </c>
      <c r="C722" s="24" t="e">
        <f t="shared" si="43"/>
        <v>#N/A</v>
      </c>
      <c r="D722" s="57" t="e">
        <f t="shared" si="45"/>
        <v>#N/A</v>
      </c>
      <c r="E722" s="24" t="e">
        <f>IF(ISERROR(A722),NA(),SUM(B$22:B722))</f>
        <v>#N/A</v>
      </c>
    </row>
    <row r="723" spans="1:5" x14ac:dyDescent="0.2">
      <c r="A723" s="25" t="e">
        <f t="shared" si="41"/>
        <v>#N/A</v>
      </c>
      <c r="B723" s="24" t="e">
        <f t="shared" si="42"/>
        <v>#N/A</v>
      </c>
      <c r="C723" s="24" t="e">
        <f t="shared" si="43"/>
        <v>#N/A</v>
      </c>
      <c r="D723" s="57" t="e">
        <f t="shared" si="45"/>
        <v>#N/A</v>
      </c>
      <c r="E723" s="24" t="e">
        <f>IF(ISERROR(A723),NA(),SUM(B$22:B723))</f>
        <v>#N/A</v>
      </c>
    </row>
    <row r="724" spans="1:5" x14ac:dyDescent="0.2">
      <c r="A724" s="25" t="e">
        <f t="shared" si="41"/>
        <v>#N/A</v>
      </c>
      <c r="B724" s="24" t="e">
        <f t="shared" si="42"/>
        <v>#N/A</v>
      </c>
      <c r="C724" s="24" t="e">
        <f t="shared" si="43"/>
        <v>#N/A</v>
      </c>
      <c r="D724" s="57" t="e">
        <f t="shared" si="45"/>
        <v>#N/A</v>
      </c>
      <c r="E724" s="24" t="e">
        <f>IF(ISERROR(A724),NA(),SUM(B$22:B724))</f>
        <v>#N/A</v>
      </c>
    </row>
    <row r="725" spans="1:5" x14ac:dyDescent="0.2">
      <c r="A725" s="25" t="e">
        <f t="shared" si="41"/>
        <v>#N/A</v>
      </c>
      <c r="B725" s="24" t="e">
        <f t="shared" si="42"/>
        <v>#N/A</v>
      </c>
      <c r="C725" s="24" t="e">
        <f t="shared" si="43"/>
        <v>#N/A</v>
      </c>
      <c r="D725" s="57" t="e">
        <f t="shared" si="45"/>
        <v>#N/A</v>
      </c>
      <c r="E725" s="24" t="e">
        <f>IF(ISERROR(A725),NA(),SUM(B$22:B725))</f>
        <v>#N/A</v>
      </c>
    </row>
    <row r="726" spans="1:5" x14ac:dyDescent="0.2">
      <c r="A726" s="25" t="e">
        <f t="shared" si="41"/>
        <v>#N/A</v>
      </c>
      <c r="B726" s="24" t="e">
        <f t="shared" si="42"/>
        <v>#N/A</v>
      </c>
      <c r="C726" s="24" t="e">
        <f t="shared" si="43"/>
        <v>#N/A</v>
      </c>
      <c r="D726" s="57" t="e">
        <f t="shared" si="45"/>
        <v>#N/A</v>
      </c>
      <c r="E726" s="24" t="e">
        <f>IF(ISERROR(A726),NA(),SUM(B$22:B726))</f>
        <v>#N/A</v>
      </c>
    </row>
    <row r="727" spans="1:5" x14ac:dyDescent="0.2">
      <c r="A727" s="25" t="e">
        <f t="shared" ref="A727:A742" si="46">IF(type=1,IF(A726&gt;=nper-1,NA(),A726+1),IF(A726&gt;=nper,NA(),A726+1))</f>
        <v>#N/A</v>
      </c>
      <c r="B727" s="24" t="e">
        <f t="shared" ref="B727:B742" si="47">IF(ISERROR(A727),NA(),D726*rper)</f>
        <v>#N/A</v>
      </c>
      <c r="C727" s="24" t="e">
        <f t="shared" ref="C727:C742" si="48">IF(A727&lt;=IF(type=1,nper-1,nper),FV(gper,A727,,-w),NA())</f>
        <v>#N/A</v>
      </c>
      <c r="D727" s="57" t="e">
        <f t="shared" si="45"/>
        <v>#N/A</v>
      </c>
      <c r="E727" s="24" t="e">
        <f>IF(ISERROR(A727),NA(),SUM(B$22:B727))</f>
        <v>#N/A</v>
      </c>
    </row>
    <row r="728" spans="1:5" x14ac:dyDescent="0.2">
      <c r="A728" s="25" t="e">
        <f t="shared" si="46"/>
        <v>#N/A</v>
      </c>
      <c r="B728" s="24" t="e">
        <f t="shared" si="47"/>
        <v>#N/A</v>
      </c>
      <c r="C728" s="24" t="e">
        <f t="shared" si="48"/>
        <v>#N/A</v>
      </c>
      <c r="D728" s="57" t="e">
        <f t="shared" si="45"/>
        <v>#N/A</v>
      </c>
      <c r="E728" s="24" t="e">
        <f>IF(ISERROR(A728),NA(),SUM(B$22:B728))</f>
        <v>#N/A</v>
      </c>
    </row>
    <row r="729" spans="1:5" x14ac:dyDescent="0.2">
      <c r="A729" s="25" t="e">
        <f t="shared" si="46"/>
        <v>#N/A</v>
      </c>
      <c r="B729" s="24" t="e">
        <f t="shared" si="47"/>
        <v>#N/A</v>
      </c>
      <c r="C729" s="24" t="e">
        <f t="shared" si="48"/>
        <v>#N/A</v>
      </c>
      <c r="D729" s="57" t="e">
        <f t="shared" si="45"/>
        <v>#N/A</v>
      </c>
      <c r="E729" s="24" t="e">
        <f>IF(ISERROR(A729),NA(),SUM(B$22:B729))</f>
        <v>#N/A</v>
      </c>
    </row>
    <row r="730" spans="1:5" x14ac:dyDescent="0.2">
      <c r="A730" s="25" t="e">
        <f t="shared" si="46"/>
        <v>#N/A</v>
      </c>
      <c r="B730" s="24" t="e">
        <f t="shared" si="47"/>
        <v>#N/A</v>
      </c>
      <c r="C730" s="24" t="e">
        <f t="shared" si="48"/>
        <v>#N/A</v>
      </c>
      <c r="D730" s="57" t="e">
        <f t="shared" si="45"/>
        <v>#N/A</v>
      </c>
      <c r="E730" s="24" t="e">
        <f>IF(ISERROR(A730),NA(),SUM(B$22:B730))</f>
        <v>#N/A</v>
      </c>
    </row>
    <row r="731" spans="1:5" x14ac:dyDescent="0.2">
      <c r="A731" s="25" t="e">
        <f t="shared" si="46"/>
        <v>#N/A</v>
      </c>
      <c r="B731" s="24" t="e">
        <f t="shared" si="47"/>
        <v>#N/A</v>
      </c>
      <c r="C731" s="24" t="e">
        <f t="shared" si="48"/>
        <v>#N/A</v>
      </c>
      <c r="D731" s="57" t="e">
        <f t="shared" si="45"/>
        <v>#N/A</v>
      </c>
      <c r="E731" s="24" t="e">
        <f>IF(ISERROR(A731),NA(),SUM(B$22:B731))</f>
        <v>#N/A</v>
      </c>
    </row>
    <row r="732" spans="1:5" x14ac:dyDescent="0.2">
      <c r="A732" s="25" t="e">
        <f t="shared" si="46"/>
        <v>#N/A</v>
      </c>
      <c r="B732" s="24" t="e">
        <f t="shared" si="47"/>
        <v>#N/A</v>
      </c>
      <c r="C732" s="24" t="e">
        <f t="shared" si="48"/>
        <v>#N/A</v>
      </c>
      <c r="D732" s="57" t="e">
        <f t="shared" si="45"/>
        <v>#N/A</v>
      </c>
      <c r="E732" s="24" t="e">
        <f>IF(ISERROR(A732),NA(),SUM(B$22:B732))</f>
        <v>#N/A</v>
      </c>
    </row>
    <row r="733" spans="1:5" x14ac:dyDescent="0.2">
      <c r="A733" s="25" t="e">
        <f t="shared" si="46"/>
        <v>#N/A</v>
      </c>
      <c r="B733" s="24" t="e">
        <f t="shared" si="47"/>
        <v>#N/A</v>
      </c>
      <c r="C733" s="24" t="e">
        <f t="shared" si="48"/>
        <v>#N/A</v>
      </c>
      <c r="D733" s="57" t="e">
        <f t="shared" si="45"/>
        <v>#N/A</v>
      </c>
      <c r="E733" s="24" t="e">
        <f>IF(ISERROR(A733),NA(),SUM(B$22:B733))</f>
        <v>#N/A</v>
      </c>
    </row>
    <row r="734" spans="1:5" x14ac:dyDescent="0.2">
      <c r="A734" s="25" t="e">
        <f t="shared" si="46"/>
        <v>#N/A</v>
      </c>
      <c r="B734" s="24" t="e">
        <f t="shared" si="47"/>
        <v>#N/A</v>
      </c>
      <c r="C734" s="24" t="e">
        <f t="shared" si="48"/>
        <v>#N/A</v>
      </c>
      <c r="D734" s="57" t="e">
        <f t="shared" si="45"/>
        <v>#N/A</v>
      </c>
      <c r="E734" s="24" t="e">
        <f>IF(ISERROR(A734),NA(),SUM(B$22:B734))</f>
        <v>#N/A</v>
      </c>
    </row>
    <row r="735" spans="1:5" x14ac:dyDescent="0.2">
      <c r="A735" s="25" t="e">
        <f t="shared" si="46"/>
        <v>#N/A</v>
      </c>
      <c r="B735" s="24" t="e">
        <f t="shared" si="47"/>
        <v>#N/A</v>
      </c>
      <c r="C735" s="24" t="e">
        <f t="shared" si="48"/>
        <v>#N/A</v>
      </c>
      <c r="D735" s="57" t="e">
        <f t="shared" si="45"/>
        <v>#N/A</v>
      </c>
      <c r="E735" s="24" t="e">
        <f>IF(ISERROR(A735),NA(),SUM(B$22:B735))</f>
        <v>#N/A</v>
      </c>
    </row>
    <row r="736" spans="1:5" x14ac:dyDescent="0.2">
      <c r="A736" s="25" t="e">
        <f t="shared" si="46"/>
        <v>#N/A</v>
      </c>
      <c r="B736" s="24" t="e">
        <f t="shared" si="47"/>
        <v>#N/A</v>
      </c>
      <c r="C736" s="24" t="e">
        <f t="shared" si="48"/>
        <v>#N/A</v>
      </c>
      <c r="D736" s="57" t="e">
        <f t="shared" si="45"/>
        <v>#N/A</v>
      </c>
      <c r="E736" s="24" t="e">
        <f>IF(ISERROR(A736),NA(),SUM(B$22:B736))</f>
        <v>#N/A</v>
      </c>
    </row>
    <row r="737" spans="1:5" x14ac:dyDescent="0.2">
      <c r="A737" s="25" t="e">
        <f t="shared" si="46"/>
        <v>#N/A</v>
      </c>
      <c r="B737" s="24" t="e">
        <f t="shared" si="47"/>
        <v>#N/A</v>
      </c>
      <c r="C737" s="24" t="e">
        <f t="shared" si="48"/>
        <v>#N/A</v>
      </c>
      <c r="D737" s="57" t="e">
        <f t="shared" si="45"/>
        <v>#N/A</v>
      </c>
      <c r="E737" s="24" t="e">
        <f>IF(ISERROR(A737),NA(),SUM(B$22:B737))</f>
        <v>#N/A</v>
      </c>
    </row>
    <row r="738" spans="1:5" x14ac:dyDescent="0.2">
      <c r="A738" s="25" t="e">
        <f t="shared" si="46"/>
        <v>#N/A</v>
      </c>
      <c r="B738" s="24" t="e">
        <f t="shared" si="47"/>
        <v>#N/A</v>
      </c>
      <c r="C738" s="24" t="e">
        <f t="shared" si="48"/>
        <v>#N/A</v>
      </c>
      <c r="D738" s="57" t="e">
        <f t="shared" si="45"/>
        <v>#N/A</v>
      </c>
      <c r="E738" s="24" t="e">
        <f>IF(ISERROR(A738),NA(),SUM(B$22:B738))</f>
        <v>#N/A</v>
      </c>
    </row>
    <row r="739" spans="1:5" x14ac:dyDescent="0.2">
      <c r="A739" s="25" t="e">
        <f t="shared" si="46"/>
        <v>#N/A</v>
      </c>
      <c r="B739" s="24" t="e">
        <f t="shared" si="47"/>
        <v>#N/A</v>
      </c>
      <c r="C739" s="24" t="e">
        <f t="shared" si="48"/>
        <v>#N/A</v>
      </c>
      <c r="D739" s="57" t="e">
        <f t="shared" si="45"/>
        <v>#N/A</v>
      </c>
      <c r="E739" s="24" t="e">
        <f>IF(ISERROR(A739),NA(),SUM(B$22:B739))</f>
        <v>#N/A</v>
      </c>
    </row>
    <row r="740" spans="1:5" x14ac:dyDescent="0.2">
      <c r="A740" s="25" t="e">
        <f t="shared" si="46"/>
        <v>#N/A</v>
      </c>
      <c r="B740" s="24" t="e">
        <f t="shared" si="47"/>
        <v>#N/A</v>
      </c>
      <c r="C740" s="24" t="e">
        <f t="shared" si="48"/>
        <v>#N/A</v>
      </c>
      <c r="D740" s="57" t="e">
        <f t="shared" si="45"/>
        <v>#N/A</v>
      </c>
      <c r="E740" s="24" t="e">
        <f>IF(ISERROR(A740),NA(),SUM(B$22:B740))</f>
        <v>#N/A</v>
      </c>
    </row>
    <row r="741" spans="1:5" x14ac:dyDescent="0.2">
      <c r="A741" s="25" t="e">
        <f t="shared" si="46"/>
        <v>#N/A</v>
      </c>
      <c r="B741" s="24" t="e">
        <f t="shared" si="47"/>
        <v>#N/A</v>
      </c>
      <c r="C741" s="24" t="e">
        <f t="shared" si="48"/>
        <v>#N/A</v>
      </c>
      <c r="D741" s="24" t="e">
        <f>IF(ISERROR(A741),NA(),D740-C741+B741)</f>
        <v>#N/A</v>
      </c>
      <c r="E741" s="24" t="e">
        <f>IF(ISERROR(A741),NA(),SUM(B$22:B741))</f>
        <v>#N/A</v>
      </c>
    </row>
    <row r="742" spans="1:5" x14ac:dyDescent="0.2">
      <c r="A742" s="25" t="e">
        <f t="shared" si="46"/>
        <v>#N/A</v>
      </c>
      <c r="B742" s="24" t="e">
        <f t="shared" si="47"/>
        <v>#N/A</v>
      </c>
      <c r="C742" s="24" t="e">
        <f t="shared" si="48"/>
        <v>#N/A</v>
      </c>
      <c r="D742" s="24" t="e">
        <f>IF(ISERROR(A742),NA(),D741-C742+B742)</f>
        <v>#N/A</v>
      </c>
      <c r="E742" s="24" t="e">
        <f>IF(ISERROR(A742),NA(),SUM(B$22:B742))</f>
        <v>#N/A</v>
      </c>
    </row>
    <row r="743" spans="1:5" x14ac:dyDescent="0.2">
      <c r="A743" s="23"/>
      <c r="B743" s="23"/>
      <c r="C743" s="23"/>
      <c r="D743" s="23"/>
      <c r="E743" s="23"/>
    </row>
  </sheetData>
  <conditionalFormatting sqref="A23:E360 A741:E742 A361:C740 E361:E740 D362:D699 D701:D740">
    <cfRule type="expression" dxfId="1" priority="1" stopIfTrue="1">
      <formula>ISERROR(A23)</formula>
    </cfRule>
    <cfRule type="expression" dxfId="0" priority="2" stopIfTrue="1">
      <formula>MOD(ROW(),2)=1</formula>
    </cfRule>
  </conditionalFormatting>
  <dataValidations count="3">
    <dataValidation type="list" allowBlank="1" showInputMessage="1" showErrorMessage="1" sqref="D10" xr:uid="{00000000-0002-0000-0000-000002000000}">
      <formula1>"Beginning of Period, End of Period"</formula1>
    </dataValidation>
    <dataValidation type="list" allowBlank="1" showInputMessage="1" showErrorMessage="1" sqref="D9" xr:uid="{00000000-0002-0000-0000-000001000000}">
      <formula1>"Bi-Weekly, Semi-Monthly, Monthly, Bi-Monthly, Quarterly, Semi-Annually, Annually"</formula1>
    </dataValidation>
    <dataValidation type="decimal" errorStyle="warning" allowBlank="1" showInputMessage="1" showErrorMessage="1" errorTitle="Invalid Value" error="The Payout Schedule table has only 720 rows._x000a_If you choose a monthly payment frequency, the maximum years to pay out is 60." sqref="D8" xr:uid="{00000000-0002-0000-0000-000000000000}">
      <formula1>1</formula1>
      <formula2>720/G9</formula2>
    </dataValidation>
  </dataValidations>
  <hyperlinks>
    <hyperlink ref="C2" r:id="rId1" display="Financial Calculators by Vertex42.com" xr:uid="{DEF08BFC-0B0E-4EC9-95C3-1F54F403859C}"/>
  </hyperlinks>
  <printOptions horizontalCentered="1"/>
  <pageMargins left="0.5" right="0.5" top="0.5" bottom="0.5" header="0.25" footer="0.25"/>
  <pageSetup scale="96" fitToHeight="0" orientation="portrait" r:id="rId2"/>
  <headerFooter differentFirst="1" scaleWithDoc="0">
    <firstFooter>&amp;R&amp;"Arial,Regular"&amp;8&amp;P of &amp;N</first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2B01B-27E8-40C9-BBE8-B7B2811EA7FE}">
  <dimension ref="A1:A14"/>
  <sheetViews>
    <sheetView tabSelected="1" zoomScale="190" zoomScaleNormal="190" workbookViewId="0">
      <selection sqref="A1:A14"/>
    </sheetView>
  </sheetViews>
  <sheetFormatPr defaultRowHeight="15" x14ac:dyDescent="0.25"/>
  <cols>
    <col min="1" max="1" width="12" bestFit="1" customWidth="1"/>
  </cols>
  <sheetData>
    <row r="1" spans="1:1" x14ac:dyDescent="0.25">
      <c r="A1">
        <v>93666.666666666672</v>
      </c>
    </row>
    <row r="2" spans="1:1" x14ac:dyDescent="0.25">
      <c r="A2">
        <v>92666.666666666672</v>
      </c>
    </row>
    <row r="3" spans="1:1" x14ac:dyDescent="0.25">
      <c r="A3">
        <v>41878.389610389611</v>
      </c>
    </row>
    <row r="4" spans="1:1" x14ac:dyDescent="0.25">
      <c r="A4">
        <v>44117.647058823532</v>
      </c>
    </row>
    <row r="5" spans="1:1" x14ac:dyDescent="0.25">
      <c r="A5">
        <v>58550.283018867922</v>
      </c>
    </row>
    <row r="6" spans="1:1" x14ac:dyDescent="0.25">
      <c r="A6">
        <v>50000</v>
      </c>
    </row>
    <row r="7" spans="1:1" x14ac:dyDescent="0.25">
      <c r="A7">
        <v>42153.846153846156</v>
      </c>
    </row>
    <row r="8" spans="1:1" x14ac:dyDescent="0.25">
      <c r="A8">
        <v>48813.5593220339</v>
      </c>
    </row>
    <row r="9" spans="1:1" x14ac:dyDescent="0.25">
      <c r="A9">
        <v>53962.264150943396</v>
      </c>
    </row>
    <row r="10" spans="1:1" x14ac:dyDescent="0.25">
      <c r="A10">
        <v>58679.24528301887</v>
      </c>
    </row>
    <row r="11" spans="1:1" x14ac:dyDescent="0.25">
      <c r="A11">
        <v>60377.358490566039</v>
      </c>
    </row>
    <row r="12" spans="1:1" x14ac:dyDescent="0.25">
      <c r="A12">
        <v>62264.150943396227</v>
      </c>
    </row>
    <row r="13" spans="1:1" x14ac:dyDescent="0.25">
      <c r="A13">
        <v>60277.777777777781</v>
      </c>
    </row>
    <row r="14" spans="1:1" x14ac:dyDescent="0.25">
      <c r="A14">
        <v>42647.058823529413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GTFO OSLO</vt:lpstr>
      <vt:lpstr>Oslo</vt:lpstr>
      <vt:lpstr>Annuity</vt:lpstr>
      <vt:lpstr>Test</vt:lpstr>
      <vt:lpstr>gper</vt:lpstr>
      <vt:lpstr>inflation</vt:lpstr>
      <vt:lpstr>n</vt:lpstr>
      <vt:lpstr>P</vt:lpstr>
      <vt:lpstr>ppy</vt:lpstr>
      <vt:lpstr>Annuity!Print_Titles</vt:lpstr>
      <vt:lpstr>rate</vt:lpstr>
      <vt:lpstr>rper</vt:lpstr>
      <vt:lpstr>type</vt:lpstr>
      <vt:lpstr>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abela</dc:creator>
  <cp:lastModifiedBy>Abel Arrouj</cp:lastModifiedBy>
  <dcterms:created xsi:type="dcterms:W3CDTF">2021-04-09T15:39:24Z</dcterms:created>
  <dcterms:modified xsi:type="dcterms:W3CDTF">2023-04-23T14:43:52Z</dcterms:modified>
</cp:coreProperties>
</file>