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C:\Users\abels\Downloads\"/>
    </mc:Choice>
  </mc:AlternateContent>
  <xr:revisionPtr revIDLastSave="0" documentId="13_ncr:1_{62623769-0994-4B66-9EA4-2EB8B4D9E9E7}" xr6:coauthVersionLast="47" xr6:coauthVersionMax="47" xr10:uidLastSave="{00000000-0000-0000-0000-000000000000}"/>
  <bookViews>
    <workbookView xWindow="-110" yWindow="-110" windowWidth="25820" windowHeight="15500" activeTab="4" xr2:uid="{E34B196D-7AA4-4BB8-A36F-1CB6317A01DB}"/>
  </bookViews>
  <sheets>
    <sheet name="Healthcare Insurance" sheetId="2" r:id="rId1"/>
    <sheet name="Sheet1" sheetId="3" r:id="rId2"/>
    <sheet name="FORMULA" sheetId="4" r:id="rId3"/>
    <sheet name="Sheet3" sheetId="5" r:id="rId4"/>
    <sheet name="DASHBOARD" sheetId="7" r:id="rId5"/>
  </sheets>
  <definedNames>
    <definedName name="Slicer_Gender">#N/A</definedName>
    <definedName name="Slicer_Location">#N/A</definedName>
    <definedName name="Slicer_Smoking_Status">#N/A</definedName>
  </definedNames>
  <calcPr calcId="191029"/>
  <pivotCaches>
    <pivotCache cacheId="0" r:id="rId6"/>
    <pivotCache cacheId="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4" l="1"/>
  <c r="B30" i="4"/>
  <c r="B29" i="4"/>
  <c r="B21" i="4"/>
  <c r="B26" i="4"/>
  <c r="B25" i="4"/>
  <c r="B24" i="4"/>
  <c r="B20" i="4"/>
  <c r="B19" i="4"/>
  <c r="B18" i="4"/>
  <c r="B17" i="4"/>
  <c r="B14" i="4"/>
  <c r="B13" i="4"/>
  <c r="B12" i="4"/>
  <c r="B11" i="4"/>
  <c r="B8" i="4"/>
  <c r="B7" i="4"/>
  <c r="B4" i="4"/>
  <c r="B3" i="4"/>
</calcChain>
</file>

<file path=xl/sharedStrings.xml><?xml version="1.0" encoding="utf-8"?>
<sst xmlns="http://schemas.openxmlformats.org/spreadsheetml/2006/main" count="434" uniqueCount="139">
  <si>
    <t>Excel Sample Data</t>
  </si>
  <si>
    <t>Healthcare Insurance Data</t>
  </si>
  <si>
    <t>Name</t>
  </si>
  <si>
    <t>Age</t>
  </si>
  <si>
    <t>Gender</t>
  </si>
  <si>
    <t>BMI</t>
  </si>
  <si>
    <t>Children</t>
  </si>
  <si>
    <t>Smoking Status</t>
  </si>
  <si>
    <t>Location</t>
  </si>
  <si>
    <t>Insurance Price (USD)</t>
  </si>
  <si>
    <t>John Smith</t>
  </si>
  <si>
    <t>Male</t>
  </si>
  <si>
    <t>Non-Smoker</t>
  </si>
  <si>
    <t>New York</t>
  </si>
  <si>
    <t>Emily Johnson</t>
  </si>
  <si>
    <t>Female</t>
  </si>
  <si>
    <t>Los Angeles</t>
  </si>
  <si>
    <t>Michael Williams</t>
  </si>
  <si>
    <t>Smoker</t>
  </si>
  <si>
    <t>Chicago</t>
  </si>
  <si>
    <t>Sarah Brown</t>
  </si>
  <si>
    <t>Houston</t>
  </si>
  <si>
    <t>David Jones</t>
  </si>
  <si>
    <t>Phoenix</t>
  </si>
  <si>
    <t>Jennifer Martinez</t>
  </si>
  <si>
    <t>Philadelphia</t>
  </si>
  <si>
    <t>Daniel Anderson</t>
  </si>
  <si>
    <t>San Antonio</t>
  </si>
  <si>
    <t>Jessica Wilson</t>
  </si>
  <si>
    <t>San Diego</t>
  </si>
  <si>
    <t>Matthew Taylor</t>
  </si>
  <si>
    <t>Dallas</t>
  </si>
  <si>
    <t>Emma Garcia</t>
  </si>
  <si>
    <t>San Jose</t>
  </si>
  <si>
    <t>Christopher Rodriguez</t>
  </si>
  <si>
    <t>Austin</t>
  </si>
  <si>
    <t>Olivia Hernandez</t>
  </si>
  <si>
    <t>Jacksonville</t>
  </si>
  <si>
    <t>James Martinez</t>
  </si>
  <si>
    <t>San Francisco</t>
  </si>
  <si>
    <t>Sophia Thompson</t>
  </si>
  <si>
    <t>Indianapolis</t>
  </si>
  <si>
    <t>David Lopez</t>
  </si>
  <si>
    <t>Columbus</t>
  </si>
  <si>
    <t>Isabella Perez</t>
  </si>
  <si>
    <t>Fort Worth</t>
  </si>
  <si>
    <t>Daniel Scott</t>
  </si>
  <si>
    <t>Charlotte</t>
  </si>
  <si>
    <t>Amelia Moore</t>
  </si>
  <si>
    <t>Seattle</t>
  </si>
  <si>
    <t>Michael Wilson</t>
  </si>
  <si>
    <t>Denver</t>
  </si>
  <si>
    <t>Mia Taylor</t>
  </si>
  <si>
    <t>Detroit</t>
  </si>
  <si>
    <t>Ethan Harris</t>
  </si>
  <si>
    <t>Washington</t>
  </si>
  <si>
    <t>Ava Martin</t>
  </si>
  <si>
    <t>Boston</t>
  </si>
  <si>
    <t>Alexander King</t>
  </si>
  <si>
    <t>Nashville</t>
  </si>
  <si>
    <t>Chloe Lee</t>
  </si>
  <si>
    <t>Memphis</t>
  </si>
  <si>
    <t>William White</t>
  </si>
  <si>
    <t>Portland</t>
  </si>
  <si>
    <t>Abigail Allen</t>
  </si>
  <si>
    <t>Oklahoma City</t>
  </si>
  <si>
    <t>Ryan Hall</t>
  </si>
  <si>
    <t>Las Vegas</t>
  </si>
  <si>
    <t>Harper Young</t>
  </si>
  <si>
    <t>Louisville</t>
  </si>
  <si>
    <t>Benjamin Hernandez</t>
  </si>
  <si>
    <t>Baltimore</t>
  </si>
  <si>
    <t>Evelyn Garcia</t>
  </si>
  <si>
    <t>Milwaukee</t>
  </si>
  <si>
    <t>Lucas Martinez</t>
  </si>
  <si>
    <t>Albuquerque</t>
  </si>
  <si>
    <t>Zoe Scott</t>
  </si>
  <si>
    <t>Tucson</t>
  </si>
  <si>
    <t>Aiden Adams</t>
  </si>
  <si>
    <t>Fresno</t>
  </si>
  <si>
    <t>Nora Wood</t>
  </si>
  <si>
    <t>Sacramento</t>
  </si>
  <si>
    <t>Jackson Mitchell</t>
  </si>
  <si>
    <t>Mesa</t>
  </si>
  <si>
    <t>Leah Price</t>
  </si>
  <si>
    <t>Atlanta</t>
  </si>
  <si>
    <t>Logan Carter</t>
  </si>
  <si>
    <t>Kansas City</t>
  </si>
  <si>
    <t>Avery Cooper</t>
  </si>
  <si>
    <t>Miami</t>
  </si>
  <si>
    <t>Henry Rivera</t>
  </si>
  <si>
    <t>Long Beach</t>
  </si>
  <si>
    <t>Ella Richardson</t>
  </si>
  <si>
    <t>Virginia Beach</t>
  </si>
  <si>
    <t>David Perez</t>
  </si>
  <si>
    <t>Oakland</t>
  </si>
  <si>
    <t>Scarlett Ross</t>
  </si>
  <si>
    <t>Tulsa</t>
  </si>
  <si>
    <t>Jack Ward</t>
  </si>
  <si>
    <t>Tampa</t>
  </si>
  <si>
    <t>Lily Morris</t>
  </si>
  <si>
    <t>Arlington</t>
  </si>
  <si>
    <t>Lucas Baker</t>
  </si>
  <si>
    <t>Wichita</t>
  </si>
  <si>
    <t>Sophia Foster</t>
  </si>
  <si>
    <t>New Orleans</t>
  </si>
  <si>
    <t>PARAMETER</t>
  </si>
  <si>
    <t>COUNT</t>
  </si>
  <si>
    <t>Smoking status</t>
  </si>
  <si>
    <t>smokers</t>
  </si>
  <si>
    <t>non-smokers</t>
  </si>
  <si>
    <t>sex</t>
  </si>
  <si>
    <t>male</t>
  </si>
  <si>
    <t>female</t>
  </si>
  <si>
    <t>no of children</t>
  </si>
  <si>
    <t>BMI status</t>
  </si>
  <si>
    <t>underweight</t>
  </si>
  <si>
    <t>normal</t>
  </si>
  <si>
    <t>overwight</t>
  </si>
  <si>
    <t>obese</t>
  </si>
  <si>
    <t xml:space="preserve">INSURANCE </t>
  </si>
  <si>
    <t xml:space="preserve">AVG INSURANCE </t>
  </si>
  <si>
    <t xml:space="preserve">MAX INSURANCE </t>
  </si>
  <si>
    <t>MIN INSURANCE</t>
  </si>
  <si>
    <t>BMI averagre</t>
  </si>
  <si>
    <t>AGE</t>
  </si>
  <si>
    <t xml:space="preserve">age max </t>
  </si>
  <si>
    <t xml:space="preserve">age min </t>
  </si>
  <si>
    <t>average age</t>
  </si>
  <si>
    <t>Row Labels</t>
  </si>
  <si>
    <t>Grand Total</t>
  </si>
  <si>
    <t>Average of Insurance Price (USD)</t>
  </si>
  <si>
    <t>Average of BMI</t>
  </si>
  <si>
    <t>Average of Age</t>
  </si>
  <si>
    <t>Total Average of BMI</t>
  </si>
  <si>
    <t>Total Average of Age</t>
  </si>
  <si>
    <t>BMI table</t>
  </si>
  <si>
    <t>Insurance premuim table</t>
  </si>
  <si>
    <t>Sum of Insurance Price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</si>
</sst>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
      <b/>
      <sz val="11"/>
      <color theme="1"/>
      <name val="Aptos Narrow"/>
      <family val="2"/>
      <scheme val="minor"/>
    </font>
  </fonts>
  <fills count="4">
    <fill>
      <patternFill patternType="none"/>
    </fill>
    <fill>
      <patternFill patternType="gray125"/>
    </fill>
    <fill>
      <patternFill patternType="solid">
        <fgColor rgb="FFD9E1F2"/>
        <bgColor indexed="64"/>
      </patternFill>
    </fill>
    <fill>
      <patternFill patternType="solid">
        <fgColor rgb="FF272760"/>
        <bgColor indexed="64"/>
      </patternFill>
    </fill>
  </fills>
  <borders count="3">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Continuous" vertical="center"/>
    </xf>
    <xf numFmtId="0" fontId="2" fillId="0" borderId="0" xfId="0" applyFont="1"/>
    <xf numFmtId="0" fontId="3" fillId="2" borderId="1" xfId="0" applyFont="1" applyFill="1" applyBorder="1" applyAlignment="1">
      <alignment horizontal="centerContinuous" vertical="center"/>
    </xf>
    <xf numFmtId="0" fontId="4" fillId="3" borderId="2" xfId="0" applyFont="1" applyFill="1" applyBorder="1" applyAlignment="1">
      <alignment horizontal="center" vertical="center"/>
    </xf>
    <xf numFmtId="0" fontId="5" fillId="0" borderId="2" xfId="0" applyFont="1" applyBorder="1" applyAlignment="1">
      <alignment vertical="center"/>
    </xf>
    <xf numFmtId="0" fontId="6"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[Healthcare-Insurance-Sample-Data.xlsx]Sheet3!PivotTable3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62280018887429"/>
          <c:y val="0.34100575663336202"/>
          <c:w val="0.69445424265240752"/>
          <c:h val="0.34797988486733278"/>
        </c:manualLayout>
      </c:layout>
      <c:barChart>
        <c:barDir val="col"/>
        <c:grouping val="clustered"/>
        <c:varyColors val="0"/>
        <c:ser>
          <c:idx val="0"/>
          <c:order val="0"/>
          <c:tx>
            <c:strRef>
              <c:f>Sheet3!$B$26</c:f>
              <c:strCache>
                <c:ptCount val="1"/>
                <c:pt idx="0">
                  <c:v>Total</c:v>
                </c:pt>
              </c:strCache>
            </c:strRef>
          </c:tx>
          <c:spPr>
            <a:solidFill>
              <a:schemeClr val="accent1"/>
            </a:solidFill>
            <a:ln>
              <a:noFill/>
            </a:ln>
            <a:effectLst/>
          </c:spPr>
          <c:invertIfNegative val="0"/>
          <c:cat>
            <c:multiLvlStrRef>
              <c:f>Sheet3!$A$27:$A$33</c:f>
              <c:multiLvlStrCache>
                <c:ptCount val="4"/>
                <c:lvl>
                  <c:pt idx="0">
                    <c:v>Non-Smoker</c:v>
                  </c:pt>
                  <c:pt idx="1">
                    <c:v>Smoker</c:v>
                  </c:pt>
                  <c:pt idx="2">
                    <c:v>Non-Smoker</c:v>
                  </c:pt>
                  <c:pt idx="3">
                    <c:v>Smoker</c:v>
                  </c:pt>
                </c:lvl>
                <c:lvl>
                  <c:pt idx="0">
                    <c:v>Female</c:v>
                  </c:pt>
                  <c:pt idx="2">
                    <c:v>Male</c:v>
                  </c:pt>
                </c:lvl>
              </c:multiLvlStrCache>
            </c:multiLvlStrRef>
          </c:cat>
          <c:val>
            <c:numRef>
              <c:f>Sheet3!$B$27:$B$33</c:f>
              <c:numCache>
                <c:formatCode>General</c:formatCode>
                <c:ptCount val="4"/>
                <c:pt idx="0">
                  <c:v>307630</c:v>
                </c:pt>
                <c:pt idx="1">
                  <c:v>16120</c:v>
                </c:pt>
                <c:pt idx="2">
                  <c:v>262890</c:v>
                </c:pt>
                <c:pt idx="3">
                  <c:v>252600</c:v>
                </c:pt>
              </c:numCache>
            </c:numRef>
          </c:val>
          <c:extLst>
            <c:ext xmlns:c16="http://schemas.microsoft.com/office/drawing/2014/chart" uri="{C3380CC4-5D6E-409C-BE32-E72D297353CC}">
              <c16:uniqueId val="{00000000-7839-4E9B-86D7-ABB4DFF97BE5}"/>
            </c:ext>
          </c:extLst>
        </c:ser>
        <c:dLbls>
          <c:showLegendKey val="0"/>
          <c:showVal val="0"/>
          <c:showCatName val="0"/>
          <c:showSerName val="0"/>
          <c:showPercent val="0"/>
          <c:showBubbleSize val="0"/>
        </c:dLbls>
        <c:gapWidth val="219"/>
        <c:overlap val="-27"/>
        <c:axId val="1322185552"/>
        <c:axId val="1322186032"/>
      </c:barChart>
      <c:catAx>
        <c:axId val="132218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86032"/>
        <c:crosses val="autoZero"/>
        <c:auto val="1"/>
        <c:lblAlgn val="ctr"/>
        <c:lblOffset val="100"/>
        <c:noMultiLvlLbl val="0"/>
      </c:catAx>
      <c:valAx>
        <c:axId val="132218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8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[Healthcare-Insurance-Sample-Data.xlsx]Sheet3!PivotTable3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insurance</a:t>
            </a:r>
            <a:r>
              <a:rPr lang="en-IN" baseline="0"/>
              <a:t> contribution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Sheet3!$B$26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59-4089-AEBD-D64BAEC4D0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59-4089-AEBD-D64BAEC4D0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59-4089-AEBD-D64BAEC4D0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59-4089-AEBD-D64BAEC4D072}"/>
              </c:ext>
            </c:extLst>
          </c:dPt>
          <c:cat>
            <c:multiLvlStrRef>
              <c:f>Sheet3!$A$27:$A$33</c:f>
              <c:multiLvlStrCache>
                <c:ptCount val="4"/>
                <c:lvl>
                  <c:pt idx="0">
                    <c:v>Non-Smoker</c:v>
                  </c:pt>
                  <c:pt idx="1">
                    <c:v>Smoker</c:v>
                  </c:pt>
                  <c:pt idx="2">
                    <c:v>Non-Smoker</c:v>
                  </c:pt>
                  <c:pt idx="3">
                    <c:v>Smoker</c:v>
                  </c:pt>
                </c:lvl>
                <c:lvl>
                  <c:pt idx="0">
                    <c:v>Female</c:v>
                  </c:pt>
                  <c:pt idx="2">
                    <c:v>Male</c:v>
                  </c:pt>
                </c:lvl>
              </c:multiLvlStrCache>
            </c:multiLvlStrRef>
          </c:cat>
          <c:val>
            <c:numRef>
              <c:f>Sheet3!$B$27:$B$33</c:f>
              <c:numCache>
                <c:formatCode>General</c:formatCode>
                <c:ptCount val="4"/>
                <c:pt idx="0">
                  <c:v>307630</c:v>
                </c:pt>
                <c:pt idx="1">
                  <c:v>16120</c:v>
                </c:pt>
                <c:pt idx="2">
                  <c:v>262890</c:v>
                </c:pt>
                <c:pt idx="3">
                  <c:v>252600</c:v>
                </c:pt>
              </c:numCache>
            </c:numRef>
          </c:val>
          <c:extLst>
            <c:ext xmlns:c16="http://schemas.microsoft.com/office/drawing/2014/chart" uri="{C3380CC4-5D6E-409C-BE32-E72D297353CC}">
              <c16:uniqueId val="{00000000-848C-45F5-BB43-FFFB4E17A4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[Healthcare-Insurance-Sample-Data.xlsx]Sheet3!PivotTable2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Sheet3!$B$17</c:f>
              <c:strCache>
                <c:ptCount val="1"/>
                <c:pt idx="0">
                  <c:v>Total</c:v>
                </c:pt>
              </c:strCache>
            </c:strRef>
          </c:tx>
          <c:spPr>
            <a:solidFill>
              <a:schemeClr val="accent1"/>
            </a:solidFill>
            <a:ln>
              <a:noFill/>
            </a:ln>
            <a:effectLst/>
          </c:spPr>
          <c:invertIfNegative val="0"/>
          <c:cat>
            <c:multiLvlStrRef>
              <c:f>Sheet3!$A$18:$A$24</c:f>
              <c:multiLvlStrCache>
                <c:ptCount val="4"/>
                <c:lvl>
                  <c:pt idx="0">
                    <c:v>Non-Smoker</c:v>
                  </c:pt>
                  <c:pt idx="1">
                    <c:v>Smoker</c:v>
                  </c:pt>
                  <c:pt idx="2">
                    <c:v>Non-Smoker</c:v>
                  </c:pt>
                  <c:pt idx="3">
                    <c:v>Smoker</c:v>
                  </c:pt>
                </c:lvl>
                <c:lvl>
                  <c:pt idx="0">
                    <c:v>Female</c:v>
                  </c:pt>
                  <c:pt idx="2">
                    <c:v>Male</c:v>
                  </c:pt>
                </c:lvl>
              </c:multiLvlStrCache>
            </c:multiLvlStrRef>
          </c:cat>
          <c:val>
            <c:numRef>
              <c:f>Sheet3!$B$18:$B$24</c:f>
              <c:numCache>
                <c:formatCode>General</c:formatCode>
                <c:ptCount val="4"/>
                <c:pt idx="0">
                  <c:v>13983.181818181818</c:v>
                </c:pt>
                <c:pt idx="1">
                  <c:v>16120</c:v>
                </c:pt>
                <c:pt idx="2">
                  <c:v>20222.307692307691</c:v>
                </c:pt>
                <c:pt idx="3">
                  <c:v>25260</c:v>
                </c:pt>
              </c:numCache>
            </c:numRef>
          </c:val>
          <c:extLst>
            <c:ext xmlns:c16="http://schemas.microsoft.com/office/drawing/2014/chart" uri="{C3380CC4-5D6E-409C-BE32-E72D297353CC}">
              <c16:uniqueId val="{00000000-F88A-47AB-8915-487E546203B2}"/>
            </c:ext>
          </c:extLst>
        </c:ser>
        <c:dLbls>
          <c:showLegendKey val="0"/>
          <c:showVal val="0"/>
          <c:showCatName val="0"/>
          <c:showSerName val="0"/>
          <c:showPercent val="0"/>
          <c:showBubbleSize val="0"/>
        </c:dLbls>
        <c:gapWidth val="219"/>
        <c:overlap val="-27"/>
        <c:axId val="421133663"/>
        <c:axId val="693505455"/>
      </c:barChart>
      <c:catAx>
        <c:axId val="42113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505455"/>
        <c:crosses val="autoZero"/>
        <c:auto val="1"/>
        <c:lblAlgn val="ctr"/>
        <c:lblOffset val="100"/>
        <c:noMultiLvlLbl val="0"/>
      </c:catAx>
      <c:valAx>
        <c:axId val="69350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3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[Healthcare-Insurance-Sample-Data.xlsx]Sheet3!PivotTable2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Sheet3!$B$17</c:f>
              <c:strCache>
                <c:ptCount val="1"/>
                <c:pt idx="0">
                  <c:v>Total</c:v>
                </c:pt>
              </c:strCache>
            </c:strRef>
          </c:tx>
          <c:spPr>
            <a:ln w="28575" cap="rnd">
              <a:solidFill>
                <a:schemeClr val="accent1"/>
              </a:solidFill>
              <a:round/>
            </a:ln>
            <a:effectLst/>
          </c:spPr>
          <c:marker>
            <c:symbol val="none"/>
          </c:marker>
          <c:cat>
            <c:multiLvlStrRef>
              <c:f>Sheet3!$A$18:$A$24</c:f>
              <c:multiLvlStrCache>
                <c:ptCount val="4"/>
                <c:lvl>
                  <c:pt idx="0">
                    <c:v>Non-Smoker</c:v>
                  </c:pt>
                  <c:pt idx="1">
                    <c:v>Smoker</c:v>
                  </c:pt>
                  <c:pt idx="2">
                    <c:v>Non-Smoker</c:v>
                  </c:pt>
                  <c:pt idx="3">
                    <c:v>Smoker</c:v>
                  </c:pt>
                </c:lvl>
                <c:lvl>
                  <c:pt idx="0">
                    <c:v>Female</c:v>
                  </c:pt>
                  <c:pt idx="2">
                    <c:v>Male</c:v>
                  </c:pt>
                </c:lvl>
              </c:multiLvlStrCache>
            </c:multiLvlStrRef>
          </c:cat>
          <c:val>
            <c:numRef>
              <c:f>Sheet3!$B$18:$B$24</c:f>
              <c:numCache>
                <c:formatCode>General</c:formatCode>
                <c:ptCount val="4"/>
                <c:pt idx="0">
                  <c:v>13983.181818181818</c:v>
                </c:pt>
                <c:pt idx="1">
                  <c:v>16120</c:v>
                </c:pt>
                <c:pt idx="2">
                  <c:v>20222.307692307691</c:v>
                </c:pt>
                <c:pt idx="3">
                  <c:v>25260</c:v>
                </c:pt>
              </c:numCache>
            </c:numRef>
          </c:val>
          <c:smooth val="0"/>
          <c:extLst>
            <c:ext xmlns:c16="http://schemas.microsoft.com/office/drawing/2014/chart" uri="{C3380CC4-5D6E-409C-BE32-E72D297353CC}">
              <c16:uniqueId val="{00000000-53A1-499D-ABF0-006C932F2E50}"/>
            </c:ext>
          </c:extLst>
        </c:ser>
        <c:dLbls>
          <c:showLegendKey val="0"/>
          <c:showVal val="0"/>
          <c:showCatName val="0"/>
          <c:showSerName val="0"/>
          <c:showPercent val="0"/>
          <c:showBubbleSize val="0"/>
        </c:dLbls>
        <c:smooth val="0"/>
        <c:axId val="770075999"/>
        <c:axId val="770071679"/>
      </c:lineChart>
      <c:catAx>
        <c:axId val="77007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71679"/>
        <c:crosses val="autoZero"/>
        <c:auto val="1"/>
        <c:lblAlgn val="ctr"/>
        <c:lblOffset val="100"/>
        <c:noMultiLvlLbl val="0"/>
      </c:catAx>
      <c:valAx>
        <c:axId val="77007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7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[Healthcare-Insurance-Sample-Data.xlsx]Sheet3!PivotTable3</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62280018887429"/>
          <c:y val="0.34100575663336202"/>
          <c:w val="0.69445424265240752"/>
          <c:h val="0.34797988486733278"/>
        </c:manualLayout>
      </c:layout>
      <c:barChart>
        <c:barDir val="col"/>
        <c:grouping val="clustered"/>
        <c:varyColors val="0"/>
        <c:ser>
          <c:idx val="0"/>
          <c:order val="0"/>
          <c:tx>
            <c:strRef>
              <c:f>Sheet3!$B$26</c:f>
              <c:strCache>
                <c:ptCount val="1"/>
                <c:pt idx="0">
                  <c:v>Total</c:v>
                </c:pt>
              </c:strCache>
            </c:strRef>
          </c:tx>
          <c:spPr>
            <a:pattFill prst="ltUpDiag">
              <a:fgClr>
                <a:schemeClr val="accent1"/>
              </a:fgClr>
              <a:bgClr>
                <a:schemeClr val="lt1"/>
              </a:bgClr>
            </a:pattFill>
            <a:ln>
              <a:noFill/>
            </a:ln>
            <a:effectLst/>
          </c:spPr>
          <c:invertIfNegative val="0"/>
          <c:cat>
            <c:multiLvlStrRef>
              <c:f>Sheet3!$A$27:$A$33</c:f>
              <c:multiLvlStrCache>
                <c:ptCount val="4"/>
                <c:lvl>
                  <c:pt idx="0">
                    <c:v>Non-Smoker</c:v>
                  </c:pt>
                  <c:pt idx="1">
                    <c:v>Smoker</c:v>
                  </c:pt>
                  <c:pt idx="2">
                    <c:v>Non-Smoker</c:v>
                  </c:pt>
                  <c:pt idx="3">
                    <c:v>Smoker</c:v>
                  </c:pt>
                </c:lvl>
                <c:lvl>
                  <c:pt idx="0">
                    <c:v>Female</c:v>
                  </c:pt>
                  <c:pt idx="2">
                    <c:v>Male</c:v>
                  </c:pt>
                </c:lvl>
              </c:multiLvlStrCache>
            </c:multiLvlStrRef>
          </c:cat>
          <c:val>
            <c:numRef>
              <c:f>Sheet3!$B$27:$B$33</c:f>
              <c:numCache>
                <c:formatCode>General</c:formatCode>
                <c:ptCount val="4"/>
                <c:pt idx="0">
                  <c:v>307630</c:v>
                </c:pt>
                <c:pt idx="1">
                  <c:v>16120</c:v>
                </c:pt>
                <c:pt idx="2">
                  <c:v>262890</c:v>
                </c:pt>
                <c:pt idx="3">
                  <c:v>252600</c:v>
                </c:pt>
              </c:numCache>
            </c:numRef>
          </c:val>
          <c:extLst>
            <c:ext xmlns:c16="http://schemas.microsoft.com/office/drawing/2014/chart" uri="{C3380CC4-5D6E-409C-BE32-E72D297353CC}">
              <c16:uniqueId val="{00000000-96CE-46E8-AD20-36ECE933FD5B}"/>
            </c:ext>
          </c:extLst>
        </c:ser>
        <c:dLbls>
          <c:showLegendKey val="0"/>
          <c:showVal val="0"/>
          <c:showCatName val="0"/>
          <c:showSerName val="0"/>
          <c:showPercent val="0"/>
          <c:showBubbleSize val="0"/>
        </c:dLbls>
        <c:gapWidth val="269"/>
        <c:overlap val="-20"/>
        <c:axId val="1322185552"/>
        <c:axId val="1322186032"/>
      </c:barChart>
      <c:catAx>
        <c:axId val="132218555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22186032"/>
        <c:crosses val="autoZero"/>
        <c:auto val="1"/>
        <c:lblAlgn val="ctr"/>
        <c:lblOffset val="100"/>
        <c:noMultiLvlLbl val="0"/>
      </c:catAx>
      <c:valAx>
        <c:axId val="1322186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2218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[Healthcare-Insurance-Sample-Data.xlsx]Sheet3!PivotTable3</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insurance contribution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Sheet3!$B$26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2BF-4D63-9B1E-FBCD49E6727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2BF-4D63-9B1E-FBCD49E6727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2BF-4D63-9B1E-FBCD49E6727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2BF-4D63-9B1E-FBCD49E672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Sheet3!$A$27:$A$33</c:f>
              <c:multiLvlStrCache>
                <c:ptCount val="4"/>
                <c:lvl>
                  <c:pt idx="0">
                    <c:v>Non-Smoker</c:v>
                  </c:pt>
                  <c:pt idx="1">
                    <c:v>Smoker</c:v>
                  </c:pt>
                  <c:pt idx="2">
                    <c:v>Non-Smoker</c:v>
                  </c:pt>
                  <c:pt idx="3">
                    <c:v>Smoker</c:v>
                  </c:pt>
                </c:lvl>
                <c:lvl>
                  <c:pt idx="0">
                    <c:v>Female</c:v>
                  </c:pt>
                  <c:pt idx="2">
                    <c:v>Male</c:v>
                  </c:pt>
                </c:lvl>
              </c:multiLvlStrCache>
            </c:multiLvlStrRef>
          </c:cat>
          <c:val>
            <c:numRef>
              <c:f>Sheet3!$B$27:$B$33</c:f>
              <c:numCache>
                <c:formatCode>General</c:formatCode>
                <c:ptCount val="4"/>
                <c:pt idx="0">
                  <c:v>307630</c:v>
                </c:pt>
                <c:pt idx="1">
                  <c:v>16120</c:v>
                </c:pt>
                <c:pt idx="2">
                  <c:v>262890</c:v>
                </c:pt>
                <c:pt idx="3">
                  <c:v>252600</c:v>
                </c:pt>
              </c:numCache>
            </c:numRef>
          </c:val>
          <c:extLst>
            <c:ext xmlns:c16="http://schemas.microsoft.com/office/drawing/2014/chart" uri="{C3380CC4-5D6E-409C-BE32-E72D297353CC}">
              <c16:uniqueId val="{0000000A-E2BF-4D63-9B1E-FBCD49E67272}"/>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[Healthcare-Insurance-Sample-Data.xlsx]Sheet3!PivotTable2</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Sheet3!$B$17</c:f>
              <c:strCache>
                <c:ptCount val="1"/>
                <c:pt idx="0">
                  <c:v>Total</c:v>
                </c:pt>
              </c:strCache>
            </c:strRef>
          </c:tx>
          <c:spPr>
            <a:pattFill prst="ltUpDiag">
              <a:fgClr>
                <a:schemeClr val="accent1"/>
              </a:fgClr>
              <a:bgClr>
                <a:schemeClr val="lt1"/>
              </a:bgClr>
            </a:pattFill>
            <a:ln>
              <a:noFill/>
            </a:ln>
            <a:effectLst/>
          </c:spPr>
          <c:invertIfNegative val="0"/>
          <c:cat>
            <c:multiLvlStrRef>
              <c:f>Sheet3!$A$18:$A$24</c:f>
              <c:multiLvlStrCache>
                <c:ptCount val="4"/>
                <c:lvl>
                  <c:pt idx="0">
                    <c:v>Non-Smoker</c:v>
                  </c:pt>
                  <c:pt idx="1">
                    <c:v>Smoker</c:v>
                  </c:pt>
                  <c:pt idx="2">
                    <c:v>Non-Smoker</c:v>
                  </c:pt>
                  <c:pt idx="3">
                    <c:v>Smoker</c:v>
                  </c:pt>
                </c:lvl>
                <c:lvl>
                  <c:pt idx="0">
                    <c:v>Female</c:v>
                  </c:pt>
                  <c:pt idx="2">
                    <c:v>Male</c:v>
                  </c:pt>
                </c:lvl>
              </c:multiLvlStrCache>
            </c:multiLvlStrRef>
          </c:cat>
          <c:val>
            <c:numRef>
              <c:f>Sheet3!$B$18:$B$24</c:f>
              <c:numCache>
                <c:formatCode>General</c:formatCode>
                <c:ptCount val="4"/>
                <c:pt idx="0">
                  <c:v>13983.181818181818</c:v>
                </c:pt>
                <c:pt idx="1">
                  <c:v>16120</c:v>
                </c:pt>
                <c:pt idx="2">
                  <c:v>20222.307692307691</c:v>
                </c:pt>
                <c:pt idx="3">
                  <c:v>25260</c:v>
                </c:pt>
              </c:numCache>
            </c:numRef>
          </c:val>
          <c:extLst>
            <c:ext xmlns:c16="http://schemas.microsoft.com/office/drawing/2014/chart" uri="{C3380CC4-5D6E-409C-BE32-E72D297353CC}">
              <c16:uniqueId val="{00000000-D98B-4C68-8B17-3B57D0C2FE96}"/>
            </c:ext>
          </c:extLst>
        </c:ser>
        <c:dLbls>
          <c:showLegendKey val="0"/>
          <c:showVal val="0"/>
          <c:showCatName val="0"/>
          <c:showSerName val="0"/>
          <c:showPercent val="0"/>
          <c:showBubbleSize val="0"/>
        </c:dLbls>
        <c:gapWidth val="269"/>
        <c:overlap val="-20"/>
        <c:axId val="421133663"/>
        <c:axId val="693505455"/>
      </c:barChart>
      <c:catAx>
        <c:axId val="421133663"/>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93505455"/>
        <c:crosses val="autoZero"/>
        <c:auto val="1"/>
        <c:lblAlgn val="ctr"/>
        <c:lblOffset val="100"/>
        <c:noMultiLvlLbl val="0"/>
      </c:catAx>
      <c:valAx>
        <c:axId val="693505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2113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[Healthcare-Insurance-Sample-Data.xlsx]Sheet3!PivotTable2</c:name>
    <c:fmtId val="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Sheet3!$B$17</c:f>
              <c:strCache>
                <c:ptCount val="1"/>
                <c:pt idx="0">
                  <c:v>Total</c:v>
                </c:pt>
              </c:strCache>
            </c:strRef>
          </c:tx>
          <c:spPr>
            <a:ln w="28575" cap="rnd">
              <a:solidFill>
                <a:schemeClr val="accent1"/>
              </a:solidFill>
              <a:round/>
            </a:ln>
            <a:effectLst/>
          </c:spPr>
          <c:marker>
            <c:symbol val="none"/>
          </c:marker>
          <c:cat>
            <c:multiLvlStrRef>
              <c:f>Sheet3!$A$18:$A$24</c:f>
              <c:multiLvlStrCache>
                <c:ptCount val="4"/>
                <c:lvl>
                  <c:pt idx="0">
                    <c:v>Non-Smoker</c:v>
                  </c:pt>
                  <c:pt idx="1">
                    <c:v>Smoker</c:v>
                  </c:pt>
                  <c:pt idx="2">
                    <c:v>Non-Smoker</c:v>
                  </c:pt>
                  <c:pt idx="3">
                    <c:v>Smoker</c:v>
                  </c:pt>
                </c:lvl>
                <c:lvl>
                  <c:pt idx="0">
                    <c:v>Female</c:v>
                  </c:pt>
                  <c:pt idx="2">
                    <c:v>Male</c:v>
                  </c:pt>
                </c:lvl>
              </c:multiLvlStrCache>
            </c:multiLvlStrRef>
          </c:cat>
          <c:val>
            <c:numRef>
              <c:f>Sheet3!$B$18:$B$24</c:f>
              <c:numCache>
                <c:formatCode>General</c:formatCode>
                <c:ptCount val="4"/>
                <c:pt idx="0">
                  <c:v>13983.181818181818</c:v>
                </c:pt>
                <c:pt idx="1">
                  <c:v>16120</c:v>
                </c:pt>
                <c:pt idx="2">
                  <c:v>20222.307692307691</c:v>
                </c:pt>
                <c:pt idx="3">
                  <c:v>25260</c:v>
                </c:pt>
              </c:numCache>
            </c:numRef>
          </c:val>
          <c:smooth val="0"/>
          <c:extLst>
            <c:ext xmlns:c16="http://schemas.microsoft.com/office/drawing/2014/chart" uri="{C3380CC4-5D6E-409C-BE32-E72D297353CC}">
              <c16:uniqueId val="{00000000-288A-452F-BB33-08F96C59D2A6}"/>
            </c:ext>
          </c:extLst>
        </c:ser>
        <c:dLbls>
          <c:showLegendKey val="0"/>
          <c:showVal val="0"/>
          <c:showCatName val="0"/>
          <c:showSerName val="0"/>
          <c:showPercent val="0"/>
          <c:showBubbleSize val="0"/>
        </c:dLbls>
        <c:smooth val="0"/>
        <c:axId val="770075999"/>
        <c:axId val="770071679"/>
      </c:lineChart>
      <c:catAx>
        <c:axId val="77007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71679"/>
        <c:crosses val="autoZero"/>
        <c:auto val="1"/>
        <c:lblAlgn val="ctr"/>
        <c:lblOffset val="100"/>
        <c:noMultiLvlLbl val="0"/>
      </c:catAx>
      <c:valAx>
        <c:axId val="77007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7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158750</xdr:colOff>
      <xdr:row>1</xdr:row>
      <xdr:rowOff>88900</xdr:rowOff>
    </xdr:from>
    <xdr:to>
      <xdr:col>8</xdr:col>
      <xdr:colOff>95250</xdr:colOff>
      <xdr:row>15</xdr:row>
      <xdr:rowOff>88900</xdr:rowOff>
    </xdr:to>
    <xdr:graphicFrame macro="">
      <xdr:nvGraphicFramePr>
        <xdr:cNvPr id="2" name="Chart 1">
          <a:extLst>
            <a:ext uri="{FF2B5EF4-FFF2-40B4-BE49-F238E27FC236}">
              <a16:creationId xmlns:a16="http://schemas.microsoft.com/office/drawing/2014/main" id="{781A4ECF-ABC5-5991-A7CB-75F99F7F25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473075</xdr:colOff>
      <xdr:row>16</xdr:row>
      <xdr:rowOff>158750</xdr:rowOff>
    </xdr:from>
    <xdr:to>
      <xdr:col>9</xdr:col>
      <xdr:colOff>104775</xdr:colOff>
      <xdr:row>31</xdr:row>
      <xdr:rowOff>139700</xdr:rowOff>
    </xdr:to>
    <xdr:graphicFrame macro="">
      <xdr:nvGraphicFramePr>
        <xdr:cNvPr id="5" name="Chart 4">
          <a:extLst>
            <a:ext uri="{FF2B5EF4-FFF2-40B4-BE49-F238E27FC236}">
              <a16:creationId xmlns:a16="http://schemas.microsoft.com/office/drawing/2014/main" id="{CEEEDBE4-DA20-2027-93BC-AABE985CD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98425</xdr:colOff>
      <xdr:row>1</xdr:row>
      <xdr:rowOff>44450</xdr:rowOff>
    </xdr:from>
    <xdr:to>
      <xdr:col>15</xdr:col>
      <xdr:colOff>403225</xdr:colOff>
      <xdr:row>16</xdr:row>
      <xdr:rowOff>25400</xdr:rowOff>
    </xdr:to>
    <xdr:graphicFrame macro="">
      <xdr:nvGraphicFramePr>
        <xdr:cNvPr id="10" name="Chart 9">
          <a:extLst>
            <a:ext uri="{FF2B5EF4-FFF2-40B4-BE49-F238E27FC236}">
              <a16:creationId xmlns:a16="http://schemas.microsoft.com/office/drawing/2014/main" id="{CE78CD1E-33DE-0707-9949-BD043744A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307975</xdr:colOff>
      <xdr:row>17</xdr:row>
      <xdr:rowOff>101600</xdr:rowOff>
    </xdr:from>
    <xdr:to>
      <xdr:col>17</xdr:col>
      <xdr:colOff>3175</xdr:colOff>
      <xdr:row>32</xdr:row>
      <xdr:rowOff>82550</xdr:rowOff>
    </xdr:to>
    <xdr:graphicFrame macro="">
      <xdr:nvGraphicFramePr>
        <xdr:cNvPr id="12" name="Chart 11">
          <a:extLst>
            <a:ext uri="{FF2B5EF4-FFF2-40B4-BE49-F238E27FC236}">
              <a16:creationId xmlns:a16="http://schemas.microsoft.com/office/drawing/2014/main" id="{16EE052B-0F3E-3F65-B149-F92D93765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419100</xdr:colOff>
      <xdr:row>1</xdr:row>
      <xdr:rowOff>44450</xdr:rowOff>
    </xdr:from>
    <xdr:to>
      <xdr:col>20</xdr:col>
      <xdr:colOff>546100</xdr:colOff>
      <xdr:row>6</xdr:row>
      <xdr:rowOff>127000</xdr:rowOff>
    </xdr:to>
    <xdr:sp macro="" textlink="">
      <xdr:nvSpPr>
        <xdr:cNvPr id="4" name="TextBox 3">
          <a:extLst>
            <a:ext uri="{FF2B5EF4-FFF2-40B4-BE49-F238E27FC236}">
              <a16:creationId xmlns:a16="http://schemas.microsoft.com/office/drawing/2014/main" id="{1E5B1C52-AF31-16D0-0416-CB18BBF061DF}"/>
            </a:ext>
          </a:extLst>
        </xdr:cNvPr>
        <xdr:cNvSpPr txBox="1"/>
      </xdr:nvSpPr>
      <xdr:spPr>
        <a:xfrm>
          <a:off x="419100" y="228600"/>
          <a:ext cx="12319000" cy="1003300"/>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endParaRPr lang="en-IN" sz="1100"/>
        </a:p>
      </xdr:txBody>
    </xdr:sp>
    <xdr:clientData/>
  </xdr:twoCellAnchor>
  <xdr:oneCellAnchor>
    <xdr:from>
      <xdr:col>2</xdr:col>
      <xdr:colOff>44450</xdr:colOff>
      <xdr:row>2</xdr:row>
      <xdr:rowOff>95250</xdr:rowOff>
    </xdr:from>
    <xdr:ext cx="12357100" cy="593239"/>
    <xdr:sp macro="" textlink="">
      <xdr:nvSpPr>
        <xdr:cNvPr id="5" name="TextBox 4">
          <a:extLst>
            <a:ext uri="{FF2B5EF4-FFF2-40B4-BE49-F238E27FC236}">
              <a16:creationId xmlns:a16="http://schemas.microsoft.com/office/drawing/2014/main" id="{41FD8135-F767-28E4-B0F7-2E3E5198C077}"/>
            </a:ext>
          </a:extLst>
        </xdr:cNvPr>
        <xdr:cNvSpPr txBox="1"/>
      </xdr:nvSpPr>
      <xdr:spPr>
        <a:xfrm>
          <a:off x="1263650" y="463550"/>
          <a:ext cx="12357100"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3200" baseline="0"/>
            <a:t>ANALYSIS OF HEALTH INSURANCE  DISTRIBUTION AND PROFITS</a:t>
          </a:r>
        </a:p>
      </xdr:txBody>
    </xdr:sp>
    <xdr:clientData/>
  </xdr:oneCellAnchor>
  <xdr:twoCellAnchor>
    <xdr:from>
      <xdr:col>5</xdr:col>
      <xdr:colOff>25400</xdr:colOff>
      <xdr:row>7</xdr:row>
      <xdr:rowOff>177800</xdr:rowOff>
    </xdr:from>
    <xdr:to>
      <xdr:col>12</xdr:col>
      <xdr:colOff>12700</xdr:colOff>
      <xdr:row>21</xdr:row>
      <xdr:rowOff>177800</xdr:rowOff>
    </xdr:to>
    <xdr:graphicFrame macro="">
      <xdr:nvGraphicFramePr>
        <xdr:cNvPr id="7" name="Chart 6">
          <a:extLst>
            <a:ext uri="{FF2B5EF4-FFF2-40B4-BE49-F238E27FC236}">
              <a16:creationId xmlns:a16="http://schemas.microsoft.com/office/drawing/2014/main" id="{AC0C99C3-AB50-434B-BD58-AEF862BFB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6350</xdr:colOff>
      <xdr:row>8</xdr:row>
      <xdr:rowOff>6350</xdr:rowOff>
    </xdr:from>
    <xdr:to>
      <xdr:col>20</xdr:col>
      <xdr:colOff>6350</xdr:colOff>
      <xdr:row>22</xdr:row>
      <xdr:rowOff>6350</xdr:rowOff>
    </xdr:to>
    <xdr:graphicFrame macro="">
      <xdr:nvGraphicFramePr>
        <xdr:cNvPr id="8" name="Chart 7">
          <a:extLst>
            <a:ext uri="{FF2B5EF4-FFF2-40B4-BE49-F238E27FC236}">
              <a16:creationId xmlns:a16="http://schemas.microsoft.com/office/drawing/2014/main" id="{8585F1BC-87FA-4905-B9F4-513F8A825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19050</xdr:colOff>
      <xdr:row>8</xdr:row>
      <xdr:rowOff>12700</xdr:rowOff>
    </xdr:from>
    <xdr:to>
      <xdr:col>4</xdr:col>
      <xdr:colOff>19050</xdr:colOff>
      <xdr:row>13</xdr:row>
      <xdr:rowOff>88900</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7596227B-517C-4E37-8DE2-6F4C84D5DB8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28650" y="1485900"/>
              <a:ext cx="1828800" cy="996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13</xdr:row>
      <xdr:rowOff>177800</xdr:rowOff>
    </xdr:from>
    <xdr:to>
      <xdr:col>4</xdr:col>
      <xdr:colOff>25400</xdr:colOff>
      <xdr:row>19</xdr:row>
      <xdr:rowOff>19050</xdr:rowOff>
    </xdr:to>
    <mc:AlternateContent xmlns:mc="http://schemas.openxmlformats.org/markup-compatibility/2006">
      <mc:Choice xmlns:a14="http://schemas.microsoft.com/office/drawing/2010/main" Requires="a14">
        <xdr:graphicFrame macro="">
          <xdr:nvGraphicFramePr>
            <xdr:cNvPr id="11" name="Smoking Status">
              <a:extLst>
                <a:ext uri="{FF2B5EF4-FFF2-40B4-BE49-F238E27FC236}">
                  <a16:creationId xmlns:a16="http://schemas.microsoft.com/office/drawing/2014/main" id="{518C4448-4EE3-41EF-93AF-15700F9439F9}"/>
                </a:ext>
              </a:extLst>
            </xdr:cNvPr>
            <xdr:cNvGraphicFramePr/>
          </xdr:nvGraphicFramePr>
          <xdr:xfrm>
            <a:off x="0" y="0"/>
            <a:ext cx="0" cy="0"/>
          </xdr:xfrm>
          <a:graphic>
            <a:graphicData uri="http://schemas.microsoft.com/office/drawing/2010/slicer">
              <sle:slicer xmlns:sle="http://schemas.microsoft.com/office/drawing/2010/slicer" name="Smoking Status"/>
            </a:graphicData>
          </a:graphic>
        </xdr:graphicFrame>
      </mc:Choice>
      <mc:Fallback>
        <xdr:sp macro="" textlink="">
          <xdr:nvSpPr>
            <xdr:cNvPr id="0" name=""/>
            <xdr:cNvSpPr>
              <a:spLocks noTextEdit="1"/>
            </xdr:cNvSpPr>
          </xdr:nvSpPr>
          <xdr:spPr>
            <a:xfrm>
              <a:off x="609600" y="2571750"/>
              <a:ext cx="1854200" cy="946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12700</xdr:colOff>
      <xdr:row>23</xdr:row>
      <xdr:rowOff>25400</xdr:rowOff>
    </xdr:from>
    <xdr:to>
      <xdr:col>11</xdr:col>
      <xdr:colOff>584200</xdr:colOff>
      <xdr:row>37</xdr:row>
      <xdr:rowOff>31750</xdr:rowOff>
    </xdr:to>
    <xdr:graphicFrame macro="">
      <xdr:nvGraphicFramePr>
        <xdr:cNvPr id="12" name="Chart 11">
          <a:extLst>
            <a:ext uri="{FF2B5EF4-FFF2-40B4-BE49-F238E27FC236}">
              <a16:creationId xmlns:a16="http://schemas.microsoft.com/office/drawing/2014/main" id="{D805A9E1-91C6-4BD7-AD08-F367AD1E2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12700</xdr:colOff>
      <xdr:row>19</xdr:row>
      <xdr:rowOff>171450</xdr:rowOff>
    </xdr:from>
    <xdr:to>
      <xdr:col>4</xdr:col>
      <xdr:colOff>12700</xdr:colOff>
      <xdr:row>34</xdr:row>
      <xdr:rowOff>28572</xdr:rowOff>
    </xdr:to>
    <mc:AlternateContent xmlns:mc="http://schemas.openxmlformats.org/markup-compatibility/2006">
      <mc:Choice xmlns:a14="http://schemas.microsoft.com/office/drawing/2010/main" Requires="a14">
        <xdr:graphicFrame macro="">
          <xdr:nvGraphicFramePr>
            <xdr:cNvPr id="13" name="Location">
              <a:extLst>
                <a:ext uri="{FF2B5EF4-FFF2-40B4-BE49-F238E27FC236}">
                  <a16:creationId xmlns:a16="http://schemas.microsoft.com/office/drawing/2014/main" id="{81BB4893-F2EB-4C20-943F-CDE40197BB15}"/>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622300" y="36703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19050</xdr:colOff>
      <xdr:row>22</xdr:row>
      <xdr:rowOff>152400</xdr:rowOff>
    </xdr:from>
    <xdr:to>
      <xdr:col>20</xdr:col>
      <xdr:colOff>114300</xdr:colOff>
      <xdr:row>37</xdr:row>
      <xdr:rowOff>12700</xdr:rowOff>
    </xdr:to>
    <xdr:graphicFrame macro="">
      <xdr:nvGraphicFramePr>
        <xdr:cNvPr id="14" name="Chart 13">
          <a:extLst>
            <a:ext uri="{FF2B5EF4-FFF2-40B4-BE49-F238E27FC236}">
              <a16:creationId xmlns:a16="http://schemas.microsoft.com/office/drawing/2014/main" id="{121B005F-FCB5-43DF-8260-52338C958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el sam" refreshedDate="45922.433241319442" createdVersion="8" refreshedVersion="8" minRefreshableVersion="3" recordCount="46" xr:uid="{3486DB3F-37F0-415D-80B5-D8CC60FB8B88}">
  <cacheSource type="worksheet">
    <worksheetSource ref="B6:I52" sheet="Healthcare Insurance"/>
  </cacheSource>
  <cacheFields count="8">
    <cacheField name="Name" numFmtId="0">
      <sharedItems/>
    </cacheField>
    <cacheField name="Age" numFmtId="0">
      <sharedItems containsSemiMixedTypes="0" containsString="0" containsNumber="1" containsInteger="1" minValue="27" maxValue="53" count="27">
        <n v="35"/>
        <n v="42"/>
        <n v="50"/>
        <n v="28"/>
        <n v="39"/>
        <n v="45"/>
        <n v="33"/>
        <n v="37"/>
        <n v="47"/>
        <n v="31"/>
        <n v="40"/>
        <n v="29"/>
        <n v="48"/>
        <n v="36"/>
        <n v="43"/>
        <n v="32"/>
        <n v="41"/>
        <n v="46"/>
        <n v="30"/>
        <n v="44"/>
        <n v="49"/>
        <n v="34"/>
        <n v="38"/>
        <n v="27"/>
        <n v="52"/>
        <n v="51"/>
        <n v="53"/>
      </sharedItems>
    </cacheField>
    <cacheField name="Gender" numFmtId="0">
      <sharedItems count="2">
        <s v="Male"/>
        <s v="Female"/>
      </sharedItems>
    </cacheField>
    <cacheField name="BMI" numFmtId="0">
      <sharedItems containsSemiMixedTypes="0" containsString="0" containsNumber="1" minValue="22.3" maxValue="35.299999999999997" count="46">
        <n v="29.5"/>
        <n v="26.8"/>
        <n v="31.2"/>
        <n v="22.3"/>
        <n v="28.1"/>
        <n v="29.9"/>
        <n v="25.5"/>
        <n v="27.4"/>
        <n v="33"/>
        <n v="24.7"/>
        <n v="30.5"/>
        <n v="23.9"/>
        <n v="32.700000000000003"/>
        <n v="28.3"/>
        <n v="29.8"/>
        <n v="25.1"/>
        <n v="27.9"/>
        <n v="31.5"/>
        <n v="34.200000000000003"/>
        <n v="26"/>
        <n v="29.6"/>
        <n v="28.8"/>
        <n v="33.799999999999997"/>
        <n v="25.9"/>
        <n v="26.3"/>
        <n v="24.5"/>
        <n v="35.1"/>
        <n v="27.6"/>
        <n v="31.8"/>
        <n v="29.2"/>
        <n v="32.5"/>
        <n v="26.5"/>
        <n v="30.3"/>
        <n v="28"/>
        <n v="33.5"/>
        <n v="25.3"/>
        <n v="34.700000000000003"/>
        <n v="27.2"/>
        <n v="31"/>
        <n v="29.1"/>
        <n v="32.799999999999997"/>
        <n v="27.8"/>
        <n v="35.299999999999997"/>
        <n v="26.4"/>
        <n v="31.7"/>
        <n v="25.8"/>
      </sharedItems>
    </cacheField>
    <cacheField name="Children" numFmtId="0">
      <sharedItems containsSemiMixedTypes="0" containsString="0" containsNumber="1" containsInteger="1" minValue="0" maxValue="3"/>
    </cacheField>
    <cacheField name="Smoking Status" numFmtId="0">
      <sharedItems count="2">
        <s v="Non-Smoker"/>
        <s v="Smoker"/>
      </sharedItems>
    </cacheField>
    <cacheField name="Location" numFmtId="0">
      <sharedItems count="46">
        <s v="New York"/>
        <s v="Los Angeles"/>
        <s v="Chicago"/>
        <s v="Houston"/>
        <s v="Phoenix"/>
        <s v="Philadelphia"/>
        <s v="San Antonio"/>
        <s v="San Diego"/>
        <s v="Dallas"/>
        <s v="San Jose"/>
        <s v="Austin"/>
        <s v="Jacksonville"/>
        <s v="San Francisco"/>
        <s v="Indianapolis"/>
        <s v="Columbus"/>
        <s v="Fort Worth"/>
        <s v="Charlotte"/>
        <s v="Seattle"/>
        <s v="Denver"/>
        <s v="Detroit"/>
        <s v="Washington"/>
        <s v="Boston"/>
        <s v="Nashville"/>
        <s v="Memphis"/>
        <s v="Portland"/>
        <s v="Oklahoma City"/>
        <s v="Las Vegas"/>
        <s v="Louisville"/>
        <s v="Baltimore"/>
        <s v="Milwaukee"/>
        <s v="Albuquerque"/>
        <s v="Tucson"/>
        <s v="Fresno"/>
        <s v="Sacramento"/>
        <s v="Mesa"/>
        <s v="Atlanta"/>
        <s v="Kansas City"/>
        <s v="Miami"/>
        <s v="Long Beach"/>
        <s v="Virginia Beach"/>
        <s v="Oakland"/>
        <s v="Tulsa"/>
        <s v="Tampa"/>
        <s v="Arlington"/>
        <s v="Wichita"/>
        <s v="New Orleans"/>
      </sharedItems>
    </cacheField>
    <cacheField name="Insurance Price (USD)" numFmtId="0">
      <sharedItems containsSemiMixedTypes="0" containsString="0" containsNumber="1" containsInteger="1" minValue="9600" maxValue="32120" count="45">
        <n v="16450"/>
        <n v="21600"/>
        <n v="21080"/>
        <n v="10080"/>
        <n v="17640"/>
        <n v="18000"/>
        <n v="11520"/>
        <n v="16120"/>
        <n v="19720"/>
        <n v="11100"/>
        <n v="18920"/>
        <n v="11020"/>
        <n v="18600"/>
        <n v="15960"/>
        <n v="17550"/>
        <n v="10540"/>
        <n v="20100"/>
        <n v="19600"/>
        <n v="17280"/>
        <n v="12210"/>
        <n v="28980"/>
        <n v="25760"/>
        <n v="9600"/>
        <n v="30550"/>
        <n v="13050"/>
        <n v="23760"/>
        <n v="13940"/>
        <n v="21830"/>
        <n v="19270"/>
        <n v="22400"/>
        <n v="16100"/>
        <n v="25080"/>
        <n v="14430"/>
        <n v="30530"/>
        <n v="9900"/>
        <n v="22200"/>
        <n v="15480"/>
        <n v="24480"/>
        <n v="12000"/>
        <n v="28060"/>
        <n v="14060"/>
        <n v="32120"/>
        <n v="15640"/>
        <n v="20880"/>
        <n v="11840"/>
      </sharedItems>
    </cacheField>
  </cacheFields>
  <extLst>
    <ext xmlns:x14="http://schemas.microsoft.com/office/spreadsheetml/2009/9/main" uri="{725AE2AE-9491-48be-B2B4-4EB974FC3084}">
      <x14:pivotCacheDefinition pivotCacheId="15892688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el sam" refreshedDate="45922.450674768515" createdVersion="8" refreshedVersion="8" minRefreshableVersion="3" recordCount="46" xr:uid="{76542711-C65D-40E2-997A-739DD710245A}">
  <cacheSource type="worksheet">
    <worksheetSource ref="A1:H47" sheet="Sheet1"/>
  </cacheSource>
  <cacheFields count="8">
    <cacheField name="Name" numFmtId="0">
      <sharedItems/>
    </cacheField>
    <cacheField name="Age" numFmtId="0">
      <sharedItems containsSemiMixedTypes="0" containsString="0" containsNumber="1" containsInteger="1" minValue="27" maxValue="53"/>
    </cacheField>
    <cacheField name="Gender" numFmtId="0">
      <sharedItems count="2">
        <s v="Male"/>
        <s v="Female"/>
      </sharedItems>
    </cacheField>
    <cacheField name="BMI" numFmtId="0">
      <sharedItems containsSemiMixedTypes="0" containsString="0" containsNumber="1" minValue="22.3" maxValue="35.299999999999997"/>
    </cacheField>
    <cacheField name="Children" numFmtId="0">
      <sharedItems containsSemiMixedTypes="0" containsString="0" containsNumber="1" containsInteger="1" minValue="0" maxValue="3" count="4">
        <n v="0"/>
        <n v="2"/>
        <n v="3"/>
        <n v="1"/>
      </sharedItems>
    </cacheField>
    <cacheField name="Smoking Status" numFmtId="0">
      <sharedItems count="2">
        <s v="Non-Smoker"/>
        <s v="Smoker"/>
      </sharedItems>
    </cacheField>
    <cacheField name="Location" numFmtId="0">
      <sharedItems count="46">
        <s v="New York"/>
        <s v="Los Angeles"/>
        <s v="Chicago"/>
        <s v="Houston"/>
        <s v="Phoenix"/>
        <s v="Philadelphia"/>
        <s v="San Antonio"/>
        <s v="San Diego"/>
        <s v="Dallas"/>
        <s v="San Jose"/>
        <s v="Austin"/>
        <s v="Jacksonville"/>
        <s v="San Francisco"/>
        <s v="Indianapolis"/>
        <s v="Columbus"/>
        <s v="Fort Worth"/>
        <s v="Charlotte"/>
        <s v="Seattle"/>
        <s v="Denver"/>
        <s v="Detroit"/>
        <s v="Washington"/>
        <s v="Boston"/>
        <s v="Nashville"/>
        <s v="Memphis"/>
        <s v="Portland"/>
        <s v="Oklahoma City"/>
        <s v="Las Vegas"/>
        <s v="Louisville"/>
        <s v="Baltimore"/>
        <s v="Milwaukee"/>
        <s v="Albuquerque"/>
        <s v="Tucson"/>
        <s v="Fresno"/>
        <s v="Sacramento"/>
        <s v="Mesa"/>
        <s v="Atlanta"/>
        <s v="Kansas City"/>
        <s v="Miami"/>
        <s v="Long Beach"/>
        <s v="Virginia Beach"/>
        <s v="Oakland"/>
        <s v="Tulsa"/>
        <s v="Tampa"/>
        <s v="Arlington"/>
        <s v="Wichita"/>
        <s v="New Orleans"/>
      </sharedItems>
    </cacheField>
    <cacheField name="Insurance Price (USD)" numFmtId="0">
      <sharedItems containsSemiMixedTypes="0" containsString="0" containsNumber="1" containsInteger="1" minValue="9600" maxValue="32120"/>
    </cacheField>
  </cacheFields>
  <extLst>
    <ext xmlns:x14="http://schemas.microsoft.com/office/spreadsheetml/2009/9/main" uri="{725AE2AE-9491-48be-B2B4-4EB974FC3084}">
      <x14:pivotCacheDefinition pivotCacheId="10391499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s v="John Smith"/>
    <x v="0"/>
    <x v="0"/>
    <x v="0"/>
    <n v="0"/>
    <x v="0"/>
    <x v="0"/>
    <x v="0"/>
  </r>
  <r>
    <s v="Emily Johnson"/>
    <x v="1"/>
    <x v="1"/>
    <x v="1"/>
    <n v="2"/>
    <x v="0"/>
    <x v="1"/>
    <x v="1"/>
  </r>
  <r>
    <s v="Michael Williams"/>
    <x v="2"/>
    <x v="0"/>
    <x v="2"/>
    <n v="3"/>
    <x v="1"/>
    <x v="2"/>
    <x v="2"/>
  </r>
  <r>
    <s v="Sarah Brown"/>
    <x v="3"/>
    <x v="1"/>
    <x v="3"/>
    <n v="1"/>
    <x v="0"/>
    <x v="3"/>
    <x v="3"/>
  </r>
  <r>
    <s v="David Jones"/>
    <x v="4"/>
    <x v="0"/>
    <x v="4"/>
    <n v="2"/>
    <x v="0"/>
    <x v="4"/>
    <x v="4"/>
  </r>
  <r>
    <s v="Jennifer Martinez"/>
    <x v="5"/>
    <x v="1"/>
    <x v="5"/>
    <n v="0"/>
    <x v="0"/>
    <x v="5"/>
    <x v="5"/>
  </r>
  <r>
    <s v="Daniel Anderson"/>
    <x v="6"/>
    <x v="0"/>
    <x v="6"/>
    <n v="1"/>
    <x v="0"/>
    <x v="6"/>
    <x v="6"/>
  </r>
  <r>
    <s v="Jessica Wilson"/>
    <x v="7"/>
    <x v="1"/>
    <x v="7"/>
    <n v="2"/>
    <x v="1"/>
    <x v="7"/>
    <x v="7"/>
  </r>
  <r>
    <s v="Matthew Taylor"/>
    <x v="8"/>
    <x v="0"/>
    <x v="8"/>
    <n v="3"/>
    <x v="0"/>
    <x v="8"/>
    <x v="8"/>
  </r>
  <r>
    <s v="Emma Garcia"/>
    <x v="9"/>
    <x v="1"/>
    <x v="9"/>
    <n v="0"/>
    <x v="0"/>
    <x v="9"/>
    <x v="9"/>
  </r>
  <r>
    <s v="Christopher Rodriguez"/>
    <x v="10"/>
    <x v="0"/>
    <x v="10"/>
    <n v="2"/>
    <x v="0"/>
    <x v="10"/>
    <x v="10"/>
  </r>
  <r>
    <s v="Olivia Hernandez"/>
    <x v="11"/>
    <x v="1"/>
    <x v="11"/>
    <n v="1"/>
    <x v="0"/>
    <x v="11"/>
    <x v="11"/>
  </r>
  <r>
    <s v="James Martinez"/>
    <x v="12"/>
    <x v="0"/>
    <x v="12"/>
    <n v="3"/>
    <x v="1"/>
    <x v="12"/>
    <x v="12"/>
  </r>
  <r>
    <s v="Sophia Thompson"/>
    <x v="13"/>
    <x v="1"/>
    <x v="13"/>
    <n v="0"/>
    <x v="0"/>
    <x v="13"/>
    <x v="13"/>
  </r>
  <r>
    <s v="David Lopez"/>
    <x v="14"/>
    <x v="0"/>
    <x v="14"/>
    <n v="2"/>
    <x v="0"/>
    <x v="14"/>
    <x v="14"/>
  </r>
  <r>
    <s v="Isabella Perez"/>
    <x v="15"/>
    <x v="1"/>
    <x v="15"/>
    <n v="1"/>
    <x v="0"/>
    <x v="15"/>
    <x v="15"/>
  </r>
  <r>
    <s v="Daniel Scott"/>
    <x v="4"/>
    <x v="0"/>
    <x v="16"/>
    <n v="3"/>
    <x v="1"/>
    <x v="16"/>
    <x v="16"/>
  </r>
  <r>
    <s v="Amelia Moore"/>
    <x v="16"/>
    <x v="1"/>
    <x v="17"/>
    <n v="0"/>
    <x v="0"/>
    <x v="17"/>
    <x v="17"/>
  </r>
  <r>
    <s v="Michael Wilson"/>
    <x v="17"/>
    <x v="0"/>
    <x v="18"/>
    <n v="2"/>
    <x v="0"/>
    <x v="18"/>
    <x v="18"/>
  </r>
  <r>
    <s v="Mia Taylor"/>
    <x v="18"/>
    <x v="1"/>
    <x v="19"/>
    <n v="1"/>
    <x v="0"/>
    <x v="19"/>
    <x v="19"/>
  </r>
  <r>
    <s v="Ethan Harris"/>
    <x v="19"/>
    <x v="0"/>
    <x v="20"/>
    <n v="3"/>
    <x v="1"/>
    <x v="20"/>
    <x v="20"/>
  </r>
  <r>
    <s v="Ava Martin"/>
    <x v="0"/>
    <x v="1"/>
    <x v="21"/>
    <n v="0"/>
    <x v="0"/>
    <x v="21"/>
    <x v="19"/>
  </r>
  <r>
    <s v="Alexander King"/>
    <x v="20"/>
    <x v="0"/>
    <x v="22"/>
    <n v="2"/>
    <x v="0"/>
    <x v="22"/>
    <x v="21"/>
  </r>
  <r>
    <s v="Chloe Lee"/>
    <x v="21"/>
    <x v="1"/>
    <x v="23"/>
    <n v="1"/>
    <x v="0"/>
    <x v="23"/>
    <x v="22"/>
  </r>
  <r>
    <s v="William White"/>
    <x v="22"/>
    <x v="0"/>
    <x v="24"/>
    <n v="2"/>
    <x v="1"/>
    <x v="24"/>
    <x v="23"/>
  </r>
  <r>
    <s v="Abigail Allen"/>
    <x v="23"/>
    <x v="1"/>
    <x v="25"/>
    <n v="0"/>
    <x v="0"/>
    <x v="25"/>
    <x v="24"/>
  </r>
  <r>
    <s v="Ryan Hall"/>
    <x v="24"/>
    <x v="0"/>
    <x v="26"/>
    <n v="3"/>
    <x v="1"/>
    <x v="26"/>
    <x v="25"/>
  </r>
  <r>
    <s v="Harper Young"/>
    <x v="6"/>
    <x v="1"/>
    <x v="27"/>
    <n v="1"/>
    <x v="0"/>
    <x v="27"/>
    <x v="26"/>
  </r>
  <r>
    <s v="Benjamin Hernandez"/>
    <x v="2"/>
    <x v="0"/>
    <x v="28"/>
    <n v="2"/>
    <x v="0"/>
    <x v="28"/>
    <x v="27"/>
  </r>
  <r>
    <s v="Evelyn Garcia"/>
    <x v="4"/>
    <x v="1"/>
    <x v="29"/>
    <n v="0"/>
    <x v="0"/>
    <x v="29"/>
    <x v="28"/>
  </r>
  <r>
    <s v="Lucas Martinez"/>
    <x v="8"/>
    <x v="0"/>
    <x v="30"/>
    <n v="3"/>
    <x v="1"/>
    <x v="30"/>
    <x v="29"/>
  </r>
  <r>
    <s v="Zoe Scott"/>
    <x v="9"/>
    <x v="1"/>
    <x v="31"/>
    <n v="1"/>
    <x v="0"/>
    <x v="31"/>
    <x v="30"/>
  </r>
  <r>
    <s v="Aiden Adams"/>
    <x v="5"/>
    <x v="0"/>
    <x v="32"/>
    <n v="2"/>
    <x v="0"/>
    <x v="32"/>
    <x v="31"/>
  </r>
  <r>
    <s v="Nora Wood"/>
    <x v="7"/>
    <x v="1"/>
    <x v="33"/>
    <n v="0"/>
    <x v="0"/>
    <x v="33"/>
    <x v="32"/>
  </r>
  <r>
    <s v="Jackson Mitchell"/>
    <x v="12"/>
    <x v="0"/>
    <x v="34"/>
    <n v="3"/>
    <x v="1"/>
    <x v="34"/>
    <x v="33"/>
  </r>
  <r>
    <s v="Leah Price"/>
    <x v="11"/>
    <x v="1"/>
    <x v="35"/>
    <n v="1"/>
    <x v="0"/>
    <x v="35"/>
    <x v="34"/>
  </r>
  <r>
    <s v="Logan Carter"/>
    <x v="25"/>
    <x v="0"/>
    <x v="36"/>
    <n v="2"/>
    <x v="0"/>
    <x v="36"/>
    <x v="35"/>
  </r>
  <r>
    <s v="Avery Cooper"/>
    <x v="15"/>
    <x v="1"/>
    <x v="37"/>
    <n v="0"/>
    <x v="0"/>
    <x v="37"/>
    <x v="36"/>
  </r>
  <r>
    <s v="Henry Rivera"/>
    <x v="17"/>
    <x v="0"/>
    <x v="38"/>
    <n v="3"/>
    <x v="1"/>
    <x v="38"/>
    <x v="37"/>
  </r>
  <r>
    <s v="Ella Richardson"/>
    <x v="13"/>
    <x v="1"/>
    <x v="39"/>
    <n v="1"/>
    <x v="0"/>
    <x v="39"/>
    <x v="38"/>
  </r>
  <r>
    <s v="David Perez"/>
    <x v="20"/>
    <x v="0"/>
    <x v="40"/>
    <n v="2"/>
    <x v="0"/>
    <x v="40"/>
    <x v="39"/>
  </r>
  <r>
    <s v="Scarlett Ross"/>
    <x v="22"/>
    <x v="1"/>
    <x v="41"/>
    <n v="0"/>
    <x v="0"/>
    <x v="41"/>
    <x v="40"/>
  </r>
  <r>
    <s v="Jack Ward"/>
    <x v="26"/>
    <x v="0"/>
    <x v="42"/>
    <n v="3"/>
    <x v="1"/>
    <x v="42"/>
    <x v="41"/>
  </r>
  <r>
    <s v="Lily Morris"/>
    <x v="21"/>
    <x v="1"/>
    <x v="43"/>
    <n v="1"/>
    <x v="0"/>
    <x v="43"/>
    <x v="42"/>
  </r>
  <r>
    <s v="Lucas Baker"/>
    <x v="12"/>
    <x v="0"/>
    <x v="44"/>
    <n v="2"/>
    <x v="0"/>
    <x v="44"/>
    <x v="43"/>
  </r>
  <r>
    <s v="Sophia Foster"/>
    <x v="18"/>
    <x v="1"/>
    <x v="45"/>
    <n v="0"/>
    <x v="0"/>
    <x v="45"/>
    <x v="4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s v="John Smith"/>
    <n v="35"/>
    <x v="0"/>
    <n v="29.5"/>
    <x v="0"/>
    <x v="0"/>
    <x v="0"/>
    <n v="16450"/>
  </r>
  <r>
    <s v="Emily Johnson"/>
    <n v="42"/>
    <x v="1"/>
    <n v="26.8"/>
    <x v="1"/>
    <x v="0"/>
    <x v="1"/>
    <n v="21600"/>
  </r>
  <r>
    <s v="Michael Williams"/>
    <n v="50"/>
    <x v="0"/>
    <n v="31.2"/>
    <x v="2"/>
    <x v="1"/>
    <x v="2"/>
    <n v="21080"/>
  </r>
  <r>
    <s v="Sarah Brown"/>
    <n v="28"/>
    <x v="1"/>
    <n v="22.3"/>
    <x v="3"/>
    <x v="0"/>
    <x v="3"/>
    <n v="10080"/>
  </r>
  <r>
    <s v="David Jones"/>
    <n v="39"/>
    <x v="0"/>
    <n v="28.1"/>
    <x v="1"/>
    <x v="0"/>
    <x v="4"/>
    <n v="17640"/>
  </r>
  <r>
    <s v="Jennifer Martinez"/>
    <n v="45"/>
    <x v="1"/>
    <n v="29.9"/>
    <x v="0"/>
    <x v="0"/>
    <x v="5"/>
    <n v="18000"/>
  </r>
  <r>
    <s v="Daniel Anderson"/>
    <n v="33"/>
    <x v="0"/>
    <n v="25.5"/>
    <x v="3"/>
    <x v="0"/>
    <x v="6"/>
    <n v="11520"/>
  </r>
  <r>
    <s v="Jessica Wilson"/>
    <n v="37"/>
    <x v="1"/>
    <n v="27.4"/>
    <x v="1"/>
    <x v="1"/>
    <x v="7"/>
    <n v="16120"/>
  </r>
  <r>
    <s v="Matthew Taylor"/>
    <n v="47"/>
    <x v="0"/>
    <n v="33"/>
    <x v="2"/>
    <x v="0"/>
    <x v="8"/>
    <n v="19720"/>
  </r>
  <r>
    <s v="Emma Garcia"/>
    <n v="31"/>
    <x v="1"/>
    <n v="24.7"/>
    <x v="0"/>
    <x v="0"/>
    <x v="9"/>
    <n v="11100"/>
  </r>
  <r>
    <s v="Christopher Rodriguez"/>
    <n v="40"/>
    <x v="0"/>
    <n v="30.5"/>
    <x v="1"/>
    <x v="0"/>
    <x v="10"/>
    <n v="18920"/>
  </r>
  <r>
    <s v="Olivia Hernandez"/>
    <n v="29"/>
    <x v="1"/>
    <n v="23.9"/>
    <x v="3"/>
    <x v="0"/>
    <x v="11"/>
    <n v="11020"/>
  </r>
  <r>
    <s v="James Martinez"/>
    <n v="48"/>
    <x v="0"/>
    <n v="32.700000000000003"/>
    <x v="2"/>
    <x v="1"/>
    <x v="12"/>
    <n v="18600"/>
  </r>
  <r>
    <s v="Sophia Thompson"/>
    <n v="36"/>
    <x v="1"/>
    <n v="28.3"/>
    <x v="0"/>
    <x v="0"/>
    <x v="13"/>
    <n v="15960"/>
  </r>
  <r>
    <s v="David Lopez"/>
    <n v="43"/>
    <x v="0"/>
    <n v="29.8"/>
    <x v="1"/>
    <x v="0"/>
    <x v="14"/>
    <n v="17550"/>
  </r>
  <r>
    <s v="Isabella Perez"/>
    <n v="32"/>
    <x v="1"/>
    <n v="25.1"/>
    <x v="3"/>
    <x v="0"/>
    <x v="15"/>
    <n v="10540"/>
  </r>
  <r>
    <s v="Daniel Scott"/>
    <n v="39"/>
    <x v="0"/>
    <n v="27.9"/>
    <x v="2"/>
    <x v="1"/>
    <x v="16"/>
    <n v="20100"/>
  </r>
  <r>
    <s v="Amelia Moore"/>
    <n v="41"/>
    <x v="1"/>
    <n v="31.5"/>
    <x v="0"/>
    <x v="0"/>
    <x v="17"/>
    <n v="19600"/>
  </r>
  <r>
    <s v="Michael Wilson"/>
    <n v="46"/>
    <x v="0"/>
    <n v="34.200000000000003"/>
    <x v="1"/>
    <x v="0"/>
    <x v="18"/>
    <n v="17280"/>
  </r>
  <r>
    <s v="Mia Taylor"/>
    <n v="30"/>
    <x v="1"/>
    <n v="26"/>
    <x v="3"/>
    <x v="0"/>
    <x v="19"/>
    <n v="12210"/>
  </r>
  <r>
    <s v="Ethan Harris"/>
    <n v="44"/>
    <x v="0"/>
    <n v="29.6"/>
    <x v="2"/>
    <x v="1"/>
    <x v="20"/>
    <n v="28980"/>
  </r>
  <r>
    <s v="Ava Martin"/>
    <n v="35"/>
    <x v="1"/>
    <n v="28.8"/>
    <x v="0"/>
    <x v="0"/>
    <x v="21"/>
    <n v="12210"/>
  </r>
  <r>
    <s v="Alexander King"/>
    <n v="49"/>
    <x v="0"/>
    <n v="33.799999999999997"/>
    <x v="1"/>
    <x v="0"/>
    <x v="22"/>
    <n v="25760"/>
  </r>
  <r>
    <s v="Chloe Lee"/>
    <n v="34"/>
    <x v="1"/>
    <n v="25.9"/>
    <x v="3"/>
    <x v="0"/>
    <x v="23"/>
    <n v="9600"/>
  </r>
  <r>
    <s v="William White"/>
    <n v="38"/>
    <x v="0"/>
    <n v="26.3"/>
    <x v="1"/>
    <x v="1"/>
    <x v="24"/>
    <n v="30550"/>
  </r>
  <r>
    <s v="Abigail Allen"/>
    <n v="27"/>
    <x v="1"/>
    <n v="24.5"/>
    <x v="0"/>
    <x v="0"/>
    <x v="25"/>
    <n v="13050"/>
  </r>
  <r>
    <s v="Ryan Hall"/>
    <n v="52"/>
    <x v="0"/>
    <n v="35.1"/>
    <x v="2"/>
    <x v="1"/>
    <x v="26"/>
    <n v="23760"/>
  </r>
  <r>
    <s v="Harper Young"/>
    <n v="33"/>
    <x v="1"/>
    <n v="27.6"/>
    <x v="3"/>
    <x v="0"/>
    <x v="27"/>
    <n v="13940"/>
  </r>
  <r>
    <s v="Benjamin Hernandez"/>
    <n v="50"/>
    <x v="0"/>
    <n v="31.8"/>
    <x v="1"/>
    <x v="0"/>
    <x v="28"/>
    <n v="21830"/>
  </r>
  <r>
    <s v="Evelyn Garcia"/>
    <n v="39"/>
    <x v="1"/>
    <n v="29.2"/>
    <x v="0"/>
    <x v="0"/>
    <x v="29"/>
    <n v="19270"/>
  </r>
  <r>
    <s v="Lucas Martinez"/>
    <n v="47"/>
    <x v="0"/>
    <n v="32.5"/>
    <x v="2"/>
    <x v="1"/>
    <x v="30"/>
    <n v="22400"/>
  </r>
  <r>
    <s v="Zoe Scott"/>
    <n v="31"/>
    <x v="1"/>
    <n v="26.5"/>
    <x v="3"/>
    <x v="0"/>
    <x v="31"/>
    <n v="16100"/>
  </r>
  <r>
    <s v="Aiden Adams"/>
    <n v="45"/>
    <x v="0"/>
    <n v="30.3"/>
    <x v="1"/>
    <x v="0"/>
    <x v="32"/>
    <n v="25080"/>
  </r>
  <r>
    <s v="Nora Wood"/>
    <n v="37"/>
    <x v="1"/>
    <n v="28"/>
    <x v="0"/>
    <x v="0"/>
    <x v="33"/>
    <n v="14430"/>
  </r>
  <r>
    <s v="Jackson Mitchell"/>
    <n v="48"/>
    <x v="0"/>
    <n v="33.5"/>
    <x v="2"/>
    <x v="1"/>
    <x v="34"/>
    <n v="30530"/>
  </r>
  <r>
    <s v="Leah Price"/>
    <n v="29"/>
    <x v="1"/>
    <n v="25.3"/>
    <x v="3"/>
    <x v="0"/>
    <x v="35"/>
    <n v="9900"/>
  </r>
  <r>
    <s v="Logan Carter"/>
    <n v="51"/>
    <x v="0"/>
    <n v="34.700000000000003"/>
    <x v="1"/>
    <x v="0"/>
    <x v="36"/>
    <n v="22200"/>
  </r>
  <r>
    <s v="Avery Cooper"/>
    <n v="32"/>
    <x v="1"/>
    <n v="27.2"/>
    <x v="0"/>
    <x v="0"/>
    <x v="37"/>
    <n v="15480"/>
  </r>
  <r>
    <s v="Henry Rivera"/>
    <n v="46"/>
    <x v="0"/>
    <n v="31"/>
    <x v="2"/>
    <x v="1"/>
    <x v="38"/>
    <n v="24480"/>
  </r>
  <r>
    <s v="Ella Richardson"/>
    <n v="36"/>
    <x v="1"/>
    <n v="29.1"/>
    <x v="3"/>
    <x v="0"/>
    <x v="39"/>
    <n v="12000"/>
  </r>
  <r>
    <s v="David Perez"/>
    <n v="49"/>
    <x v="0"/>
    <n v="32.799999999999997"/>
    <x v="1"/>
    <x v="0"/>
    <x v="40"/>
    <n v="28060"/>
  </r>
  <r>
    <s v="Scarlett Ross"/>
    <n v="38"/>
    <x v="1"/>
    <n v="27.8"/>
    <x v="0"/>
    <x v="0"/>
    <x v="41"/>
    <n v="14060"/>
  </r>
  <r>
    <s v="Jack Ward"/>
    <n v="53"/>
    <x v="0"/>
    <n v="35.299999999999997"/>
    <x v="2"/>
    <x v="1"/>
    <x v="42"/>
    <n v="32120"/>
  </r>
  <r>
    <s v="Lily Morris"/>
    <n v="34"/>
    <x v="1"/>
    <n v="26.4"/>
    <x v="3"/>
    <x v="0"/>
    <x v="43"/>
    <n v="15640"/>
  </r>
  <r>
    <s v="Lucas Baker"/>
    <n v="48"/>
    <x v="0"/>
    <n v="31.7"/>
    <x v="1"/>
    <x v="0"/>
    <x v="44"/>
    <n v="20880"/>
  </r>
  <r>
    <s v="Sophia Foster"/>
    <n v="30"/>
    <x v="1"/>
    <n v="25.8"/>
    <x v="0"/>
    <x v="0"/>
    <x v="45"/>
    <n v="118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AE6FB6-F52B-4352-9A51-C218BAAE895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Insurance premuim table">
  <location ref="A17:B24" firstHeaderRow="1" firstDataRow="1" firstDataCol="1"/>
  <pivotFields count="8">
    <pivotField showAll="0"/>
    <pivotField showAll="0"/>
    <pivotField axis="axisRow" showAll="0">
      <items count="3">
        <item x="1"/>
        <item x="0"/>
        <item t="default"/>
      </items>
    </pivotField>
    <pivotField showAll="0"/>
    <pivotField showAll="0"/>
    <pivotField axis="axisRow" showAll="0">
      <items count="3">
        <item x="0"/>
        <item x="1"/>
        <item t="default"/>
      </items>
    </pivotField>
    <pivotField showAll="0"/>
    <pivotField dataField="1" showAll="0"/>
  </pivotFields>
  <rowFields count="2">
    <field x="2"/>
    <field x="5"/>
  </rowFields>
  <rowItems count="7">
    <i>
      <x/>
    </i>
    <i r="1">
      <x/>
    </i>
    <i r="1">
      <x v="1"/>
    </i>
    <i>
      <x v="1"/>
    </i>
    <i r="1">
      <x/>
    </i>
    <i r="1">
      <x v="1"/>
    </i>
    <i t="grand">
      <x/>
    </i>
  </rowItems>
  <colItems count="1">
    <i/>
  </colItems>
  <dataFields count="1">
    <dataField name="Average of Insurance Price (USD)" fld="7" subtotal="average" baseField="2" baseItem="0"/>
  </dataFields>
  <chartFormats count="5">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ED3FBC-2E37-45F7-BC9C-0ECE373F047B}"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MI table">
  <location ref="A3:B9" firstHeaderRow="1" firstDataRow="1" firstDataCol="1"/>
  <pivotFields count="8">
    <pivotField showAll="0"/>
    <pivotField dataField="1" showAll="0"/>
    <pivotField axis="axisRow" showAll="0" defaultSubtotal="0">
      <items count="2">
        <item sd="0" x="1"/>
        <item h="1" x="0"/>
      </items>
    </pivotField>
    <pivotField dataField="1" showAll="0"/>
    <pivotField showAll="0"/>
    <pivotField axis="axisRow" showAll="0">
      <items count="3">
        <item x="0"/>
        <item h="1" x="1"/>
        <item t="default"/>
      </items>
    </pivotField>
    <pivotField showAll="0">
      <items count="47">
        <item x="30"/>
        <item x="43"/>
        <item x="35"/>
        <item x="10"/>
        <item x="28"/>
        <item x="21"/>
        <item x="16"/>
        <item x="2"/>
        <item x="14"/>
        <item x="8"/>
        <item x="18"/>
        <item x="19"/>
        <item x="15"/>
        <item x="32"/>
        <item x="3"/>
        <item x="13"/>
        <item x="11"/>
        <item x="36"/>
        <item x="26"/>
        <item x="38"/>
        <item x="1"/>
        <item x="27"/>
        <item x="23"/>
        <item x="34"/>
        <item x="37"/>
        <item x="29"/>
        <item x="22"/>
        <item x="45"/>
        <item x="0"/>
        <item x="40"/>
        <item x="25"/>
        <item x="5"/>
        <item x="4"/>
        <item x="24"/>
        <item x="33"/>
        <item x="6"/>
        <item x="7"/>
        <item x="12"/>
        <item x="9"/>
        <item x="17"/>
        <item x="42"/>
        <item x="31"/>
        <item x="41"/>
        <item x="39"/>
        <item x="20"/>
        <item x="44"/>
        <item t="default"/>
      </items>
    </pivotField>
    <pivotField showAll="0"/>
  </pivotFields>
  <rowFields count="3">
    <field x="-2"/>
    <field x="2"/>
    <field x="5"/>
  </rowFields>
  <rowItems count="6">
    <i>
      <x/>
    </i>
    <i r="1">
      <x/>
    </i>
    <i i="1">
      <x v="1"/>
    </i>
    <i r="1" i="1">
      <x/>
    </i>
    <i t="grand">
      <x/>
    </i>
    <i t="grand" i="1">
      <x/>
    </i>
  </rowItems>
  <colItems count="1">
    <i/>
  </colItems>
  <dataFields count="2">
    <dataField name="Average of BMI" fld="3" subtotal="average" baseField="2" baseItem="0"/>
    <dataField name="Average of Age" fld="1"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1B9A45-207C-4A0F-B5A1-43B93B0B0AF9}"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26:B33" firstHeaderRow="1" firstDataRow="1" firstDataCol="1"/>
  <pivotFields count="8">
    <pivotField showAll="0"/>
    <pivotField showAll="0"/>
    <pivotField axis="axisRow" showAll="0">
      <items count="3">
        <item x="1"/>
        <item x="0"/>
        <item t="default"/>
      </items>
    </pivotField>
    <pivotField showAll="0"/>
    <pivotField showAll="0">
      <items count="5">
        <item x="0"/>
        <item x="3"/>
        <item x="1"/>
        <item x="2"/>
        <item t="default"/>
      </items>
    </pivotField>
    <pivotField axis="axisRow" showAll="0">
      <items count="3">
        <item x="0"/>
        <item x="1"/>
        <item t="default"/>
      </items>
    </pivotField>
    <pivotField showAll="0">
      <items count="47">
        <item x="30"/>
        <item x="43"/>
        <item x="35"/>
        <item x="10"/>
        <item x="28"/>
        <item x="21"/>
        <item x="16"/>
        <item x="2"/>
        <item x="14"/>
        <item x="8"/>
        <item x="18"/>
        <item x="19"/>
        <item x="15"/>
        <item x="32"/>
        <item x="3"/>
        <item x="13"/>
        <item x="11"/>
        <item x="36"/>
        <item x="26"/>
        <item x="38"/>
        <item x="1"/>
        <item x="27"/>
        <item x="23"/>
        <item x="34"/>
        <item x="37"/>
        <item x="29"/>
        <item x="22"/>
        <item x="45"/>
        <item x="0"/>
        <item x="40"/>
        <item x="25"/>
        <item x="5"/>
        <item x="4"/>
        <item x="24"/>
        <item x="33"/>
        <item x="6"/>
        <item x="7"/>
        <item x="12"/>
        <item x="9"/>
        <item x="17"/>
        <item x="42"/>
        <item x="31"/>
        <item x="41"/>
        <item x="39"/>
        <item x="20"/>
        <item x="44"/>
        <item t="default"/>
      </items>
    </pivotField>
    <pivotField dataField="1" showAll="0"/>
  </pivotFields>
  <rowFields count="2">
    <field x="2"/>
    <field x="5"/>
  </rowFields>
  <rowItems count="7">
    <i>
      <x/>
    </i>
    <i r="1">
      <x/>
    </i>
    <i r="1">
      <x v="1"/>
    </i>
    <i>
      <x v="1"/>
    </i>
    <i r="1">
      <x/>
    </i>
    <i r="1">
      <x v="1"/>
    </i>
    <i t="grand">
      <x/>
    </i>
  </rowItems>
  <colItems count="1">
    <i/>
  </colItems>
  <dataFields count="1">
    <dataField name="Sum of Insurance Price (USD)" fld="7" baseField="0" baseItem="0"/>
  </dataFields>
  <chartFormats count="2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3">
          <reference field="4294967294" count="1" selected="0">
            <x v="0"/>
          </reference>
          <reference field="2" count="1" selected="0">
            <x v="0"/>
          </reference>
          <reference field="5" count="1" selected="0">
            <x v="0"/>
          </reference>
        </references>
      </pivotArea>
    </chartFormat>
    <chartFormat chart="3" format="3">
      <pivotArea type="data" outline="0" fieldPosition="0">
        <references count="3">
          <reference field="4294967294" count="1" selected="0">
            <x v="0"/>
          </reference>
          <reference field="2" count="1" selected="0">
            <x v="0"/>
          </reference>
          <reference field="5" count="1" selected="0">
            <x v="1"/>
          </reference>
        </references>
      </pivotArea>
    </chartFormat>
    <chartFormat chart="3" format="4">
      <pivotArea type="data" outline="0" fieldPosition="0">
        <references count="3">
          <reference field="4294967294" count="1" selected="0">
            <x v="0"/>
          </reference>
          <reference field="2" count="1" selected="0">
            <x v="1"/>
          </reference>
          <reference field="5" count="1" selected="0">
            <x v="0"/>
          </reference>
        </references>
      </pivotArea>
    </chartFormat>
    <chartFormat chart="3" format="5">
      <pivotArea type="data" outline="0" fieldPosition="0">
        <references count="3">
          <reference field="4294967294" count="1" selected="0">
            <x v="0"/>
          </reference>
          <reference field="2" count="1" selected="0">
            <x v="1"/>
          </reference>
          <reference field="5"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3">
          <reference field="4294967294" count="1" selected="0">
            <x v="0"/>
          </reference>
          <reference field="2" count="1" selected="0">
            <x v="0"/>
          </reference>
          <reference field="5" count="1" selected="0">
            <x v="0"/>
          </reference>
        </references>
      </pivotArea>
    </chartFormat>
    <chartFormat chart="4" format="8">
      <pivotArea type="data" outline="0" fieldPosition="0">
        <references count="3">
          <reference field="4294967294" count="1" selected="0">
            <x v="0"/>
          </reference>
          <reference field="2" count="1" selected="0">
            <x v="0"/>
          </reference>
          <reference field="5" count="1" selected="0">
            <x v="1"/>
          </reference>
        </references>
      </pivotArea>
    </chartFormat>
    <chartFormat chart="4" format="9">
      <pivotArea type="data" outline="0" fieldPosition="0">
        <references count="3">
          <reference field="4294967294" count="1" selected="0">
            <x v="0"/>
          </reference>
          <reference field="2" count="1" selected="0">
            <x v="1"/>
          </reference>
          <reference field="5" count="1" selected="0">
            <x v="0"/>
          </reference>
        </references>
      </pivotArea>
    </chartFormat>
    <chartFormat chart="4" format="10">
      <pivotArea type="data" outline="0" fieldPosition="0">
        <references count="3">
          <reference field="4294967294" count="1" selected="0">
            <x v="0"/>
          </reference>
          <reference field="2" count="1" selected="0">
            <x v="1"/>
          </reference>
          <reference field="5" count="1" selected="0">
            <x v="1"/>
          </reference>
        </references>
      </pivotArea>
    </chartFormat>
    <chartFormat chart="2" format="1">
      <pivotArea type="data" outline="0" fieldPosition="0">
        <references count="3">
          <reference field="4294967294" count="1" selected="0">
            <x v="0"/>
          </reference>
          <reference field="2" count="1" selected="0">
            <x v="0"/>
          </reference>
          <reference field="5" count="1" selected="0">
            <x v="0"/>
          </reference>
        </references>
      </pivotArea>
    </chartFormat>
    <chartFormat chart="2" format="2">
      <pivotArea type="data" outline="0" fieldPosition="0">
        <references count="3">
          <reference field="4294967294" count="1" selected="0">
            <x v="0"/>
          </reference>
          <reference field="2" count="1" selected="0">
            <x v="0"/>
          </reference>
          <reference field="5" count="1" selected="0">
            <x v="1"/>
          </reference>
        </references>
      </pivotArea>
    </chartFormat>
    <chartFormat chart="2" format="3">
      <pivotArea type="data" outline="0" fieldPosition="0">
        <references count="3">
          <reference field="4294967294" count="1" selected="0">
            <x v="0"/>
          </reference>
          <reference field="2" count="1" selected="0">
            <x v="1"/>
          </reference>
          <reference field="5" count="1" selected="0">
            <x v="0"/>
          </reference>
        </references>
      </pivotArea>
    </chartFormat>
    <chartFormat chart="2" format="4">
      <pivotArea type="data" outline="0" fieldPosition="0">
        <references count="3">
          <reference field="4294967294" count="1" selected="0">
            <x v="0"/>
          </reference>
          <reference field="2" count="1" selected="0">
            <x v="1"/>
          </reference>
          <reference field="5" count="1" selected="0">
            <x v="1"/>
          </reference>
        </references>
      </pivotArea>
    </chartFormat>
    <chartFormat chart="13" format="2" series="1">
      <pivotArea type="data" outline="0" fieldPosition="0">
        <references count="1">
          <reference field="4294967294" count="1" selected="0">
            <x v="0"/>
          </reference>
        </references>
      </pivotArea>
    </chartFormat>
    <chartFormat chart="15" format="15" series="1">
      <pivotArea type="data" outline="0" fieldPosition="0">
        <references count="1">
          <reference field="4294967294" count="1" selected="0">
            <x v="0"/>
          </reference>
        </references>
      </pivotArea>
    </chartFormat>
    <chartFormat chart="15" format="16">
      <pivotArea type="data" outline="0" fieldPosition="0">
        <references count="3">
          <reference field="4294967294" count="1" selected="0">
            <x v="0"/>
          </reference>
          <reference field="2" count="1" selected="0">
            <x v="0"/>
          </reference>
          <reference field="5" count="1" selected="0">
            <x v="0"/>
          </reference>
        </references>
      </pivotArea>
    </chartFormat>
    <chartFormat chart="15" format="17">
      <pivotArea type="data" outline="0" fieldPosition="0">
        <references count="3">
          <reference field="4294967294" count="1" selected="0">
            <x v="0"/>
          </reference>
          <reference field="2" count="1" selected="0">
            <x v="0"/>
          </reference>
          <reference field="5" count="1" selected="0">
            <x v="1"/>
          </reference>
        </references>
      </pivotArea>
    </chartFormat>
    <chartFormat chart="15" format="18">
      <pivotArea type="data" outline="0" fieldPosition="0">
        <references count="3">
          <reference field="4294967294" count="1" selected="0">
            <x v="0"/>
          </reference>
          <reference field="2" count="1" selected="0">
            <x v="1"/>
          </reference>
          <reference field="5" count="1" selected="0">
            <x v="0"/>
          </reference>
        </references>
      </pivotArea>
    </chartFormat>
    <chartFormat chart="15" format="19">
      <pivotArea type="data" outline="0" fieldPosition="0">
        <references count="3">
          <reference field="4294967294" count="1" selected="0">
            <x v="0"/>
          </reference>
          <reference field="2" count="1" selected="0">
            <x v="1"/>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B4947F6-CC6A-4D86-9285-209C2F5BF3EC}" sourceName="Gender">
  <pivotTables>
    <pivotTable tabId="5" name="PivotTable3"/>
  </pivotTables>
  <data>
    <tabular pivotCacheId="103914999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ing_Status" xr10:uid="{CB4980D1-1650-449D-95C0-D191698332C7}" sourceName="Smoking Status">
  <pivotTables>
    <pivotTable tabId="5" name="PivotTable3"/>
  </pivotTables>
  <data>
    <tabular pivotCacheId="103914999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06ABB51-A3A6-4628-9494-937F4BF8F09C}" sourceName="Location">
  <pivotTables>
    <pivotTable tabId="5" name="PivotTable3"/>
  </pivotTables>
  <data>
    <tabular pivotCacheId="1039149990">
      <items count="46">
        <i x="30" s="1"/>
        <i x="43" s="1"/>
        <i x="35" s="1"/>
        <i x="10" s="1"/>
        <i x="28" s="1"/>
        <i x="21" s="1"/>
        <i x="16" s="1"/>
        <i x="2" s="1"/>
        <i x="14" s="1"/>
        <i x="8" s="1"/>
        <i x="18" s="1"/>
        <i x="19" s="1"/>
        <i x="15" s="1"/>
        <i x="32" s="1"/>
        <i x="3" s="1"/>
        <i x="13" s="1"/>
        <i x="11" s="1"/>
        <i x="36" s="1"/>
        <i x="26" s="1"/>
        <i x="38" s="1"/>
        <i x="1" s="1"/>
        <i x="27" s="1"/>
        <i x="23" s="1"/>
        <i x="34" s="1"/>
        <i x="37" s="1"/>
        <i x="29" s="1"/>
        <i x="22" s="1"/>
        <i x="45" s="1"/>
        <i x="0" s="1"/>
        <i x="40" s="1"/>
        <i x="25" s="1"/>
        <i x="5" s="1"/>
        <i x="4" s="1"/>
        <i x="24" s="1"/>
        <i x="33" s="1"/>
        <i x="6" s="1"/>
        <i x="7" s="1"/>
        <i x="12" s="1"/>
        <i x="9" s="1"/>
        <i x="17" s="1"/>
        <i x="42" s="1"/>
        <i x="31" s="1"/>
        <i x="41" s="1"/>
        <i x="39" s="1"/>
        <i x="20" s="1"/>
        <i x="4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190754F-E4E9-420D-BB27-3B95EDD2313A}" cache="Slicer_Gender" caption="Gender" rowHeight="251883"/>
  <slicer name="Smoking Status" xr10:uid="{03F78411-60DA-41C6-A3D6-E01DD9DAB570}" cache="Slicer_Smoking_Status" caption="Smoking Status" rowHeight="251883"/>
  <slicer name="Location" xr10:uid="{9F0EF32D-0CC1-4E1E-9BD2-01B9643FAEDB}" cache="Slicer_Location" caption="Location"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EA0CF-099A-449E-AE0E-FD15BF560A4D}">
  <dimension ref="B2:I52"/>
  <sheetViews>
    <sheetView showGridLines="0" workbookViewId="0">
      <selection activeCell="K24" sqref="K24"/>
    </sheetView>
  </sheetViews>
  <sheetFormatPr defaultColWidth="8.90625" defaultRowHeight="14.5" x14ac:dyDescent="0.35"/>
  <cols>
    <col min="1" max="1" width="4.6328125" style="2" customWidth="1"/>
    <col min="2" max="2" width="21" style="2" bestFit="1" customWidth="1"/>
    <col min="3" max="3" width="9.36328125" style="2" customWidth="1"/>
    <col min="4" max="4" width="9.54296875" style="2" customWidth="1"/>
    <col min="5" max="5" width="8.08984375" style="2" customWidth="1"/>
    <col min="6" max="6" width="14.6328125" style="2" customWidth="1"/>
    <col min="7" max="7" width="19.36328125" style="2" customWidth="1"/>
    <col min="8" max="8" width="14" style="2" bestFit="1" customWidth="1"/>
    <col min="9" max="9" width="23.36328125" style="2" customWidth="1"/>
    <col min="10" max="16384" width="8.90625" style="2"/>
  </cols>
  <sheetData>
    <row r="2" spans="2:9" ht="19" thickBot="1" x14ac:dyDescent="0.4">
      <c r="B2" s="1" t="s">
        <v>0</v>
      </c>
      <c r="C2" s="1"/>
      <c r="D2" s="1"/>
      <c r="E2" s="1"/>
      <c r="F2" s="1"/>
      <c r="G2" s="1"/>
      <c r="H2" s="1"/>
      <c r="I2" s="1"/>
    </row>
    <row r="4" spans="2:9" ht="19" thickBot="1" x14ac:dyDescent="0.4">
      <c r="B4" s="3" t="s">
        <v>1</v>
      </c>
      <c r="C4" s="1"/>
      <c r="D4" s="1"/>
      <c r="E4" s="1"/>
      <c r="F4" s="1"/>
      <c r="G4" s="1"/>
      <c r="H4" s="1"/>
      <c r="I4" s="1"/>
    </row>
    <row r="6" spans="2:9" ht="15.5" x14ac:dyDescent="0.35">
      <c r="B6" s="4" t="s">
        <v>2</v>
      </c>
      <c r="C6" s="4" t="s">
        <v>3</v>
      </c>
      <c r="D6" s="4" t="s">
        <v>4</v>
      </c>
      <c r="E6" s="4" t="s">
        <v>5</v>
      </c>
      <c r="F6" s="4" t="s">
        <v>6</v>
      </c>
      <c r="G6" s="4" t="s">
        <v>7</v>
      </c>
      <c r="H6" s="4" t="s">
        <v>8</v>
      </c>
      <c r="I6" s="4" t="s">
        <v>9</v>
      </c>
    </row>
    <row r="7" spans="2:9" x14ac:dyDescent="0.35">
      <c r="B7" s="5" t="s">
        <v>10</v>
      </c>
      <c r="C7" s="5">
        <v>35</v>
      </c>
      <c r="D7" s="5" t="s">
        <v>11</v>
      </c>
      <c r="E7" s="5">
        <v>29.5</v>
      </c>
      <c r="F7" s="5">
        <v>0</v>
      </c>
      <c r="G7" s="5" t="s">
        <v>12</v>
      </c>
      <c r="H7" s="5" t="s">
        <v>13</v>
      </c>
      <c r="I7" s="5">
        <v>16450</v>
      </c>
    </row>
    <row r="8" spans="2:9" x14ac:dyDescent="0.35">
      <c r="B8" s="5" t="s">
        <v>14</v>
      </c>
      <c r="C8" s="5">
        <v>42</v>
      </c>
      <c r="D8" s="5" t="s">
        <v>15</v>
      </c>
      <c r="E8" s="5">
        <v>26.8</v>
      </c>
      <c r="F8" s="5">
        <v>2</v>
      </c>
      <c r="G8" s="5" t="s">
        <v>12</v>
      </c>
      <c r="H8" s="5" t="s">
        <v>16</v>
      </c>
      <c r="I8" s="5">
        <v>21600</v>
      </c>
    </row>
    <row r="9" spans="2:9" x14ac:dyDescent="0.35">
      <c r="B9" s="5" t="s">
        <v>17</v>
      </c>
      <c r="C9" s="5">
        <v>50</v>
      </c>
      <c r="D9" s="5" t="s">
        <v>11</v>
      </c>
      <c r="E9" s="5">
        <v>31.2</v>
      </c>
      <c r="F9" s="5">
        <v>3</v>
      </c>
      <c r="G9" s="5" t="s">
        <v>18</v>
      </c>
      <c r="H9" s="5" t="s">
        <v>19</v>
      </c>
      <c r="I9" s="5">
        <v>21080</v>
      </c>
    </row>
    <row r="10" spans="2:9" x14ac:dyDescent="0.35">
      <c r="B10" s="5" t="s">
        <v>20</v>
      </c>
      <c r="C10" s="5">
        <v>28</v>
      </c>
      <c r="D10" s="5" t="s">
        <v>15</v>
      </c>
      <c r="E10" s="5">
        <v>22.3</v>
      </c>
      <c r="F10" s="5">
        <v>1</v>
      </c>
      <c r="G10" s="5" t="s">
        <v>12</v>
      </c>
      <c r="H10" s="5" t="s">
        <v>21</v>
      </c>
      <c r="I10" s="5">
        <v>10080</v>
      </c>
    </row>
    <row r="11" spans="2:9" x14ac:dyDescent="0.35">
      <c r="B11" s="5" t="s">
        <v>22</v>
      </c>
      <c r="C11" s="5">
        <v>39</v>
      </c>
      <c r="D11" s="5" t="s">
        <v>11</v>
      </c>
      <c r="E11" s="5">
        <v>28.1</v>
      </c>
      <c r="F11" s="5">
        <v>2</v>
      </c>
      <c r="G11" s="5" t="s">
        <v>12</v>
      </c>
      <c r="H11" s="5" t="s">
        <v>23</v>
      </c>
      <c r="I11" s="5">
        <v>17640</v>
      </c>
    </row>
    <row r="12" spans="2:9" x14ac:dyDescent="0.35">
      <c r="B12" s="5" t="s">
        <v>24</v>
      </c>
      <c r="C12" s="5">
        <v>45</v>
      </c>
      <c r="D12" s="5" t="s">
        <v>15</v>
      </c>
      <c r="E12" s="5">
        <v>29.9</v>
      </c>
      <c r="F12" s="5">
        <v>0</v>
      </c>
      <c r="G12" s="5" t="s">
        <v>12</v>
      </c>
      <c r="H12" s="5" t="s">
        <v>25</v>
      </c>
      <c r="I12" s="5">
        <v>18000</v>
      </c>
    </row>
    <row r="13" spans="2:9" x14ac:dyDescent="0.35">
      <c r="B13" s="5" t="s">
        <v>26</v>
      </c>
      <c r="C13" s="5">
        <v>33</v>
      </c>
      <c r="D13" s="5" t="s">
        <v>11</v>
      </c>
      <c r="E13" s="5">
        <v>25.5</v>
      </c>
      <c r="F13" s="5">
        <v>1</v>
      </c>
      <c r="G13" s="5" t="s">
        <v>12</v>
      </c>
      <c r="H13" s="5" t="s">
        <v>27</v>
      </c>
      <c r="I13" s="5">
        <v>11520</v>
      </c>
    </row>
    <row r="14" spans="2:9" x14ac:dyDescent="0.35">
      <c r="B14" s="5" t="s">
        <v>28</v>
      </c>
      <c r="C14" s="5">
        <v>37</v>
      </c>
      <c r="D14" s="5" t="s">
        <v>15</v>
      </c>
      <c r="E14" s="5">
        <v>27.4</v>
      </c>
      <c r="F14" s="5">
        <v>2</v>
      </c>
      <c r="G14" s="5" t="s">
        <v>18</v>
      </c>
      <c r="H14" s="5" t="s">
        <v>29</v>
      </c>
      <c r="I14" s="5">
        <v>16120</v>
      </c>
    </row>
    <row r="15" spans="2:9" x14ac:dyDescent="0.35">
      <c r="B15" s="5" t="s">
        <v>30</v>
      </c>
      <c r="C15" s="5">
        <v>47</v>
      </c>
      <c r="D15" s="5" t="s">
        <v>11</v>
      </c>
      <c r="E15" s="5">
        <v>33</v>
      </c>
      <c r="F15" s="5">
        <v>3</v>
      </c>
      <c r="G15" s="5" t="s">
        <v>12</v>
      </c>
      <c r="H15" s="5" t="s">
        <v>31</v>
      </c>
      <c r="I15" s="5">
        <v>19720</v>
      </c>
    </row>
    <row r="16" spans="2:9" x14ac:dyDescent="0.35">
      <c r="B16" s="5" t="s">
        <v>32</v>
      </c>
      <c r="C16" s="5">
        <v>31</v>
      </c>
      <c r="D16" s="5" t="s">
        <v>15</v>
      </c>
      <c r="E16" s="5">
        <v>24.7</v>
      </c>
      <c r="F16" s="5">
        <v>0</v>
      </c>
      <c r="G16" s="5" t="s">
        <v>12</v>
      </c>
      <c r="H16" s="5" t="s">
        <v>33</v>
      </c>
      <c r="I16" s="5">
        <v>11100</v>
      </c>
    </row>
    <row r="17" spans="2:9" x14ac:dyDescent="0.35">
      <c r="B17" s="5" t="s">
        <v>34</v>
      </c>
      <c r="C17" s="5">
        <v>40</v>
      </c>
      <c r="D17" s="5" t="s">
        <v>11</v>
      </c>
      <c r="E17" s="5">
        <v>30.5</v>
      </c>
      <c r="F17" s="5">
        <v>2</v>
      </c>
      <c r="G17" s="5" t="s">
        <v>12</v>
      </c>
      <c r="H17" s="5" t="s">
        <v>35</v>
      </c>
      <c r="I17" s="5">
        <v>18920</v>
      </c>
    </row>
    <row r="18" spans="2:9" x14ac:dyDescent="0.35">
      <c r="B18" s="5" t="s">
        <v>36</v>
      </c>
      <c r="C18" s="5">
        <v>29</v>
      </c>
      <c r="D18" s="5" t="s">
        <v>15</v>
      </c>
      <c r="E18" s="5">
        <v>23.9</v>
      </c>
      <c r="F18" s="5">
        <v>1</v>
      </c>
      <c r="G18" s="5" t="s">
        <v>12</v>
      </c>
      <c r="H18" s="5" t="s">
        <v>37</v>
      </c>
      <c r="I18" s="5">
        <v>11020</v>
      </c>
    </row>
    <row r="19" spans="2:9" x14ac:dyDescent="0.35">
      <c r="B19" s="5" t="s">
        <v>38</v>
      </c>
      <c r="C19" s="5">
        <v>48</v>
      </c>
      <c r="D19" s="5" t="s">
        <v>11</v>
      </c>
      <c r="E19" s="5">
        <v>32.700000000000003</v>
      </c>
      <c r="F19" s="5">
        <v>3</v>
      </c>
      <c r="G19" s="5" t="s">
        <v>18</v>
      </c>
      <c r="H19" s="5" t="s">
        <v>39</v>
      </c>
      <c r="I19" s="5">
        <v>18600</v>
      </c>
    </row>
    <row r="20" spans="2:9" x14ac:dyDescent="0.35">
      <c r="B20" s="5" t="s">
        <v>40</v>
      </c>
      <c r="C20" s="5">
        <v>36</v>
      </c>
      <c r="D20" s="5" t="s">
        <v>15</v>
      </c>
      <c r="E20" s="5">
        <v>28.3</v>
      </c>
      <c r="F20" s="5">
        <v>0</v>
      </c>
      <c r="G20" s="5" t="s">
        <v>12</v>
      </c>
      <c r="H20" s="5" t="s">
        <v>41</v>
      </c>
      <c r="I20" s="5">
        <v>15960</v>
      </c>
    </row>
    <row r="21" spans="2:9" x14ac:dyDescent="0.35">
      <c r="B21" s="5" t="s">
        <v>42</v>
      </c>
      <c r="C21" s="5">
        <v>43</v>
      </c>
      <c r="D21" s="5" t="s">
        <v>11</v>
      </c>
      <c r="E21" s="5">
        <v>29.8</v>
      </c>
      <c r="F21" s="5">
        <v>2</v>
      </c>
      <c r="G21" s="5" t="s">
        <v>12</v>
      </c>
      <c r="H21" s="5" t="s">
        <v>43</v>
      </c>
      <c r="I21" s="5">
        <v>17550</v>
      </c>
    </row>
    <row r="22" spans="2:9" x14ac:dyDescent="0.35">
      <c r="B22" s="5" t="s">
        <v>44</v>
      </c>
      <c r="C22" s="5">
        <v>32</v>
      </c>
      <c r="D22" s="5" t="s">
        <v>15</v>
      </c>
      <c r="E22" s="5">
        <v>25.1</v>
      </c>
      <c r="F22" s="5">
        <v>1</v>
      </c>
      <c r="G22" s="5" t="s">
        <v>12</v>
      </c>
      <c r="H22" s="5" t="s">
        <v>45</v>
      </c>
      <c r="I22" s="5">
        <v>10540</v>
      </c>
    </row>
    <row r="23" spans="2:9" x14ac:dyDescent="0.35">
      <c r="B23" s="5" t="s">
        <v>46</v>
      </c>
      <c r="C23" s="5">
        <v>39</v>
      </c>
      <c r="D23" s="5" t="s">
        <v>11</v>
      </c>
      <c r="E23" s="5">
        <v>27.9</v>
      </c>
      <c r="F23" s="5">
        <v>3</v>
      </c>
      <c r="G23" s="5" t="s">
        <v>18</v>
      </c>
      <c r="H23" s="5" t="s">
        <v>47</v>
      </c>
      <c r="I23" s="5">
        <v>20100</v>
      </c>
    </row>
    <row r="24" spans="2:9" x14ac:dyDescent="0.35">
      <c r="B24" s="5" t="s">
        <v>48</v>
      </c>
      <c r="C24" s="5">
        <v>41</v>
      </c>
      <c r="D24" s="5" t="s">
        <v>15</v>
      </c>
      <c r="E24" s="5">
        <v>31.5</v>
      </c>
      <c r="F24" s="5">
        <v>0</v>
      </c>
      <c r="G24" s="5" t="s">
        <v>12</v>
      </c>
      <c r="H24" s="5" t="s">
        <v>49</v>
      </c>
      <c r="I24" s="5">
        <v>19600</v>
      </c>
    </row>
    <row r="25" spans="2:9" x14ac:dyDescent="0.35">
      <c r="B25" s="5" t="s">
        <v>50</v>
      </c>
      <c r="C25" s="5">
        <v>46</v>
      </c>
      <c r="D25" s="5" t="s">
        <v>11</v>
      </c>
      <c r="E25" s="5">
        <v>34.200000000000003</v>
      </c>
      <c r="F25" s="5">
        <v>2</v>
      </c>
      <c r="G25" s="5" t="s">
        <v>12</v>
      </c>
      <c r="H25" s="5" t="s">
        <v>51</v>
      </c>
      <c r="I25" s="5">
        <v>17280</v>
      </c>
    </row>
    <row r="26" spans="2:9" x14ac:dyDescent="0.35">
      <c r="B26" s="5" t="s">
        <v>52</v>
      </c>
      <c r="C26" s="5">
        <v>30</v>
      </c>
      <c r="D26" s="5" t="s">
        <v>15</v>
      </c>
      <c r="E26" s="5">
        <v>26</v>
      </c>
      <c r="F26" s="5">
        <v>1</v>
      </c>
      <c r="G26" s="5" t="s">
        <v>12</v>
      </c>
      <c r="H26" s="5" t="s">
        <v>53</v>
      </c>
      <c r="I26" s="5">
        <v>12210</v>
      </c>
    </row>
    <row r="27" spans="2:9" x14ac:dyDescent="0.35">
      <c r="B27" s="5" t="s">
        <v>54</v>
      </c>
      <c r="C27" s="5">
        <v>44</v>
      </c>
      <c r="D27" s="5" t="s">
        <v>11</v>
      </c>
      <c r="E27" s="5">
        <v>29.6</v>
      </c>
      <c r="F27" s="5">
        <v>3</v>
      </c>
      <c r="G27" s="5" t="s">
        <v>18</v>
      </c>
      <c r="H27" s="5" t="s">
        <v>55</v>
      </c>
      <c r="I27" s="5">
        <v>28980</v>
      </c>
    </row>
    <row r="28" spans="2:9" x14ac:dyDescent="0.35">
      <c r="B28" s="5" t="s">
        <v>56</v>
      </c>
      <c r="C28" s="5">
        <v>35</v>
      </c>
      <c r="D28" s="5" t="s">
        <v>15</v>
      </c>
      <c r="E28" s="5">
        <v>28.8</v>
      </c>
      <c r="F28" s="5">
        <v>0</v>
      </c>
      <c r="G28" s="5" t="s">
        <v>12</v>
      </c>
      <c r="H28" s="5" t="s">
        <v>57</v>
      </c>
      <c r="I28" s="5">
        <v>12210</v>
      </c>
    </row>
    <row r="29" spans="2:9" x14ac:dyDescent="0.35">
      <c r="B29" s="5" t="s">
        <v>58</v>
      </c>
      <c r="C29" s="5">
        <v>49</v>
      </c>
      <c r="D29" s="5" t="s">
        <v>11</v>
      </c>
      <c r="E29" s="5">
        <v>33.799999999999997</v>
      </c>
      <c r="F29" s="5">
        <v>2</v>
      </c>
      <c r="G29" s="5" t="s">
        <v>12</v>
      </c>
      <c r="H29" s="5" t="s">
        <v>59</v>
      </c>
      <c r="I29" s="5">
        <v>25760</v>
      </c>
    </row>
    <row r="30" spans="2:9" x14ac:dyDescent="0.35">
      <c r="B30" s="5" t="s">
        <v>60</v>
      </c>
      <c r="C30" s="5">
        <v>34</v>
      </c>
      <c r="D30" s="5" t="s">
        <v>15</v>
      </c>
      <c r="E30" s="5">
        <v>25.9</v>
      </c>
      <c r="F30" s="5">
        <v>1</v>
      </c>
      <c r="G30" s="5" t="s">
        <v>12</v>
      </c>
      <c r="H30" s="5" t="s">
        <v>61</v>
      </c>
      <c r="I30" s="5">
        <v>9600</v>
      </c>
    </row>
    <row r="31" spans="2:9" x14ac:dyDescent="0.35">
      <c r="B31" s="5" t="s">
        <v>62</v>
      </c>
      <c r="C31" s="5">
        <v>38</v>
      </c>
      <c r="D31" s="5" t="s">
        <v>11</v>
      </c>
      <c r="E31" s="5">
        <v>26.3</v>
      </c>
      <c r="F31" s="5">
        <v>2</v>
      </c>
      <c r="G31" s="5" t="s">
        <v>18</v>
      </c>
      <c r="H31" s="5" t="s">
        <v>63</v>
      </c>
      <c r="I31" s="5">
        <v>30550</v>
      </c>
    </row>
    <row r="32" spans="2:9" x14ac:dyDescent="0.35">
      <c r="B32" s="5" t="s">
        <v>64</v>
      </c>
      <c r="C32" s="5">
        <v>27</v>
      </c>
      <c r="D32" s="5" t="s">
        <v>15</v>
      </c>
      <c r="E32" s="5">
        <v>24.5</v>
      </c>
      <c r="F32" s="5">
        <v>0</v>
      </c>
      <c r="G32" s="5" t="s">
        <v>12</v>
      </c>
      <c r="H32" s="5" t="s">
        <v>65</v>
      </c>
      <c r="I32" s="5">
        <v>13050</v>
      </c>
    </row>
    <row r="33" spans="2:9" x14ac:dyDescent="0.35">
      <c r="B33" s="5" t="s">
        <v>66</v>
      </c>
      <c r="C33" s="5">
        <v>52</v>
      </c>
      <c r="D33" s="5" t="s">
        <v>11</v>
      </c>
      <c r="E33" s="5">
        <v>35.1</v>
      </c>
      <c r="F33" s="5">
        <v>3</v>
      </c>
      <c r="G33" s="5" t="s">
        <v>18</v>
      </c>
      <c r="H33" s="5" t="s">
        <v>67</v>
      </c>
      <c r="I33" s="5">
        <v>23760</v>
      </c>
    </row>
    <row r="34" spans="2:9" x14ac:dyDescent="0.35">
      <c r="B34" s="5" t="s">
        <v>68</v>
      </c>
      <c r="C34" s="5">
        <v>33</v>
      </c>
      <c r="D34" s="5" t="s">
        <v>15</v>
      </c>
      <c r="E34" s="5">
        <v>27.6</v>
      </c>
      <c r="F34" s="5">
        <v>1</v>
      </c>
      <c r="G34" s="5" t="s">
        <v>12</v>
      </c>
      <c r="H34" s="5" t="s">
        <v>69</v>
      </c>
      <c r="I34" s="5">
        <v>13940</v>
      </c>
    </row>
    <row r="35" spans="2:9" x14ac:dyDescent="0.35">
      <c r="B35" s="5" t="s">
        <v>70</v>
      </c>
      <c r="C35" s="5">
        <v>50</v>
      </c>
      <c r="D35" s="5" t="s">
        <v>11</v>
      </c>
      <c r="E35" s="5">
        <v>31.8</v>
      </c>
      <c r="F35" s="5">
        <v>2</v>
      </c>
      <c r="G35" s="5" t="s">
        <v>12</v>
      </c>
      <c r="H35" s="5" t="s">
        <v>71</v>
      </c>
      <c r="I35" s="5">
        <v>21830</v>
      </c>
    </row>
    <row r="36" spans="2:9" x14ac:dyDescent="0.35">
      <c r="B36" s="5" t="s">
        <v>72</v>
      </c>
      <c r="C36" s="5">
        <v>39</v>
      </c>
      <c r="D36" s="5" t="s">
        <v>15</v>
      </c>
      <c r="E36" s="5">
        <v>29.2</v>
      </c>
      <c r="F36" s="5">
        <v>0</v>
      </c>
      <c r="G36" s="5" t="s">
        <v>12</v>
      </c>
      <c r="H36" s="5" t="s">
        <v>73</v>
      </c>
      <c r="I36" s="5">
        <v>19270</v>
      </c>
    </row>
    <row r="37" spans="2:9" x14ac:dyDescent="0.35">
      <c r="B37" s="5" t="s">
        <v>74</v>
      </c>
      <c r="C37" s="5">
        <v>47</v>
      </c>
      <c r="D37" s="5" t="s">
        <v>11</v>
      </c>
      <c r="E37" s="5">
        <v>32.5</v>
      </c>
      <c r="F37" s="5">
        <v>3</v>
      </c>
      <c r="G37" s="5" t="s">
        <v>18</v>
      </c>
      <c r="H37" s="5" t="s">
        <v>75</v>
      </c>
      <c r="I37" s="5">
        <v>22400</v>
      </c>
    </row>
    <row r="38" spans="2:9" x14ac:dyDescent="0.35">
      <c r="B38" s="5" t="s">
        <v>76</v>
      </c>
      <c r="C38" s="5">
        <v>31</v>
      </c>
      <c r="D38" s="5" t="s">
        <v>15</v>
      </c>
      <c r="E38" s="5">
        <v>26.5</v>
      </c>
      <c r="F38" s="5">
        <v>1</v>
      </c>
      <c r="G38" s="5" t="s">
        <v>12</v>
      </c>
      <c r="H38" s="5" t="s">
        <v>77</v>
      </c>
      <c r="I38" s="5">
        <v>16100</v>
      </c>
    </row>
    <row r="39" spans="2:9" x14ac:dyDescent="0.35">
      <c r="B39" s="5" t="s">
        <v>78</v>
      </c>
      <c r="C39" s="5">
        <v>45</v>
      </c>
      <c r="D39" s="5" t="s">
        <v>11</v>
      </c>
      <c r="E39" s="5">
        <v>30.3</v>
      </c>
      <c r="F39" s="5">
        <v>2</v>
      </c>
      <c r="G39" s="5" t="s">
        <v>12</v>
      </c>
      <c r="H39" s="5" t="s">
        <v>79</v>
      </c>
      <c r="I39" s="5">
        <v>25080</v>
      </c>
    </row>
    <row r="40" spans="2:9" x14ac:dyDescent="0.35">
      <c r="B40" s="5" t="s">
        <v>80</v>
      </c>
      <c r="C40" s="5">
        <v>37</v>
      </c>
      <c r="D40" s="5" t="s">
        <v>15</v>
      </c>
      <c r="E40" s="5">
        <v>28</v>
      </c>
      <c r="F40" s="5">
        <v>0</v>
      </c>
      <c r="G40" s="5" t="s">
        <v>12</v>
      </c>
      <c r="H40" s="5" t="s">
        <v>81</v>
      </c>
      <c r="I40" s="5">
        <v>14430</v>
      </c>
    </row>
    <row r="41" spans="2:9" x14ac:dyDescent="0.35">
      <c r="B41" s="5" t="s">
        <v>82</v>
      </c>
      <c r="C41" s="5">
        <v>48</v>
      </c>
      <c r="D41" s="5" t="s">
        <v>11</v>
      </c>
      <c r="E41" s="5">
        <v>33.5</v>
      </c>
      <c r="F41" s="5">
        <v>3</v>
      </c>
      <c r="G41" s="5" t="s">
        <v>18</v>
      </c>
      <c r="H41" s="5" t="s">
        <v>83</v>
      </c>
      <c r="I41" s="5">
        <v>30530</v>
      </c>
    </row>
    <row r="42" spans="2:9" x14ac:dyDescent="0.35">
      <c r="B42" s="5" t="s">
        <v>84</v>
      </c>
      <c r="C42" s="5">
        <v>29</v>
      </c>
      <c r="D42" s="5" t="s">
        <v>15</v>
      </c>
      <c r="E42" s="5">
        <v>25.3</v>
      </c>
      <c r="F42" s="5">
        <v>1</v>
      </c>
      <c r="G42" s="5" t="s">
        <v>12</v>
      </c>
      <c r="H42" s="5" t="s">
        <v>85</v>
      </c>
      <c r="I42" s="5">
        <v>9900</v>
      </c>
    </row>
    <row r="43" spans="2:9" x14ac:dyDescent="0.35">
      <c r="B43" s="5" t="s">
        <v>86</v>
      </c>
      <c r="C43" s="5">
        <v>51</v>
      </c>
      <c r="D43" s="5" t="s">
        <v>11</v>
      </c>
      <c r="E43" s="5">
        <v>34.700000000000003</v>
      </c>
      <c r="F43" s="5">
        <v>2</v>
      </c>
      <c r="G43" s="5" t="s">
        <v>12</v>
      </c>
      <c r="H43" s="5" t="s">
        <v>87</v>
      </c>
      <c r="I43" s="5">
        <v>22200</v>
      </c>
    </row>
    <row r="44" spans="2:9" x14ac:dyDescent="0.35">
      <c r="B44" s="5" t="s">
        <v>88</v>
      </c>
      <c r="C44" s="5">
        <v>32</v>
      </c>
      <c r="D44" s="5" t="s">
        <v>15</v>
      </c>
      <c r="E44" s="5">
        <v>27.2</v>
      </c>
      <c r="F44" s="5">
        <v>0</v>
      </c>
      <c r="G44" s="5" t="s">
        <v>12</v>
      </c>
      <c r="H44" s="5" t="s">
        <v>89</v>
      </c>
      <c r="I44" s="5">
        <v>15480</v>
      </c>
    </row>
    <row r="45" spans="2:9" x14ac:dyDescent="0.35">
      <c r="B45" s="5" t="s">
        <v>90</v>
      </c>
      <c r="C45" s="5">
        <v>46</v>
      </c>
      <c r="D45" s="5" t="s">
        <v>11</v>
      </c>
      <c r="E45" s="5">
        <v>31</v>
      </c>
      <c r="F45" s="5">
        <v>3</v>
      </c>
      <c r="G45" s="5" t="s">
        <v>18</v>
      </c>
      <c r="H45" s="5" t="s">
        <v>91</v>
      </c>
      <c r="I45" s="5">
        <v>24480</v>
      </c>
    </row>
    <row r="46" spans="2:9" x14ac:dyDescent="0.35">
      <c r="B46" s="5" t="s">
        <v>92</v>
      </c>
      <c r="C46" s="5">
        <v>36</v>
      </c>
      <c r="D46" s="5" t="s">
        <v>15</v>
      </c>
      <c r="E46" s="5">
        <v>29.1</v>
      </c>
      <c r="F46" s="5">
        <v>1</v>
      </c>
      <c r="G46" s="5" t="s">
        <v>12</v>
      </c>
      <c r="H46" s="5" t="s">
        <v>93</v>
      </c>
      <c r="I46" s="5">
        <v>12000</v>
      </c>
    </row>
    <row r="47" spans="2:9" x14ac:dyDescent="0.35">
      <c r="B47" s="5" t="s">
        <v>94</v>
      </c>
      <c r="C47" s="5">
        <v>49</v>
      </c>
      <c r="D47" s="5" t="s">
        <v>11</v>
      </c>
      <c r="E47" s="5">
        <v>32.799999999999997</v>
      </c>
      <c r="F47" s="5">
        <v>2</v>
      </c>
      <c r="G47" s="5" t="s">
        <v>12</v>
      </c>
      <c r="H47" s="5" t="s">
        <v>95</v>
      </c>
      <c r="I47" s="5">
        <v>28060</v>
      </c>
    </row>
    <row r="48" spans="2:9" x14ac:dyDescent="0.35">
      <c r="B48" s="5" t="s">
        <v>96</v>
      </c>
      <c r="C48" s="5">
        <v>38</v>
      </c>
      <c r="D48" s="5" t="s">
        <v>15</v>
      </c>
      <c r="E48" s="5">
        <v>27.8</v>
      </c>
      <c r="F48" s="5">
        <v>0</v>
      </c>
      <c r="G48" s="5" t="s">
        <v>12</v>
      </c>
      <c r="H48" s="5" t="s">
        <v>97</v>
      </c>
      <c r="I48" s="5">
        <v>14060</v>
      </c>
    </row>
    <row r="49" spans="2:9" x14ac:dyDescent="0.35">
      <c r="B49" s="5" t="s">
        <v>98</v>
      </c>
      <c r="C49" s="5">
        <v>53</v>
      </c>
      <c r="D49" s="5" t="s">
        <v>11</v>
      </c>
      <c r="E49" s="5">
        <v>35.299999999999997</v>
      </c>
      <c r="F49" s="5">
        <v>3</v>
      </c>
      <c r="G49" s="5" t="s">
        <v>18</v>
      </c>
      <c r="H49" s="5" t="s">
        <v>99</v>
      </c>
      <c r="I49" s="5">
        <v>32120</v>
      </c>
    </row>
    <row r="50" spans="2:9" x14ac:dyDescent="0.35">
      <c r="B50" s="5" t="s">
        <v>100</v>
      </c>
      <c r="C50" s="5">
        <v>34</v>
      </c>
      <c r="D50" s="5" t="s">
        <v>15</v>
      </c>
      <c r="E50" s="5">
        <v>26.4</v>
      </c>
      <c r="F50" s="5">
        <v>1</v>
      </c>
      <c r="G50" s="5" t="s">
        <v>12</v>
      </c>
      <c r="H50" s="5" t="s">
        <v>101</v>
      </c>
      <c r="I50" s="5">
        <v>15640</v>
      </c>
    </row>
    <row r="51" spans="2:9" x14ac:dyDescent="0.35">
      <c r="B51" s="5" t="s">
        <v>102</v>
      </c>
      <c r="C51" s="5">
        <v>48</v>
      </c>
      <c r="D51" s="5" t="s">
        <v>11</v>
      </c>
      <c r="E51" s="5">
        <v>31.7</v>
      </c>
      <c r="F51" s="5">
        <v>2</v>
      </c>
      <c r="G51" s="5" t="s">
        <v>12</v>
      </c>
      <c r="H51" s="5" t="s">
        <v>103</v>
      </c>
      <c r="I51" s="5">
        <v>20880</v>
      </c>
    </row>
    <row r="52" spans="2:9" x14ac:dyDescent="0.35">
      <c r="B52" s="5" t="s">
        <v>104</v>
      </c>
      <c r="C52" s="5">
        <v>30</v>
      </c>
      <c r="D52" s="5" t="s">
        <v>15</v>
      </c>
      <c r="E52" s="5">
        <v>25.8</v>
      </c>
      <c r="F52" s="5">
        <v>0</v>
      </c>
      <c r="G52" s="5" t="s">
        <v>12</v>
      </c>
      <c r="H52" s="5" t="s">
        <v>105</v>
      </c>
      <c r="I52" s="5">
        <v>11840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9942B-3F97-4164-9848-F57B1321470C}">
  <dimension ref="A1:H47"/>
  <sheetViews>
    <sheetView topLeftCell="A11" workbookViewId="0">
      <selection activeCell="K4" sqref="K4"/>
    </sheetView>
  </sheetViews>
  <sheetFormatPr defaultRowHeight="14.5" x14ac:dyDescent="0.35"/>
  <cols>
    <col min="1" max="1" width="23.81640625" customWidth="1"/>
    <col min="6" max="6" width="22.26953125" customWidth="1"/>
    <col min="7" max="7" width="19.6328125" customWidth="1"/>
    <col min="8" max="8" width="21.26953125" customWidth="1"/>
  </cols>
  <sheetData>
    <row r="1" spans="1:8" ht="15.5" x14ac:dyDescent="0.35">
      <c r="A1" s="4" t="s">
        <v>2</v>
      </c>
      <c r="B1" s="4" t="s">
        <v>3</v>
      </c>
      <c r="C1" s="4" t="s">
        <v>4</v>
      </c>
      <c r="D1" s="4" t="s">
        <v>5</v>
      </c>
      <c r="E1" s="4" t="s">
        <v>6</v>
      </c>
      <c r="F1" s="4" t="s">
        <v>7</v>
      </c>
      <c r="G1" s="4" t="s">
        <v>8</v>
      </c>
      <c r="H1" s="4" t="s">
        <v>9</v>
      </c>
    </row>
    <row r="2" spans="1:8" x14ac:dyDescent="0.35">
      <c r="A2" s="5" t="s">
        <v>10</v>
      </c>
      <c r="B2" s="5">
        <v>35</v>
      </c>
      <c r="C2" s="5" t="s">
        <v>11</v>
      </c>
      <c r="D2" s="5">
        <v>29.5</v>
      </c>
      <c r="E2" s="5">
        <v>0</v>
      </c>
      <c r="F2" s="5" t="s">
        <v>12</v>
      </c>
      <c r="G2" s="5" t="s">
        <v>13</v>
      </c>
      <c r="H2" s="5">
        <v>16450</v>
      </c>
    </row>
    <row r="3" spans="1:8" x14ac:dyDescent="0.35">
      <c r="A3" s="5" t="s">
        <v>14</v>
      </c>
      <c r="B3" s="5">
        <v>42</v>
      </c>
      <c r="C3" s="5" t="s">
        <v>15</v>
      </c>
      <c r="D3" s="5">
        <v>26.8</v>
      </c>
      <c r="E3" s="5">
        <v>2</v>
      </c>
      <c r="F3" s="5" t="s">
        <v>12</v>
      </c>
      <c r="G3" s="5" t="s">
        <v>16</v>
      </c>
      <c r="H3" s="5">
        <v>21600</v>
      </c>
    </row>
    <row r="4" spans="1:8" x14ac:dyDescent="0.35">
      <c r="A4" s="5" t="s">
        <v>17</v>
      </c>
      <c r="B4" s="5">
        <v>50</v>
      </c>
      <c r="C4" s="5" t="s">
        <v>11</v>
      </c>
      <c r="D4" s="5">
        <v>31.2</v>
      </c>
      <c r="E4" s="5">
        <v>3</v>
      </c>
      <c r="F4" s="5" t="s">
        <v>18</v>
      </c>
      <c r="G4" s="5" t="s">
        <v>19</v>
      </c>
      <c r="H4" s="5">
        <v>21080</v>
      </c>
    </row>
    <row r="5" spans="1:8" x14ac:dyDescent="0.35">
      <c r="A5" s="5" t="s">
        <v>20</v>
      </c>
      <c r="B5" s="5">
        <v>28</v>
      </c>
      <c r="C5" s="5" t="s">
        <v>15</v>
      </c>
      <c r="D5" s="5">
        <v>22.3</v>
      </c>
      <c r="E5" s="5">
        <v>1</v>
      </c>
      <c r="F5" s="5" t="s">
        <v>12</v>
      </c>
      <c r="G5" s="5" t="s">
        <v>21</v>
      </c>
      <c r="H5" s="5">
        <v>10080</v>
      </c>
    </row>
    <row r="6" spans="1:8" x14ac:dyDescent="0.35">
      <c r="A6" s="5" t="s">
        <v>22</v>
      </c>
      <c r="B6" s="5">
        <v>39</v>
      </c>
      <c r="C6" s="5" t="s">
        <v>11</v>
      </c>
      <c r="D6" s="5">
        <v>28.1</v>
      </c>
      <c r="E6" s="5">
        <v>2</v>
      </c>
      <c r="F6" s="5" t="s">
        <v>12</v>
      </c>
      <c r="G6" s="5" t="s">
        <v>23</v>
      </c>
      <c r="H6" s="5">
        <v>17640</v>
      </c>
    </row>
    <row r="7" spans="1:8" x14ac:dyDescent="0.35">
      <c r="A7" s="5" t="s">
        <v>24</v>
      </c>
      <c r="B7" s="5">
        <v>45</v>
      </c>
      <c r="C7" s="5" t="s">
        <v>15</v>
      </c>
      <c r="D7" s="5">
        <v>29.9</v>
      </c>
      <c r="E7" s="5">
        <v>0</v>
      </c>
      <c r="F7" s="5" t="s">
        <v>12</v>
      </c>
      <c r="G7" s="5" t="s">
        <v>25</v>
      </c>
      <c r="H7" s="5">
        <v>18000</v>
      </c>
    </row>
    <row r="8" spans="1:8" x14ac:dyDescent="0.35">
      <c r="A8" s="5" t="s">
        <v>26</v>
      </c>
      <c r="B8" s="5">
        <v>33</v>
      </c>
      <c r="C8" s="5" t="s">
        <v>11</v>
      </c>
      <c r="D8" s="5">
        <v>25.5</v>
      </c>
      <c r="E8" s="5">
        <v>1</v>
      </c>
      <c r="F8" s="5" t="s">
        <v>12</v>
      </c>
      <c r="G8" s="5" t="s">
        <v>27</v>
      </c>
      <c r="H8" s="5">
        <v>11520</v>
      </c>
    </row>
    <row r="9" spans="1:8" x14ac:dyDescent="0.35">
      <c r="A9" s="5" t="s">
        <v>28</v>
      </c>
      <c r="B9" s="5">
        <v>37</v>
      </c>
      <c r="C9" s="5" t="s">
        <v>15</v>
      </c>
      <c r="D9" s="5">
        <v>27.4</v>
      </c>
      <c r="E9" s="5">
        <v>2</v>
      </c>
      <c r="F9" s="5" t="s">
        <v>18</v>
      </c>
      <c r="G9" s="5" t="s">
        <v>29</v>
      </c>
      <c r="H9" s="5">
        <v>16120</v>
      </c>
    </row>
    <row r="10" spans="1:8" x14ac:dyDescent="0.35">
      <c r="A10" s="5" t="s">
        <v>30</v>
      </c>
      <c r="B10" s="5">
        <v>47</v>
      </c>
      <c r="C10" s="5" t="s">
        <v>11</v>
      </c>
      <c r="D10" s="5">
        <v>33</v>
      </c>
      <c r="E10" s="5">
        <v>3</v>
      </c>
      <c r="F10" s="5" t="s">
        <v>12</v>
      </c>
      <c r="G10" s="5" t="s">
        <v>31</v>
      </c>
      <c r="H10" s="5">
        <v>19720</v>
      </c>
    </row>
    <row r="11" spans="1:8" x14ac:dyDescent="0.35">
      <c r="A11" s="5" t="s">
        <v>32</v>
      </c>
      <c r="B11" s="5">
        <v>31</v>
      </c>
      <c r="C11" s="5" t="s">
        <v>15</v>
      </c>
      <c r="D11" s="5">
        <v>24.7</v>
      </c>
      <c r="E11" s="5">
        <v>0</v>
      </c>
      <c r="F11" s="5" t="s">
        <v>12</v>
      </c>
      <c r="G11" s="5" t="s">
        <v>33</v>
      </c>
      <c r="H11" s="5">
        <v>11100</v>
      </c>
    </row>
    <row r="12" spans="1:8" x14ac:dyDescent="0.35">
      <c r="A12" s="5" t="s">
        <v>34</v>
      </c>
      <c r="B12" s="5">
        <v>40</v>
      </c>
      <c r="C12" s="5" t="s">
        <v>11</v>
      </c>
      <c r="D12" s="5">
        <v>30.5</v>
      </c>
      <c r="E12" s="5">
        <v>2</v>
      </c>
      <c r="F12" s="5" t="s">
        <v>12</v>
      </c>
      <c r="G12" s="5" t="s">
        <v>35</v>
      </c>
      <c r="H12" s="5">
        <v>18920</v>
      </c>
    </row>
    <row r="13" spans="1:8" x14ac:dyDescent="0.35">
      <c r="A13" s="5" t="s">
        <v>36</v>
      </c>
      <c r="B13" s="5">
        <v>29</v>
      </c>
      <c r="C13" s="5" t="s">
        <v>15</v>
      </c>
      <c r="D13" s="5">
        <v>23.9</v>
      </c>
      <c r="E13" s="5">
        <v>1</v>
      </c>
      <c r="F13" s="5" t="s">
        <v>12</v>
      </c>
      <c r="G13" s="5" t="s">
        <v>37</v>
      </c>
      <c r="H13" s="5">
        <v>11020</v>
      </c>
    </row>
    <row r="14" spans="1:8" x14ac:dyDescent="0.35">
      <c r="A14" s="5" t="s">
        <v>38</v>
      </c>
      <c r="B14" s="5">
        <v>48</v>
      </c>
      <c r="C14" s="5" t="s">
        <v>11</v>
      </c>
      <c r="D14" s="5">
        <v>32.700000000000003</v>
      </c>
      <c r="E14" s="5">
        <v>3</v>
      </c>
      <c r="F14" s="5" t="s">
        <v>18</v>
      </c>
      <c r="G14" s="5" t="s">
        <v>39</v>
      </c>
      <c r="H14" s="5">
        <v>18600</v>
      </c>
    </row>
    <row r="15" spans="1:8" x14ac:dyDescent="0.35">
      <c r="A15" s="5" t="s">
        <v>40</v>
      </c>
      <c r="B15" s="5">
        <v>36</v>
      </c>
      <c r="C15" s="5" t="s">
        <v>15</v>
      </c>
      <c r="D15" s="5">
        <v>28.3</v>
      </c>
      <c r="E15" s="5">
        <v>0</v>
      </c>
      <c r="F15" s="5" t="s">
        <v>12</v>
      </c>
      <c r="G15" s="5" t="s">
        <v>41</v>
      </c>
      <c r="H15" s="5">
        <v>15960</v>
      </c>
    </row>
    <row r="16" spans="1:8" x14ac:dyDescent="0.35">
      <c r="A16" s="5" t="s">
        <v>42</v>
      </c>
      <c r="B16" s="5">
        <v>43</v>
      </c>
      <c r="C16" s="5" t="s">
        <v>11</v>
      </c>
      <c r="D16" s="5">
        <v>29.8</v>
      </c>
      <c r="E16" s="5">
        <v>2</v>
      </c>
      <c r="F16" s="5" t="s">
        <v>12</v>
      </c>
      <c r="G16" s="5" t="s">
        <v>43</v>
      </c>
      <c r="H16" s="5">
        <v>17550</v>
      </c>
    </row>
    <row r="17" spans="1:8" x14ac:dyDescent="0.35">
      <c r="A17" s="5" t="s">
        <v>44</v>
      </c>
      <c r="B17" s="5">
        <v>32</v>
      </c>
      <c r="C17" s="5" t="s">
        <v>15</v>
      </c>
      <c r="D17" s="5">
        <v>25.1</v>
      </c>
      <c r="E17" s="5">
        <v>1</v>
      </c>
      <c r="F17" s="5" t="s">
        <v>12</v>
      </c>
      <c r="G17" s="5" t="s">
        <v>45</v>
      </c>
      <c r="H17" s="5">
        <v>10540</v>
      </c>
    </row>
    <row r="18" spans="1:8" x14ac:dyDescent="0.35">
      <c r="A18" s="5" t="s">
        <v>46</v>
      </c>
      <c r="B18" s="5">
        <v>39</v>
      </c>
      <c r="C18" s="5" t="s">
        <v>11</v>
      </c>
      <c r="D18" s="5">
        <v>27.9</v>
      </c>
      <c r="E18" s="5">
        <v>3</v>
      </c>
      <c r="F18" s="5" t="s">
        <v>18</v>
      </c>
      <c r="G18" s="5" t="s">
        <v>47</v>
      </c>
      <c r="H18" s="5">
        <v>20100</v>
      </c>
    </row>
    <row r="19" spans="1:8" x14ac:dyDescent="0.35">
      <c r="A19" s="5" t="s">
        <v>48</v>
      </c>
      <c r="B19" s="5">
        <v>41</v>
      </c>
      <c r="C19" s="5" t="s">
        <v>15</v>
      </c>
      <c r="D19" s="5">
        <v>31.5</v>
      </c>
      <c r="E19" s="5">
        <v>0</v>
      </c>
      <c r="F19" s="5" t="s">
        <v>12</v>
      </c>
      <c r="G19" s="5" t="s">
        <v>49</v>
      </c>
      <c r="H19" s="5">
        <v>19600</v>
      </c>
    </row>
    <row r="20" spans="1:8" x14ac:dyDescent="0.35">
      <c r="A20" s="5" t="s">
        <v>50</v>
      </c>
      <c r="B20" s="5">
        <v>46</v>
      </c>
      <c r="C20" s="5" t="s">
        <v>11</v>
      </c>
      <c r="D20" s="5">
        <v>34.200000000000003</v>
      </c>
      <c r="E20" s="5">
        <v>2</v>
      </c>
      <c r="F20" s="5" t="s">
        <v>12</v>
      </c>
      <c r="G20" s="5" t="s">
        <v>51</v>
      </c>
      <c r="H20" s="5">
        <v>17280</v>
      </c>
    </row>
    <row r="21" spans="1:8" x14ac:dyDescent="0.35">
      <c r="A21" s="5" t="s">
        <v>52</v>
      </c>
      <c r="B21" s="5">
        <v>30</v>
      </c>
      <c r="C21" s="5" t="s">
        <v>15</v>
      </c>
      <c r="D21" s="5">
        <v>26</v>
      </c>
      <c r="E21" s="5">
        <v>1</v>
      </c>
      <c r="F21" s="5" t="s">
        <v>12</v>
      </c>
      <c r="G21" s="5" t="s">
        <v>53</v>
      </c>
      <c r="H21" s="5">
        <v>12210</v>
      </c>
    </row>
    <row r="22" spans="1:8" x14ac:dyDescent="0.35">
      <c r="A22" s="5" t="s">
        <v>54</v>
      </c>
      <c r="B22" s="5">
        <v>44</v>
      </c>
      <c r="C22" s="5" t="s">
        <v>11</v>
      </c>
      <c r="D22" s="5">
        <v>29.6</v>
      </c>
      <c r="E22" s="5">
        <v>3</v>
      </c>
      <c r="F22" s="5" t="s">
        <v>18</v>
      </c>
      <c r="G22" s="5" t="s">
        <v>55</v>
      </c>
      <c r="H22" s="5">
        <v>28980</v>
      </c>
    </row>
    <row r="23" spans="1:8" x14ac:dyDescent="0.35">
      <c r="A23" s="5" t="s">
        <v>56</v>
      </c>
      <c r="B23" s="5">
        <v>35</v>
      </c>
      <c r="C23" s="5" t="s">
        <v>15</v>
      </c>
      <c r="D23" s="5">
        <v>28.8</v>
      </c>
      <c r="E23" s="5">
        <v>0</v>
      </c>
      <c r="F23" s="5" t="s">
        <v>12</v>
      </c>
      <c r="G23" s="5" t="s">
        <v>57</v>
      </c>
      <c r="H23" s="5">
        <v>12210</v>
      </c>
    </row>
    <row r="24" spans="1:8" x14ac:dyDescent="0.35">
      <c r="A24" s="5" t="s">
        <v>58</v>
      </c>
      <c r="B24" s="5">
        <v>49</v>
      </c>
      <c r="C24" s="5" t="s">
        <v>11</v>
      </c>
      <c r="D24" s="5">
        <v>33.799999999999997</v>
      </c>
      <c r="E24" s="5">
        <v>2</v>
      </c>
      <c r="F24" s="5" t="s">
        <v>12</v>
      </c>
      <c r="G24" s="5" t="s">
        <v>59</v>
      </c>
      <c r="H24" s="5">
        <v>25760</v>
      </c>
    </row>
    <row r="25" spans="1:8" x14ac:dyDescent="0.35">
      <c r="A25" s="5" t="s">
        <v>60</v>
      </c>
      <c r="B25" s="5">
        <v>34</v>
      </c>
      <c r="C25" s="5" t="s">
        <v>15</v>
      </c>
      <c r="D25" s="5">
        <v>25.9</v>
      </c>
      <c r="E25" s="5">
        <v>1</v>
      </c>
      <c r="F25" s="5" t="s">
        <v>12</v>
      </c>
      <c r="G25" s="5" t="s">
        <v>61</v>
      </c>
      <c r="H25" s="5">
        <v>9600</v>
      </c>
    </row>
    <row r="26" spans="1:8" x14ac:dyDescent="0.35">
      <c r="A26" s="5" t="s">
        <v>62</v>
      </c>
      <c r="B26" s="5">
        <v>38</v>
      </c>
      <c r="C26" s="5" t="s">
        <v>11</v>
      </c>
      <c r="D26" s="5">
        <v>26.3</v>
      </c>
      <c r="E26" s="5">
        <v>2</v>
      </c>
      <c r="F26" s="5" t="s">
        <v>18</v>
      </c>
      <c r="G26" s="5" t="s">
        <v>63</v>
      </c>
      <c r="H26" s="5">
        <v>30550</v>
      </c>
    </row>
    <row r="27" spans="1:8" x14ac:dyDescent="0.35">
      <c r="A27" s="5" t="s">
        <v>64</v>
      </c>
      <c r="B27" s="5">
        <v>27</v>
      </c>
      <c r="C27" s="5" t="s">
        <v>15</v>
      </c>
      <c r="D27" s="5">
        <v>24.5</v>
      </c>
      <c r="E27" s="5">
        <v>0</v>
      </c>
      <c r="F27" s="5" t="s">
        <v>12</v>
      </c>
      <c r="G27" s="5" t="s">
        <v>65</v>
      </c>
      <c r="H27" s="5">
        <v>13050</v>
      </c>
    </row>
    <row r="28" spans="1:8" x14ac:dyDescent="0.35">
      <c r="A28" s="5" t="s">
        <v>66</v>
      </c>
      <c r="B28" s="5">
        <v>52</v>
      </c>
      <c r="C28" s="5" t="s">
        <v>11</v>
      </c>
      <c r="D28" s="5">
        <v>35.1</v>
      </c>
      <c r="E28" s="5">
        <v>3</v>
      </c>
      <c r="F28" s="5" t="s">
        <v>18</v>
      </c>
      <c r="G28" s="5" t="s">
        <v>67</v>
      </c>
      <c r="H28" s="5">
        <v>23760</v>
      </c>
    </row>
    <row r="29" spans="1:8" x14ac:dyDescent="0.35">
      <c r="A29" s="5" t="s">
        <v>68</v>
      </c>
      <c r="B29" s="5">
        <v>33</v>
      </c>
      <c r="C29" s="5" t="s">
        <v>15</v>
      </c>
      <c r="D29" s="5">
        <v>27.6</v>
      </c>
      <c r="E29" s="5">
        <v>1</v>
      </c>
      <c r="F29" s="5" t="s">
        <v>12</v>
      </c>
      <c r="G29" s="5" t="s">
        <v>69</v>
      </c>
      <c r="H29" s="5">
        <v>13940</v>
      </c>
    </row>
    <row r="30" spans="1:8" x14ac:dyDescent="0.35">
      <c r="A30" s="5" t="s">
        <v>70</v>
      </c>
      <c r="B30" s="5">
        <v>50</v>
      </c>
      <c r="C30" s="5" t="s">
        <v>11</v>
      </c>
      <c r="D30" s="5">
        <v>31.8</v>
      </c>
      <c r="E30" s="5">
        <v>2</v>
      </c>
      <c r="F30" s="5" t="s">
        <v>12</v>
      </c>
      <c r="G30" s="5" t="s">
        <v>71</v>
      </c>
      <c r="H30" s="5">
        <v>21830</v>
      </c>
    </row>
    <row r="31" spans="1:8" x14ac:dyDescent="0.35">
      <c r="A31" s="5" t="s">
        <v>72</v>
      </c>
      <c r="B31" s="5">
        <v>39</v>
      </c>
      <c r="C31" s="5" t="s">
        <v>15</v>
      </c>
      <c r="D31" s="5">
        <v>29.2</v>
      </c>
      <c r="E31" s="5">
        <v>0</v>
      </c>
      <c r="F31" s="5" t="s">
        <v>12</v>
      </c>
      <c r="G31" s="5" t="s">
        <v>73</v>
      </c>
      <c r="H31" s="5">
        <v>19270</v>
      </c>
    </row>
    <row r="32" spans="1:8" x14ac:dyDescent="0.35">
      <c r="A32" s="5" t="s">
        <v>74</v>
      </c>
      <c r="B32" s="5">
        <v>47</v>
      </c>
      <c r="C32" s="5" t="s">
        <v>11</v>
      </c>
      <c r="D32" s="5">
        <v>32.5</v>
      </c>
      <c r="E32" s="5">
        <v>3</v>
      </c>
      <c r="F32" s="5" t="s">
        <v>18</v>
      </c>
      <c r="G32" s="5" t="s">
        <v>75</v>
      </c>
      <c r="H32" s="5">
        <v>22400</v>
      </c>
    </row>
    <row r="33" spans="1:8" x14ac:dyDescent="0.35">
      <c r="A33" s="5" t="s">
        <v>76</v>
      </c>
      <c r="B33" s="5">
        <v>31</v>
      </c>
      <c r="C33" s="5" t="s">
        <v>15</v>
      </c>
      <c r="D33" s="5">
        <v>26.5</v>
      </c>
      <c r="E33" s="5">
        <v>1</v>
      </c>
      <c r="F33" s="5" t="s">
        <v>12</v>
      </c>
      <c r="G33" s="5" t="s">
        <v>77</v>
      </c>
      <c r="H33" s="5">
        <v>16100</v>
      </c>
    </row>
    <row r="34" spans="1:8" x14ac:dyDescent="0.35">
      <c r="A34" s="5" t="s">
        <v>78</v>
      </c>
      <c r="B34" s="5">
        <v>45</v>
      </c>
      <c r="C34" s="5" t="s">
        <v>11</v>
      </c>
      <c r="D34" s="5">
        <v>30.3</v>
      </c>
      <c r="E34" s="5">
        <v>2</v>
      </c>
      <c r="F34" s="5" t="s">
        <v>12</v>
      </c>
      <c r="G34" s="5" t="s">
        <v>79</v>
      </c>
      <c r="H34" s="5">
        <v>25080</v>
      </c>
    </row>
    <row r="35" spans="1:8" x14ac:dyDescent="0.35">
      <c r="A35" s="5" t="s">
        <v>80</v>
      </c>
      <c r="B35" s="5">
        <v>37</v>
      </c>
      <c r="C35" s="5" t="s">
        <v>15</v>
      </c>
      <c r="D35" s="5">
        <v>28</v>
      </c>
      <c r="E35" s="5">
        <v>0</v>
      </c>
      <c r="F35" s="5" t="s">
        <v>12</v>
      </c>
      <c r="G35" s="5" t="s">
        <v>81</v>
      </c>
      <c r="H35" s="5">
        <v>14430</v>
      </c>
    </row>
    <row r="36" spans="1:8" x14ac:dyDescent="0.35">
      <c r="A36" s="5" t="s">
        <v>82</v>
      </c>
      <c r="B36" s="5">
        <v>48</v>
      </c>
      <c r="C36" s="5" t="s">
        <v>11</v>
      </c>
      <c r="D36" s="5">
        <v>33.5</v>
      </c>
      <c r="E36" s="5">
        <v>3</v>
      </c>
      <c r="F36" s="5" t="s">
        <v>18</v>
      </c>
      <c r="G36" s="5" t="s">
        <v>83</v>
      </c>
      <c r="H36" s="5">
        <v>30530</v>
      </c>
    </row>
    <row r="37" spans="1:8" x14ac:dyDescent="0.35">
      <c r="A37" s="5" t="s">
        <v>84</v>
      </c>
      <c r="B37" s="5">
        <v>29</v>
      </c>
      <c r="C37" s="5" t="s">
        <v>15</v>
      </c>
      <c r="D37" s="5">
        <v>25.3</v>
      </c>
      <c r="E37" s="5">
        <v>1</v>
      </c>
      <c r="F37" s="5" t="s">
        <v>12</v>
      </c>
      <c r="G37" s="5" t="s">
        <v>85</v>
      </c>
      <c r="H37" s="5">
        <v>9900</v>
      </c>
    </row>
    <row r="38" spans="1:8" x14ac:dyDescent="0.35">
      <c r="A38" s="5" t="s">
        <v>86</v>
      </c>
      <c r="B38" s="5">
        <v>51</v>
      </c>
      <c r="C38" s="5" t="s">
        <v>11</v>
      </c>
      <c r="D38" s="5">
        <v>34.700000000000003</v>
      </c>
      <c r="E38" s="5">
        <v>2</v>
      </c>
      <c r="F38" s="5" t="s">
        <v>12</v>
      </c>
      <c r="G38" s="5" t="s">
        <v>87</v>
      </c>
      <c r="H38" s="5">
        <v>22200</v>
      </c>
    </row>
    <row r="39" spans="1:8" x14ac:dyDescent="0.35">
      <c r="A39" s="5" t="s">
        <v>88</v>
      </c>
      <c r="B39" s="5">
        <v>32</v>
      </c>
      <c r="C39" s="5" t="s">
        <v>15</v>
      </c>
      <c r="D39" s="5">
        <v>27.2</v>
      </c>
      <c r="E39" s="5">
        <v>0</v>
      </c>
      <c r="F39" s="5" t="s">
        <v>12</v>
      </c>
      <c r="G39" s="5" t="s">
        <v>89</v>
      </c>
      <c r="H39" s="5">
        <v>15480</v>
      </c>
    </row>
    <row r="40" spans="1:8" x14ac:dyDescent="0.35">
      <c r="A40" s="5" t="s">
        <v>90</v>
      </c>
      <c r="B40" s="5">
        <v>46</v>
      </c>
      <c r="C40" s="5" t="s">
        <v>11</v>
      </c>
      <c r="D40" s="5">
        <v>31</v>
      </c>
      <c r="E40" s="5">
        <v>3</v>
      </c>
      <c r="F40" s="5" t="s">
        <v>18</v>
      </c>
      <c r="G40" s="5" t="s">
        <v>91</v>
      </c>
      <c r="H40" s="5">
        <v>24480</v>
      </c>
    </row>
    <row r="41" spans="1:8" x14ac:dyDescent="0.35">
      <c r="A41" s="5" t="s">
        <v>92</v>
      </c>
      <c r="B41" s="5">
        <v>36</v>
      </c>
      <c r="C41" s="5" t="s">
        <v>15</v>
      </c>
      <c r="D41" s="5">
        <v>29.1</v>
      </c>
      <c r="E41" s="5">
        <v>1</v>
      </c>
      <c r="F41" s="5" t="s">
        <v>12</v>
      </c>
      <c r="G41" s="5" t="s">
        <v>93</v>
      </c>
      <c r="H41" s="5">
        <v>12000</v>
      </c>
    </row>
    <row r="42" spans="1:8" x14ac:dyDescent="0.35">
      <c r="A42" s="5" t="s">
        <v>94</v>
      </c>
      <c r="B42" s="5">
        <v>49</v>
      </c>
      <c r="C42" s="5" t="s">
        <v>11</v>
      </c>
      <c r="D42" s="5">
        <v>32.799999999999997</v>
      </c>
      <c r="E42" s="5">
        <v>2</v>
      </c>
      <c r="F42" s="5" t="s">
        <v>12</v>
      </c>
      <c r="G42" s="5" t="s">
        <v>95</v>
      </c>
      <c r="H42" s="5">
        <v>28060</v>
      </c>
    </row>
    <row r="43" spans="1:8" x14ac:dyDescent="0.35">
      <c r="A43" s="5" t="s">
        <v>96</v>
      </c>
      <c r="B43" s="5">
        <v>38</v>
      </c>
      <c r="C43" s="5" t="s">
        <v>15</v>
      </c>
      <c r="D43" s="5">
        <v>27.8</v>
      </c>
      <c r="E43" s="5">
        <v>0</v>
      </c>
      <c r="F43" s="5" t="s">
        <v>12</v>
      </c>
      <c r="G43" s="5" t="s">
        <v>97</v>
      </c>
      <c r="H43" s="5">
        <v>14060</v>
      </c>
    </row>
    <row r="44" spans="1:8" x14ac:dyDescent="0.35">
      <c r="A44" s="5" t="s">
        <v>98</v>
      </c>
      <c r="B44" s="5">
        <v>53</v>
      </c>
      <c r="C44" s="5" t="s">
        <v>11</v>
      </c>
      <c r="D44" s="5">
        <v>35.299999999999997</v>
      </c>
      <c r="E44" s="5">
        <v>3</v>
      </c>
      <c r="F44" s="5" t="s">
        <v>18</v>
      </c>
      <c r="G44" s="5" t="s">
        <v>99</v>
      </c>
      <c r="H44" s="5">
        <v>32120</v>
      </c>
    </row>
    <row r="45" spans="1:8" x14ac:dyDescent="0.35">
      <c r="A45" s="5" t="s">
        <v>100</v>
      </c>
      <c r="B45" s="5">
        <v>34</v>
      </c>
      <c r="C45" s="5" t="s">
        <v>15</v>
      </c>
      <c r="D45" s="5">
        <v>26.4</v>
      </c>
      <c r="E45" s="5">
        <v>1</v>
      </c>
      <c r="F45" s="5" t="s">
        <v>12</v>
      </c>
      <c r="G45" s="5" t="s">
        <v>101</v>
      </c>
      <c r="H45" s="5">
        <v>15640</v>
      </c>
    </row>
    <row r="46" spans="1:8" x14ac:dyDescent="0.35">
      <c r="A46" s="5" t="s">
        <v>102</v>
      </c>
      <c r="B46" s="5">
        <v>48</v>
      </c>
      <c r="C46" s="5" t="s">
        <v>11</v>
      </c>
      <c r="D46" s="5">
        <v>31.7</v>
      </c>
      <c r="E46" s="5">
        <v>2</v>
      </c>
      <c r="F46" s="5" t="s">
        <v>12</v>
      </c>
      <c r="G46" s="5" t="s">
        <v>103</v>
      </c>
      <c r="H46" s="5">
        <v>20880</v>
      </c>
    </row>
    <row r="47" spans="1:8" x14ac:dyDescent="0.35">
      <c r="A47" s="5" t="s">
        <v>104</v>
      </c>
      <c r="B47" s="5">
        <v>30</v>
      </c>
      <c r="C47" s="5" t="s">
        <v>15</v>
      </c>
      <c r="D47" s="5">
        <v>25.8</v>
      </c>
      <c r="E47" s="5">
        <v>0</v>
      </c>
      <c r="F47" s="5" t="s">
        <v>12</v>
      </c>
      <c r="G47" s="5" t="s">
        <v>105</v>
      </c>
      <c r="H47" s="5">
        <v>11840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AA23A-5A18-4836-83B7-422CAAAF6231}">
  <dimension ref="A1:B31"/>
  <sheetViews>
    <sheetView workbookViewId="0">
      <selection activeCell="B32" sqref="B32"/>
    </sheetView>
  </sheetViews>
  <sheetFormatPr defaultRowHeight="14.5" x14ac:dyDescent="0.35"/>
  <cols>
    <col min="1" max="1" width="19.81640625" customWidth="1"/>
    <col min="2" max="2" width="13.453125" customWidth="1"/>
  </cols>
  <sheetData>
    <row r="1" spans="1:2" x14ac:dyDescent="0.35">
      <c r="A1" s="6" t="s">
        <v>106</v>
      </c>
      <c r="B1" s="6" t="s">
        <v>107</v>
      </c>
    </row>
    <row r="2" spans="1:2" x14ac:dyDescent="0.35">
      <c r="A2" s="6" t="s">
        <v>108</v>
      </c>
    </row>
    <row r="3" spans="1:2" x14ac:dyDescent="0.35">
      <c r="A3" t="s">
        <v>109</v>
      </c>
      <c r="B3">
        <f>COUNTIF(Sheet1!F:F,"Smoker")</f>
        <v>11</v>
      </c>
    </row>
    <row r="4" spans="1:2" x14ac:dyDescent="0.35">
      <c r="A4" t="s">
        <v>110</v>
      </c>
      <c r="B4">
        <f>COUNTIF(Sheet1!F:F,"Non-Smoker")</f>
        <v>35</v>
      </c>
    </row>
    <row r="5" spans="1:2" x14ac:dyDescent="0.35">
      <c r="A5" s="6"/>
    </row>
    <row r="6" spans="1:2" x14ac:dyDescent="0.35">
      <c r="A6" s="6" t="s">
        <v>111</v>
      </c>
    </row>
    <row r="7" spans="1:2" x14ac:dyDescent="0.35">
      <c r="A7" t="s">
        <v>112</v>
      </c>
      <c r="B7">
        <f>COUNTIF(Sheet1!C:C,"Male")</f>
        <v>23</v>
      </c>
    </row>
    <row r="8" spans="1:2" x14ac:dyDescent="0.35">
      <c r="A8" t="s">
        <v>113</v>
      </c>
      <c r="B8">
        <f>COUNTIF(Sheet1!C:C,"Female")</f>
        <v>23</v>
      </c>
    </row>
    <row r="10" spans="1:2" x14ac:dyDescent="0.35">
      <c r="A10" s="6" t="s">
        <v>114</v>
      </c>
    </row>
    <row r="11" spans="1:2" x14ac:dyDescent="0.35">
      <c r="A11">
        <v>0</v>
      </c>
      <c r="B11">
        <f>COUNTIF(Sheet1!E:E,0)</f>
        <v>12</v>
      </c>
    </row>
    <row r="12" spans="1:2" x14ac:dyDescent="0.35">
      <c r="A12">
        <v>1</v>
      </c>
      <c r="B12">
        <f>COUNTIF(Sheet1!E:E,1)</f>
        <v>11</v>
      </c>
    </row>
    <row r="13" spans="1:2" x14ac:dyDescent="0.35">
      <c r="A13">
        <v>2</v>
      </c>
      <c r="B13">
        <f>COUNTIF(Sheet1!E:E,2)</f>
        <v>13</v>
      </c>
    </row>
    <row r="14" spans="1:2" x14ac:dyDescent="0.35">
      <c r="A14">
        <v>3</v>
      </c>
      <c r="B14">
        <f>COUNTIF(Sheet1!E:E,3)</f>
        <v>10</v>
      </c>
    </row>
    <row r="16" spans="1:2" x14ac:dyDescent="0.35">
      <c r="A16" s="6" t="s">
        <v>115</v>
      </c>
    </row>
    <row r="17" spans="1:2" x14ac:dyDescent="0.35">
      <c r="A17" t="s">
        <v>116</v>
      </c>
      <c r="B17">
        <f>COUNTIF(Sheet1!D:D,"&lt;18.5")</f>
        <v>0</v>
      </c>
    </row>
    <row r="18" spans="1:2" x14ac:dyDescent="0.35">
      <c r="A18" t="s">
        <v>117</v>
      </c>
      <c r="B18">
        <f>COUNTIFS(Sheet1!D:D,"&gt;=18.5", Sheet1!D:D,"&lt;=24.9")</f>
        <v>4</v>
      </c>
    </row>
    <row r="19" spans="1:2" x14ac:dyDescent="0.35">
      <c r="A19" t="s">
        <v>118</v>
      </c>
      <c r="B19">
        <f>COUNTIFS(Sheet1!D:D,"&gt;=25", Sheet1!D:D,"&lt;=29.9")</f>
        <v>25</v>
      </c>
    </row>
    <row r="20" spans="1:2" x14ac:dyDescent="0.35">
      <c r="A20" t="s">
        <v>119</v>
      </c>
      <c r="B20">
        <f>COUNTIF(Sheet1!D:D,"&gt;=30")</f>
        <v>17</v>
      </c>
    </row>
    <row r="21" spans="1:2" x14ac:dyDescent="0.35">
      <c r="A21" t="s">
        <v>124</v>
      </c>
      <c r="B21">
        <f>AVERAGE(Sheet1!D:D)</f>
        <v>29.104347826086954</v>
      </c>
    </row>
    <row r="23" spans="1:2" x14ac:dyDescent="0.35">
      <c r="A23" s="6" t="s">
        <v>120</v>
      </c>
    </row>
    <row r="24" spans="1:2" x14ac:dyDescent="0.35">
      <c r="A24" t="s">
        <v>121</v>
      </c>
      <c r="B24">
        <f>AVERAGE(Sheet1!H:H)</f>
        <v>18244.347826086956</v>
      </c>
    </row>
    <row r="25" spans="1:2" x14ac:dyDescent="0.35">
      <c r="A25" t="s">
        <v>122</v>
      </c>
      <c r="B25">
        <f>MAX(Sheet1!H:H)</f>
        <v>32120</v>
      </c>
    </row>
    <row r="26" spans="1:2" x14ac:dyDescent="0.35">
      <c r="A26" t="s">
        <v>123</v>
      </c>
      <c r="B26">
        <f>MIN(Sheet1!H:H)</f>
        <v>9600</v>
      </c>
    </row>
    <row r="28" spans="1:2" x14ac:dyDescent="0.35">
      <c r="A28" s="6" t="s">
        <v>125</v>
      </c>
    </row>
    <row r="29" spans="1:2" x14ac:dyDescent="0.35">
      <c r="A29" t="s">
        <v>126</v>
      </c>
      <c r="B29">
        <f>MAX(Sheet1!B:B)</f>
        <v>53</v>
      </c>
    </row>
    <row r="30" spans="1:2" x14ac:dyDescent="0.35">
      <c r="A30" t="s">
        <v>127</v>
      </c>
      <c r="B30">
        <f>MIN(Sheet1!B:B)</f>
        <v>27</v>
      </c>
    </row>
    <row r="31" spans="1:2" x14ac:dyDescent="0.35">
      <c r="A31" t="s">
        <v>128</v>
      </c>
      <c r="B31">
        <f>AVERAGE(Sheet1!B:B)</f>
        <v>39.695652173913047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97F4A-7ADB-4493-BE6A-255C05A56909}">
  <dimension ref="A3:B33"/>
  <sheetViews>
    <sheetView workbookViewId="0">
      <selection activeCell="B19" sqref="B19"/>
    </sheetView>
  </sheetViews>
  <sheetFormatPr defaultRowHeight="14.5" x14ac:dyDescent="0.35"/>
  <cols>
    <col min="1" max="1" width="14.1796875" bestFit="1" customWidth="1"/>
    <col min="2" max="2" width="25.6328125" bestFit="1" customWidth="1"/>
    <col min="3" max="4" width="10.36328125" bestFit="1" customWidth="1"/>
    <col min="5" max="5" width="11.81640625" bestFit="1" customWidth="1"/>
    <col min="6" max="6" width="5.81640625" bestFit="1" customWidth="1"/>
    <col min="7" max="8" width="11.81640625" bestFit="1" customWidth="1"/>
  </cols>
  <sheetData>
    <row r="3" spans="1:2" x14ac:dyDescent="0.35">
      <c r="A3" s="7" t="s">
        <v>136</v>
      </c>
    </row>
    <row r="4" spans="1:2" x14ac:dyDescent="0.35">
      <c r="A4" s="8" t="s">
        <v>132</v>
      </c>
      <c r="B4" s="10"/>
    </row>
    <row r="5" spans="1:2" x14ac:dyDescent="0.35">
      <c r="A5" s="9" t="s">
        <v>15</v>
      </c>
      <c r="B5" s="10">
        <v>26.845454545454547</v>
      </c>
    </row>
    <row r="6" spans="1:2" x14ac:dyDescent="0.35">
      <c r="A6" s="8" t="s">
        <v>133</v>
      </c>
      <c r="B6" s="10"/>
    </row>
    <row r="7" spans="1:2" x14ac:dyDescent="0.35">
      <c r="A7" s="9" t="s">
        <v>15</v>
      </c>
      <c r="B7" s="10">
        <v>34.045454545454547</v>
      </c>
    </row>
    <row r="8" spans="1:2" x14ac:dyDescent="0.35">
      <c r="A8" s="8" t="s">
        <v>134</v>
      </c>
      <c r="B8" s="10">
        <v>26.845454545454547</v>
      </c>
    </row>
    <row r="9" spans="1:2" x14ac:dyDescent="0.35">
      <c r="A9" s="8" t="s">
        <v>135</v>
      </c>
      <c r="B9" s="10">
        <v>34.045454545454547</v>
      </c>
    </row>
    <row r="17" spans="1:2" x14ac:dyDescent="0.35">
      <c r="A17" s="7" t="s">
        <v>137</v>
      </c>
      <c r="B17" t="s">
        <v>131</v>
      </c>
    </row>
    <row r="18" spans="1:2" x14ac:dyDescent="0.35">
      <c r="A18" s="8" t="s">
        <v>15</v>
      </c>
      <c r="B18" s="10">
        <v>14076.08695652174</v>
      </c>
    </row>
    <row r="19" spans="1:2" x14ac:dyDescent="0.35">
      <c r="A19" s="9" t="s">
        <v>12</v>
      </c>
      <c r="B19" s="10">
        <v>13983.181818181818</v>
      </c>
    </row>
    <row r="20" spans="1:2" x14ac:dyDescent="0.35">
      <c r="A20" s="9" t="s">
        <v>18</v>
      </c>
      <c r="B20" s="10">
        <v>16120</v>
      </c>
    </row>
    <row r="21" spans="1:2" x14ac:dyDescent="0.35">
      <c r="A21" s="8" t="s">
        <v>11</v>
      </c>
      <c r="B21" s="10">
        <v>22412.608695652172</v>
      </c>
    </row>
    <row r="22" spans="1:2" x14ac:dyDescent="0.35">
      <c r="A22" s="9" t="s">
        <v>12</v>
      </c>
      <c r="B22" s="10">
        <v>20222.307692307691</v>
      </c>
    </row>
    <row r="23" spans="1:2" x14ac:dyDescent="0.35">
      <c r="A23" s="9" t="s">
        <v>18</v>
      </c>
      <c r="B23" s="10">
        <v>25260</v>
      </c>
    </row>
    <row r="24" spans="1:2" x14ac:dyDescent="0.35">
      <c r="A24" s="8" t="s">
        <v>130</v>
      </c>
      <c r="B24" s="10">
        <v>18244.347826086956</v>
      </c>
    </row>
    <row r="26" spans="1:2" x14ac:dyDescent="0.35">
      <c r="A26" s="7" t="s">
        <v>129</v>
      </c>
      <c r="B26" t="s">
        <v>138</v>
      </c>
    </row>
    <row r="27" spans="1:2" x14ac:dyDescent="0.35">
      <c r="A27" s="8" t="s">
        <v>15</v>
      </c>
      <c r="B27" s="10">
        <v>323750</v>
      </c>
    </row>
    <row r="28" spans="1:2" x14ac:dyDescent="0.35">
      <c r="A28" s="9" t="s">
        <v>12</v>
      </c>
      <c r="B28" s="10">
        <v>307630</v>
      </c>
    </row>
    <row r="29" spans="1:2" x14ac:dyDescent="0.35">
      <c r="A29" s="9" t="s">
        <v>18</v>
      </c>
      <c r="B29" s="10">
        <v>16120</v>
      </c>
    </row>
    <row r="30" spans="1:2" x14ac:dyDescent="0.35">
      <c r="A30" s="8" t="s">
        <v>11</v>
      </c>
      <c r="B30" s="10">
        <v>515490</v>
      </c>
    </row>
    <row r="31" spans="1:2" x14ac:dyDescent="0.35">
      <c r="A31" s="9" t="s">
        <v>12</v>
      </c>
      <c r="B31" s="10">
        <v>262890</v>
      </c>
    </row>
    <row r="32" spans="1:2" x14ac:dyDescent="0.35">
      <c r="A32" s="9" t="s">
        <v>18</v>
      </c>
      <c r="B32" s="10">
        <v>252600</v>
      </c>
    </row>
    <row r="33" spans="1:2" x14ac:dyDescent="0.35">
      <c r="A33" s="8" t="s">
        <v>130</v>
      </c>
      <c r="B33" s="10">
        <v>839240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DFDA8-7080-4A82-8356-84FD901F9B6F}">
  <dimension ref="A1"/>
  <sheetViews>
    <sheetView tabSelected="1" workbookViewId="0">
      <selection activeCell="M19" sqref="M1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Healthcare Insurance</vt:lpstr>
      <vt:lpstr>Sheet1</vt:lpstr>
      <vt:lpstr>FORMULA</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abel sam</cp:lastModifiedBy>
  <dcterms:created xsi:type="dcterms:W3CDTF">2024-02-19T11:56:33Z</dcterms:created>
  <dcterms:modified xsi:type="dcterms:W3CDTF">2025-09-22T08:55:49Z</dcterms:modified>
</cp:coreProperties>
</file>