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codeName="ThisWorkbook" autoCompressPictures="0"/>
  <xr:revisionPtr revIDLastSave="0" documentId="13_ncr:1_{7428A6DB-440B-446B-A735-898EFA3D241D}" xr6:coauthVersionLast="47" xr6:coauthVersionMax="47" xr10:uidLastSave="{00000000-0000-0000-0000-000000000000}"/>
  <bookViews>
    <workbookView xWindow="-108" yWindow="-108" windowWidth="23256" windowHeight="12456" tabRatio="788" activeTab="6" xr2:uid="{00000000-000D-0000-FFFF-FFFF00000000}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January!$K$5</definedName>
    <definedName name="ColumnTitleRegion1..H12.1">January!$B$3</definedName>
    <definedName name="ColumnTitleRegion1..H12.10">October!$B$3</definedName>
    <definedName name="ColumnTitleRegion1..H12.11">November!$B$3</definedName>
    <definedName name="ColumnTitleRegion1..H12.12">December!$B$3</definedName>
    <definedName name="ColumnTitleRegion1..H12.2">February!$B$3</definedName>
    <definedName name="ColumnTitleRegion1..H12.3">March!$B$3</definedName>
    <definedName name="ColumnTitleRegion1..H12.4">April!$B$3</definedName>
    <definedName name="ColumnTitleRegion1..H12.5">May!$B$3</definedName>
    <definedName name="ColumnTitleRegion1..H12.6">June!$B$3</definedName>
    <definedName name="ColumnTitleRegion1..H12.7">July!$B$3</definedName>
    <definedName name="ColumnTitleRegion1..H12.8">August!$B$3</definedName>
    <definedName name="ColumnTitleRegion1..H12.9">September!$B$3</definedName>
    <definedName name="ColumnTitleRegion2..C14.1">January!$B$3</definedName>
    <definedName name="ColumnTitleRegion2..C14.10">October!$B$3</definedName>
    <definedName name="ColumnTitleRegion2..C14.11">November!$B$3</definedName>
    <definedName name="ColumnTitleRegion2..C14.12">December!$B$3</definedName>
    <definedName name="ColumnTitleRegion2..C14.2">February!$B$3</definedName>
    <definedName name="ColumnTitleRegion2..C14.3">March!$B$3</definedName>
    <definedName name="ColumnTitleRegion2..C14.4">April!$B$3</definedName>
    <definedName name="ColumnTitleRegion2..C14.5">May!$B$3</definedName>
    <definedName name="ColumnTitleRegion2..C14.6">June!$B$3</definedName>
    <definedName name="ColumnTitleRegion2..C14.7">July!$B$3</definedName>
    <definedName name="ColumnTitleRegion2..C14.8">August!$B$3</definedName>
    <definedName name="ColumnTitleRegion2..C14.9">September!$B$3</definedName>
    <definedName name="DaysAndWeeks">{0,1,2,3,4,5,6} + {0;1;2;3;4;5}*7</definedName>
    <definedName name="_xlnm.Print_Area" localSheetId="3">April!$A:$I</definedName>
    <definedName name="_xlnm.Print_Area" localSheetId="7">August!$A:$I</definedName>
    <definedName name="_xlnm.Print_Area" localSheetId="11">December!$A:$I</definedName>
    <definedName name="_xlnm.Print_Area" localSheetId="1">February!$A:$I</definedName>
    <definedName name="_xlnm.Print_Area" localSheetId="0">January!$A:$I</definedName>
    <definedName name="_xlnm.Print_Area" localSheetId="6">July!$A:$I</definedName>
    <definedName name="_xlnm.Print_Area" localSheetId="5">June!$A:$I</definedName>
    <definedName name="_xlnm.Print_Area" localSheetId="2">March!$A:$I</definedName>
    <definedName name="_xlnm.Print_Area" localSheetId="4">May!$A:$I</definedName>
    <definedName name="_xlnm.Print_Area" localSheetId="10">November!$A:$I</definedName>
    <definedName name="_xlnm.Print_Area" localSheetId="9">October!$A:$I</definedName>
    <definedName name="_xlnm.Print_Area" localSheetId="8">September!$A:$I</definedName>
    <definedName name="RowTitleRegion1..K3">January!$K$4</definedName>
    <definedName name="WeekStart">January!$L$5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4" l="1"/>
  <c r="B3" i="23"/>
  <c r="B3" i="22"/>
  <c r="B3" i="21"/>
  <c r="B3" i="20"/>
  <c r="B3" i="19" l="1"/>
  <c r="B3" i="18"/>
  <c r="B3" i="17"/>
  <c r="B3" i="16" l="1"/>
  <c r="B3" i="25" l="1"/>
  <c r="B3" i="15" l="1"/>
  <c r="B2" i="17" l="1"/>
  <c r="B2" i="19" l="1"/>
  <c r="B2" i="18"/>
  <c r="B2" i="21"/>
  <c r="B2" i="20"/>
  <c r="B2" i="23"/>
  <c r="B2" i="22"/>
  <c r="B2" i="25"/>
  <c r="B2" i="24"/>
  <c r="B2" i="16"/>
  <c r="B2" i="15"/>
  <c r="B2" i="14"/>
  <c r="B14" i="25" a="1"/>
  <c r="C14" i="25" s="1"/>
  <c r="B12" i="25" a="1"/>
  <c r="H12" i="25" s="1"/>
  <c r="B10" i="25" a="1"/>
  <c r="G10" i="25" s="1"/>
  <c r="B8" i="25" a="1"/>
  <c r="G8" i="25" s="1"/>
  <c r="B6" i="25" a="1"/>
  <c r="H6" i="25" s="1"/>
  <c r="B4" i="25" a="1"/>
  <c r="G4" i="25" s="1"/>
  <c r="G3" i="25" s="1"/>
  <c r="B14" i="24" a="1"/>
  <c r="C14" i="24" s="1"/>
  <c r="B12" i="24" a="1"/>
  <c r="H12" i="24" s="1"/>
  <c r="B10" i="24" a="1"/>
  <c r="G10" i="24" s="1"/>
  <c r="B8" i="24" a="1"/>
  <c r="G8" i="24" s="1"/>
  <c r="B6" i="24" a="1"/>
  <c r="H6" i="24" s="1"/>
  <c r="B4" i="24" a="1"/>
  <c r="G4" i="24" s="1"/>
  <c r="G3" i="24" s="1"/>
  <c r="B14" i="23" a="1"/>
  <c r="C14" i="23" s="1"/>
  <c r="B12" i="23" a="1"/>
  <c r="H12" i="23" s="1"/>
  <c r="B10" i="23" a="1"/>
  <c r="G10" i="23" s="1"/>
  <c r="B8" i="23" a="1"/>
  <c r="G8" i="23" s="1"/>
  <c r="B6" i="23" a="1"/>
  <c r="H6" i="23" s="1"/>
  <c r="B4" i="23" a="1"/>
  <c r="G4" i="23" s="1"/>
  <c r="G3" i="23" s="1"/>
  <c r="B14" i="22" a="1"/>
  <c r="C14" i="22" s="1"/>
  <c r="B12" i="22" a="1"/>
  <c r="H12" i="22" s="1"/>
  <c r="B10" i="22" a="1"/>
  <c r="G10" i="22" s="1"/>
  <c r="B8" i="22" a="1"/>
  <c r="H8" i="22" s="1"/>
  <c r="B6" i="22" a="1"/>
  <c r="G6" i="22" s="1"/>
  <c r="B4" i="22" a="1"/>
  <c r="H4" i="22" s="1"/>
  <c r="H3" i="22" s="1"/>
  <c r="B14" i="21" a="1"/>
  <c r="C14" i="21" s="1"/>
  <c r="B12" i="21" a="1"/>
  <c r="H12" i="21" s="1"/>
  <c r="B10" i="21" a="1"/>
  <c r="G10" i="21" s="1"/>
  <c r="B8" i="21" a="1"/>
  <c r="G8" i="21" s="1"/>
  <c r="B6" i="21" a="1"/>
  <c r="H6" i="21" s="1"/>
  <c r="B4" i="21" a="1"/>
  <c r="G4" i="21" s="1"/>
  <c r="G3" i="21" s="1"/>
  <c r="B14" i="20" a="1"/>
  <c r="C14" i="20" s="1"/>
  <c r="B12" i="20" a="1"/>
  <c r="H12" i="20" s="1"/>
  <c r="B10" i="20" a="1"/>
  <c r="G10" i="20" s="1"/>
  <c r="B8" i="20" a="1"/>
  <c r="H8" i="20" s="1"/>
  <c r="B6" i="20" a="1"/>
  <c r="G6" i="20" s="1"/>
  <c r="B4" i="20" a="1"/>
  <c r="E4" i="20" s="1"/>
  <c r="E3" i="20" s="1"/>
  <c r="B14" i="19" a="1"/>
  <c r="C14" i="19" s="1"/>
  <c r="B12" i="19" a="1"/>
  <c r="H12" i="19" s="1"/>
  <c r="B10" i="19" a="1"/>
  <c r="G10" i="19" s="1"/>
  <c r="B8" i="19" a="1"/>
  <c r="H8" i="19" s="1"/>
  <c r="B6" i="19" a="1"/>
  <c r="G6" i="19" s="1"/>
  <c r="B4" i="19" a="1"/>
  <c r="H4" i="19" s="1"/>
  <c r="H3" i="19" s="1"/>
  <c r="B14" i="18" a="1"/>
  <c r="C14" i="18" s="1"/>
  <c r="B12" i="18" a="1"/>
  <c r="G12" i="18" s="1"/>
  <c r="B10" i="18" a="1"/>
  <c r="G10" i="18" s="1"/>
  <c r="B8" i="18" a="1"/>
  <c r="G8" i="18" s="1"/>
  <c r="B6" i="18" a="1"/>
  <c r="G6" i="18" s="1"/>
  <c r="B4" i="18" a="1"/>
  <c r="G4" i="18" s="1"/>
  <c r="G3" i="18" s="1"/>
  <c r="B14" i="17" a="1"/>
  <c r="B14" i="17" s="1"/>
  <c r="B12" i="17" a="1"/>
  <c r="G12" i="17" s="1"/>
  <c r="B10" i="17" a="1"/>
  <c r="H10" i="17" s="1"/>
  <c r="B8" i="17" a="1"/>
  <c r="H8" i="17" s="1"/>
  <c r="B6" i="17" a="1"/>
  <c r="G6" i="17" s="1"/>
  <c r="B4" i="17" a="1"/>
  <c r="H4" i="17" s="1"/>
  <c r="H3" i="17" s="1"/>
  <c r="B14" i="16" a="1"/>
  <c r="C14" i="16" s="1"/>
  <c r="B12" i="16" a="1"/>
  <c r="H12" i="16" s="1"/>
  <c r="B10" i="16" a="1"/>
  <c r="G10" i="16" s="1"/>
  <c r="B8" i="16" a="1"/>
  <c r="H8" i="16" s="1"/>
  <c r="B6" i="16" a="1"/>
  <c r="G6" i="16" s="1"/>
  <c r="B4" i="16" a="1"/>
  <c r="H4" i="16" s="1"/>
  <c r="H3" i="16" s="1"/>
  <c r="B14" i="15" a="1"/>
  <c r="C14" i="15" s="1"/>
  <c r="B12" i="15" a="1"/>
  <c r="H12" i="15" s="1"/>
  <c r="B10" i="15" a="1"/>
  <c r="G10" i="15" s="1"/>
  <c r="B8" i="15" a="1"/>
  <c r="H8" i="15" s="1"/>
  <c r="B6" i="15" a="1"/>
  <c r="G6" i="15" s="1"/>
  <c r="B4" i="15" a="1"/>
  <c r="H4" i="15" s="1"/>
  <c r="H3" i="15" s="1"/>
  <c r="B8" i="18" l="1"/>
  <c r="B4" i="18"/>
  <c r="B12" i="18"/>
  <c r="F4" i="18"/>
  <c r="F3" i="18" s="1"/>
  <c r="F8" i="18"/>
  <c r="F12" i="18"/>
  <c r="D6" i="18"/>
  <c r="H6" i="18"/>
  <c r="D10" i="18"/>
  <c r="H10" i="18"/>
  <c r="D4" i="18"/>
  <c r="D3" i="18" s="1"/>
  <c r="H4" i="18"/>
  <c r="H3" i="18" s="1"/>
  <c r="B6" i="18"/>
  <c r="F6" i="18"/>
  <c r="D8" i="18"/>
  <c r="H8" i="18"/>
  <c r="B10" i="18"/>
  <c r="F10" i="18"/>
  <c r="D12" i="18"/>
  <c r="H12" i="18"/>
  <c r="B14" i="18"/>
  <c r="C6" i="25"/>
  <c r="E6" i="25"/>
  <c r="G6" i="25"/>
  <c r="C12" i="25"/>
  <c r="E12" i="25"/>
  <c r="G12" i="25"/>
  <c r="B4" i="25"/>
  <c r="D4" i="25"/>
  <c r="D3" i="25" s="1"/>
  <c r="F4" i="25"/>
  <c r="F3" i="25" s="1"/>
  <c r="H4" i="25"/>
  <c r="H3" i="25" s="1"/>
  <c r="B6" i="25"/>
  <c r="D6" i="25"/>
  <c r="F6" i="25"/>
  <c r="B8" i="25"/>
  <c r="D8" i="25"/>
  <c r="F8" i="25"/>
  <c r="H8" i="25"/>
  <c r="B10" i="25"/>
  <c r="D10" i="25"/>
  <c r="F10" i="25"/>
  <c r="H10" i="25"/>
  <c r="B12" i="25"/>
  <c r="D12" i="25"/>
  <c r="F12" i="25"/>
  <c r="B14" i="25"/>
  <c r="C4" i="25"/>
  <c r="C3" i="25" s="1"/>
  <c r="E4" i="25"/>
  <c r="E3" i="25" s="1"/>
  <c r="C8" i="25"/>
  <c r="E8" i="25"/>
  <c r="C10" i="25"/>
  <c r="E10" i="25"/>
  <c r="C6" i="24"/>
  <c r="E6" i="24"/>
  <c r="G6" i="24"/>
  <c r="C12" i="24"/>
  <c r="E12" i="24"/>
  <c r="G12" i="24"/>
  <c r="B4" i="24"/>
  <c r="D4" i="24"/>
  <c r="D3" i="24" s="1"/>
  <c r="F4" i="24"/>
  <c r="F3" i="24" s="1"/>
  <c r="H4" i="24"/>
  <c r="H3" i="24" s="1"/>
  <c r="B6" i="24"/>
  <c r="D6" i="24"/>
  <c r="F6" i="24"/>
  <c r="B8" i="24"/>
  <c r="D8" i="24"/>
  <c r="F8" i="24"/>
  <c r="H8" i="24"/>
  <c r="B10" i="24"/>
  <c r="D10" i="24"/>
  <c r="F10" i="24"/>
  <c r="H10" i="24"/>
  <c r="B12" i="24"/>
  <c r="D12" i="24"/>
  <c r="F12" i="24"/>
  <c r="B14" i="24"/>
  <c r="C4" i="24"/>
  <c r="C3" i="24" s="1"/>
  <c r="E4" i="24"/>
  <c r="E3" i="24" s="1"/>
  <c r="C8" i="24"/>
  <c r="E8" i="24"/>
  <c r="C10" i="24"/>
  <c r="E10" i="24"/>
  <c r="C6" i="23"/>
  <c r="E6" i="23"/>
  <c r="G6" i="23"/>
  <c r="C12" i="23"/>
  <c r="E12" i="23"/>
  <c r="G12" i="23"/>
  <c r="B4" i="23"/>
  <c r="D4" i="23"/>
  <c r="D3" i="23" s="1"/>
  <c r="F4" i="23"/>
  <c r="F3" i="23" s="1"/>
  <c r="H4" i="23"/>
  <c r="H3" i="23" s="1"/>
  <c r="B6" i="23"/>
  <c r="D6" i="23"/>
  <c r="F6" i="23"/>
  <c r="B8" i="23"/>
  <c r="D8" i="23"/>
  <c r="F8" i="23"/>
  <c r="H8" i="23"/>
  <c r="B10" i="23"/>
  <c r="D10" i="23"/>
  <c r="F10" i="23"/>
  <c r="H10" i="23"/>
  <c r="B12" i="23"/>
  <c r="D12" i="23"/>
  <c r="F12" i="23"/>
  <c r="B14" i="23"/>
  <c r="C4" i="23"/>
  <c r="C3" i="23" s="1"/>
  <c r="E4" i="23"/>
  <c r="E3" i="23" s="1"/>
  <c r="C8" i="23"/>
  <c r="E8" i="23"/>
  <c r="C10" i="23"/>
  <c r="E10" i="23"/>
  <c r="C4" i="22"/>
  <c r="C3" i="22" s="1"/>
  <c r="E4" i="22"/>
  <c r="E3" i="22" s="1"/>
  <c r="G4" i="22"/>
  <c r="G3" i="22" s="1"/>
  <c r="C8" i="22"/>
  <c r="E8" i="22"/>
  <c r="G8" i="22"/>
  <c r="C12" i="22"/>
  <c r="E12" i="22"/>
  <c r="G12" i="22"/>
  <c r="B4" i="22"/>
  <c r="D4" i="22"/>
  <c r="D3" i="22" s="1"/>
  <c r="F4" i="22"/>
  <c r="F3" i="22" s="1"/>
  <c r="B6" i="22"/>
  <c r="D6" i="22"/>
  <c r="F6" i="22"/>
  <c r="H6" i="22"/>
  <c r="B8" i="22"/>
  <c r="D8" i="22"/>
  <c r="F8" i="22"/>
  <c r="B10" i="22"/>
  <c r="D10" i="22"/>
  <c r="F10" i="22"/>
  <c r="H10" i="22"/>
  <c r="B12" i="22"/>
  <c r="D12" i="22"/>
  <c r="F12" i="22"/>
  <c r="B14" i="22"/>
  <c r="C6" i="22"/>
  <c r="E6" i="22"/>
  <c r="C10" i="22"/>
  <c r="E10" i="22"/>
  <c r="C6" i="21"/>
  <c r="E6" i="21"/>
  <c r="G6" i="21"/>
  <c r="C12" i="21"/>
  <c r="E12" i="21"/>
  <c r="G12" i="21"/>
  <c r="B4" i="21"/>
  <c r="D4" i="21"/>
  <c r="D3" i="21" s="1"/>
  <c r="F4" i="21"/>
  <c r="F3" i="21" s="1"/>
  <c r="H4" i="21"/>
  <c r="H3" i="21" s="1"/>
  <c r="B6" i="21"/>
  <c r="D6" i="21"/>
  <c r="F6" i="21"/>
  <c r="B8" i="21"/>
  <c r="D8" i="21"/>
  <c r="F8" i="21"/>
  <c r="H8" i="21"/>
  <c r="B10" i="21"/>
  <c r="D10" i="21"/>
  <c r="F10" i="21"/>
  <c r="H10" i="21"/>
  <c r="B12" i="21"/>
  <c r="D12" i="21"/>
  <c r="F12" i="21"/>
  <c r="B14" i="21"/>
  <c r="C4" i="21"/>
  <c r="C3" i="21" s="1"/>
  <c r="E4" i="21"/>
  <c r="E3" i="21" s="1"/>
  <c r="C8" i="21"/>
  <c r="E8" i="21"/>
  <c r="C10" i="21"/>
  <c r="E10" i="21"/>
  <c r="C4" i="20"/>
  <c r="C3" i="20" s="1"/>
  <c r="G4" i="20"/>
  <c r="G3" i="20" s="1"/>
  <c r="C8" i="20"/>
  <c r="E8" i="20"/>
  <c r="G8" i="20"/>
  <c r="C12" i="20"/>
  <c r="E12" i="20"/>
  <c r="G12" i="20"/>
  <c r="B4" i="20"/>
  <c r="D4" i="20"/>
  <c r="D3" i="20" s="1"/>
  <c r="F4" i="20"/>
  <c r="F3" i="20" s="1"/>
  <c r="H4" i="20"/>
  <c r="H3" i="20" s="1"/>
  <c r="B6" i="20"/>
  <c r="D6" i="20"/>
  <c r="F6" i="20"/>
  <c r="H6" i="20"/>
  <c r="B8" i="20"/>
  <c r="D8" i="20"/>
  <c r="F8" i="20"/>
  <c r="B10" i="20"/>
  <c r="D10" i="20"/>
  <c r="F10" i="20"/>
  <c r="H10" i="20"/>
  <c r="B12" i="20"/>
  <c r="D12" i="20"/>
  <c r="F12" i="20"/>
  <c r="B14" i="20"/>
  <c r="C6" i="20"/>
  <c r="E6" i="20"/>
  <c r="C10" i="20"/>
  <c r="E10" i="20"/>
  <c r="C4" i="19"/>
  <c r="C3" i="19" s="1"/>
  <c r="E4" i="19"/>
  <c r="E3" i="19" s="1"/>
  <c r="G4" i="19"/>
  <c r="G3" i="19" s="1"/>
  <c r="C8" i="19"/>
  <c r="E8" i="19"/>
  <c r="G8" i="19"/>
  <c r="C12" i="19"/>
  <c r="E12" i="19"/>
  <c r="G12" i="19"/>
  <c r="B4" i="19"/>
  <c r="D4" i="19"/>
  <c r="D3" i="19" s="1"/>
  <c r="F4" i="19"/>
  <c r="F3" i="19" s="1"/>
  <c r="B6" i="19"/>
  <c r="D6" i="19"/>
  <c r="F6" i="19"/>
  <c r="H6" i="19"/>
  <c r="B8" i="19"/>
  <c r="D8" i="19"/>
  <c r="F8" i="19"/>
  <c r="B10" i="19"/>
  <c r="D10" i="19"/>
  <c r="F10" i="19"/>
  <c r="H10" i="19"/>
  <c r="B12" i="19"/>
  <c r="D12" i="19"/>
  <c r="F12" i="19"/>
  <c r="B14" i="19"/>
  <c r="C6" i="19"/>
  <c r="E6" i="19"/>
  <c r="C10" i="19"/>
  <c r="E10" i="19"/>
  <c r="C4" i="18"/>
  <c r="C3" i="18" s="1"/>
  <c r="E4" i="18"/>
  <c r="E3" i="18" s="1"/>
  <c r="C6" i="18"/>
  <c r="E6" i="18"/>
  <c r="C8" i="18"/>
  <c r="E8" i="18"/>
  <c r="C10" i="18"/>
  <c r="E10" i="18"/>
  <c r="C12" i="18"/>
  <c r="E12" i="18"/>
  <c r="C4" i="17"/>
  <c r="C3" i="17" s="1"/>
  <c r="E4" i="17"/>
  <c r="E3" i="17" s="1"/>
  <c r="G4" i="17"/>
  <c r="G3" i="17" s="1"/>
  <c r="C8" i="17"/>
  <c r="E8" i="17"/>
  <c r="G8" i="17"/>
  <c r="C10" i="17"/>
  <c r="E10" i="17"/>
  <c r="G10" i="17"/>
  <c r="C14" i="17"/>
  <c r="B4" i="17"/>
  <c r="D4" i="17"/>
  <c r="D3" i="17" s="1"/>
  <c r="F4" i="17"/>
  <c r="F3" i="17" s="1"/>
  <c r="B6" i="17"/>
  <c r="D6" i="17"/>
  <c r="F6" i="17"/>
  <c r="H6" i="17"/>
  <c r="B8" i="17"/>
  <c r="D8" i="17"/>
  <c r="F8" i="17"/>
  <c r="B10" i="17"/>
  <c r="D10" i="17"/>
  <c r="F10" i="17"/>
  <c r="B12" i="17"/>
  <c r="D12" i="17"/>
  <c r="F12" i="17"/>
  <c r="H12" i="17"/>
  <c r="C6" i="17"/>
  <c r="E6" i="17"/>
  <c r="C12" i="17"/>
  <c r="E12" i="17"/>
  <c r="C4" i="16"/>
  <c r="C3" i="16" s="1"/>
  <c r="E4" i="16"/>
  <c r="E3" i="16" s="1"/>
  <c r="G4" i="16"/>
  <c r="G3" i="16" s="1"/>
  <c r="C8" i="16"/>
  <c r="E8" i="16"/>
  <c r="G8" i="16"/>
  <c r="C12" i="16"/>
  <c r="E12" i="16"/>
  <c r="G12" i="16"/>
  <c r="B4" i="16"/>
  <c r="D4" i="16"/>
  <c r="D3" i="16" s="1"/>
  <c r="F4" i="16"/>
  <c r="F3" i="16" s="1"/>
  <c r="B6" i="16"/>
  <c r="D6" i="16"/>
  <c r="F6" i="16"/>
  <c r="H6" i="16"/>
  <c r="B8" i="16"/>
  <c r="D8" i="16"/>
  <c r="F8" i="16"/>
  <c r="B10" i="16"/>
  <c r="D10" i="16"/>
  <c r="F10" i="16"/>
  <c r="H10" i="16"/>
  <c r="B12" i="16"/>
  <c r="D12" i="16"/>
  <c r="F12" i="16"/>
  <c r="B14" i="16"/>
  <c r="C6" i="16"/>
  <c r="E6" i="16"/>
  <c r="C10" i="16"/>
  <c r="E10" i="16"/>
  <c r="C4" i="15"/>
  <c r="C3" i="15" s="1"/>
  <c r="E4" i="15"/>
  <c r="E3" i="15" s="1"/>
  <c r="G4" i="15"/>
  <c r="G3" i="15" s="1"/>
  <c r="C8" i="15"/>
  <c r="E8" i="15"/>
  <c r="G8" i="15"/>
  <c r="C12" i="15"/>
  <c r="E12" i="15"/>
  <c r="G12" i="15"/>
  <c r="B4" i="15"/>
  <c r="D4" i="15"/>
  <c r="D3" i="15" s="1"/>
  <c r="F4" i="15"/>
  <c r="F3" i="15" s="1"/>
  <c r="B6" i="15"/>
  <c r="D6" i="15"/>
  <c r="F6" i="15"/>
  <c r="H6" i="15"/>
  <c r="B8" i="15"/>
  <c r="D8" i="15"/>
  <c r="F8" i="15"/>
  <c r="B10" i="15"/>
  <c r="D10" i="15"/>
  <c r="F10" i="15"/>
  <c r="H10" i="15"/>
  <c r="B12" i="15"/>
  <c r="D12" i="15"/>
  <c r="F12" i="15"/>
  <c r="B14" i="15"/>
  <c r="C6" i="15"/>
  <c r="E6" i="15"/>
  <c r="C10" i="15"/>
  <c r="E10" i="15"/>
  <c r="B3" i="14"/>
  <c r="B14" i="14" l="1" a="1"/>
  <c r="C14" i="14" s="1"/>
  <c r="B12" i="14" a="1"/>
  <c r="C12" i="14" s="1"/>
  <c r="B10" i="14" a="1"/>
  <c r="B10" i="14" s="1"/>
  <c r="B8" i="14" a="1"/>
  <c r="B8" i="14" s="1"/>
  <c r="B6" i="14" a="1"/>
  <c r="B6" i="14" s="1"/>
  <c r="B4" i="14" a="1"/>
  <c r="B4" i="14" s="1"/>
  <c r="E6" i="14" l="1"/>
  <c r="G6" i="14"/>
  <c r="C6" i="14"/>
  <c r="G10" i="14"/>
  <c r="E10" i="14"/>
  <c r="C10" i="14"/>
  <c r="H6" i="14"/>
  <c r="F6" i="14"/>
  <c r="D6" i="14"/>
  <c r="G8" i="14"/>
  <c r="C8" i="14"/>
  <c r="H10" i="14"/>
  <c r="F10" i="14"/>
  <c r="D10" i="14"/>
  <c r="E8" i="14"/>
  <c r="B14" i="14"/>
  <c r="H12" i="14"/>
  <c r="F12" i="14"/>
  <c r="D12" i="14"/>
  <c r="B12" i="14"/>
  <c r="G12" i="14"/>
  <c r="E12" i="14"/>
  <c r="H8" i="14"/>
  <c r="F8" i="14"/>
  <c r="D8" i="14"/>
  <c r="G4" i="14"/>
  <c r="G3" i="14" s="1"/>
  <c r="E4" i="14"/>
  <c r="E3" i="14" s="1"/>
  <c r="C4" i="14"/>
  <c r="C3" i="14" s="1"/>
  <c r="H4" i="14"/>
  <c r="H3" i="14" s="1"/>
  <c r="F4" i="14"/>
  <c r="F3" i="14" s="1"/>
  <c r="D4" i="14"/>
  <c r="D3" i="14" s="1"/>
</calcChain>
</file>

<file path=xl/sharedStrings.xml><?xml version="1.0" encoding="utf-8"?>
<sst xmlns="http://schemas.openxmlformats.org/spreadsheetml/2006/main" count="44" uniqueCount="22">
  <si>
    <t>Sunday</t>
  </si>
  <si>
    <t>Notes</t>
  </si>
  <si>
    <t xml:space="preserve"> </t>
  </si>
  <si>
    <t>Calendar Settings</t>
  </si>
  <si>
    <t>Year</t>
  </si>
  <si>
    <t>Week Start</t>
  </si>
  <si>
    <r>
      <rPr>
        <b/>
        <sz val="10"/>
        <color theme="1" tint="0.14999847407452621"/>
        <rFont val="Century Gothic"/>
        <family val="2"/>
        <scheme val="minor"/>
      </rPr>
      <t>_Feed beetles</t>
    </r>
    <r>
      <rPr>
        <sz val="10"/>
        <color theme="1" tint="0.14999847407452621"/>
        <rFont val="Century Gothic"/>
        <family val="1"/>
        <scheme val="minor"/>
      </rPr>
      <t xml:space="preserve">
</t>
    </r>
    <r>
      <rPr>
        <b/>
        <sz val="10"/>
        <color theme="1" tint="0.14999847407452621"/>
        <rFont val="Century Gothic"/>
        <family val="2"/>
        <scheme val="minor"/>
      </rPr>
      <t>_Make a log of the total no.</t>
    </r>
    <r>
      <rPr>
        <sz val="10"/>
        <color theme="1" tint="0.14999847407452621"/>
        <rFont val="Century Gothic"/>
        <family val="1"/>
        <scheme val="minor"/>
      </rPr>
      <t xml:space="preserve">
</t>
    </r>
    <r>
      <rPr>
        <b/>
        <sz val="10"/>
        <color theme="1" tint="0.14999847407452621"/>
        <rFont val="Century Gothic"/>
        <family val="2"/>
        <scheme val="minor"/>
      </rPr>
      <t xml:space="preserve">_Defreeze the mice </t>
    </r>
  </si>
  <si>
    <r>
      <rPr>
        <b/>
        <sz val="10"/>
        <color theme="1" tint="0.14999847407452621"/>
        <rFont val="Century Gothic"/>
        <family val="2"/>
        <scheme val="minor"/>
      </rPr>
      <t>_ Set up N.vespilloides within</t>
    </r>
    <r>
      <rPr>
        <sz val="10"/>
        <color theme="1" tint="0.14999847407452621"/>
        <rFont val="Century Gothic"/>
        <family val="1"/>
        <scheme val="minor"/>
      </rPr>
      <t xml:space="preserve">
</t>
    </r>
    <r>
      <rPr>
        <b/>
        <sz val="10"/>
        <color theme="1" tint="0.14999847407452621"/>
        <rFont val="Century Gothic"/>
        <family val="2"/>
        <scheme val="minor"/>
      </rPr>
      <t>_ feed ants</t>
    </r>
    <r>
      <rPr>
        <sz val="10"/>
        <color theme="1" tint="0.14999847407452621"/>
        <rFont val="Century Gothic"/>
        <family val="1"/>
        <scheme val="minor"/>
      </rPr>
      <t xml:space="preserve"> </t>
    </r>
  </si>
  <si>
    <t>_Feed the ants
_Feed the beetles
_Separate the larvae young ones 
_Mate vespilloides within</t>
  </si>
  <si>
    <r>
      <rPr>
        <b/>
        <sz val="10"/>
        <color theme="1" tint="0.14999847407452621"/>
        <rFont val="Century Gothic"/>
        <family val="2"/>
        <scheme val="minor"/>
      </rPr>
      <t>_Dissection of females of set 1 -</t>
    </r>
    <r>
      <rPr>
        <sz val="10"/>
        <color theme="1" tint="0.14999847407452621"/>
        <rFont val="Century Gothic"/>
        <family val="1"/>
        <scheme val="minor"/>
      </rPr>
      <t xml:space="preserve"> 4 
</t>
    </r>
    <r>
      <rPr>
        <b/>
        <sz val="10"/>
        <color theme="1" tint="0.14999847407452621"/>
        <rFont val="Century Gothic"/>
        <family val="2"/>
        <scheme val="minor"/>
      </rPr>
      <t xml:space="preserve">_Check for the swapping of </t>
    </r>
    <r>
      <rPr>
        <b/>
        <sz val="10"/>
        <color rgb="FF92D050"/>
        <rFont val="Century Gothic"/>
        <family val="2"/>
        <scheme val="minor"/>
      </rPr>
      <t>()</t>
    </r>
    <r>
      <rPr>
        <b/>
        <sz val="10"/>
        <color theme="1" tint="0.14999847407452621"/>
        <rFont val="Century Gothic"/>
        <family val="2"/>
        <scheme val="minor"/>
      </rPr>
      <t xml:space="preserve">
</t>
    </r>
    <r>
      <rPr>
        <b/>
        <sz val="10"/>
        <color rgb="FF00B0F0"/>
        <rFont val="Century Gothic"/>
        <family val="2"/>
        <scheme val="minor"/>
      </rPr>
      <t xml:space="preserve">_Remove the male and add the carcass
</t>
    </r>
    <r>
      <rPr>
        <b/>
        <sz val="10"/>
        <color theme="1"/>
        <rFont val="Century Gothic"/>
        <family val="2"/>
        <scheme val="minor"/>
      </rPr>
      <t xml:space="preserve">_Prepare the soil and boxes and defreeze the mice for </t>
    </r>
    <r>
      <rPr>
        <b/>
        <sz val="10"/>
        <color theme="5"/>
        <rFont val="Century Gothic"/>
        <family val="2"/>
        <scheme val="minor"/>
      </rPr>
      <t>()</t>
    </r>
    <r>
      <rPr>
        <b/>
        <sz val="10"/>
        <color rgb="FF00B0F0"/>
        <rFont val="Century Gothic"/>
        <family val="2"/>
        <scheme val="minor"/>
      </rPr>
      <t xml:space="preserve">
</t>
    </r>
    <r>
      <rPr>
        <b/>
        <sz val="10"/>
        <color theme="5"/>
        <rFont val="Century Gothic"/>
        <family val="2"/>
        <scheme val="minor"/>
      </rPr>
      <t>_Mating</t>
    </r>
    <r>
      <rPr>
        <b/>
        <sz val="10"/>
        <color theme="1" tint="0.14999847407452621"/>
        <rFont val="Century Gothic"/>
        <family val="2"/>
        <scheme val="minor"/>
      </rPr>
      <t xml:space="preserve">
_Transfer the young adults of o,n and m that have to be dissected with feeding</t>
    </r>
  </si>
  <si>
    <r>
      <rPr>
        <b/>
        <sz val="10"/>
        <color theme="1" tint="0.14999847407452621"/>
        <rFont val="Century Gothic"/>
        <family val="2"/>
        <scheme val="minor"/>
      </rPr>
      <t xml:space="preserve">_Dissection of females of set1 </t>
    </r>
    <r>
      <rPr>
        <sz val="10"/>
        <color theme="1" tint="0.14999847407452621"/>
        <rFont val="Century Gothic"/>
        <family val="1"/>
        <scheme val="minor"/>
      </rPr>
      <t xml:space="preserve">
_Dissection of starving young adults 
</t>
    </r>
    <r>
      <rPr>
        <b/>
        <sz val="10"/>
        <color theme="1" tint="0.14999847407452621"/>
        <rFont val="Century Gothic"/>
        <family val="2"/>
        <scheme val="minor"/>
      </rPr>
      <t xml:space="preserve">_Remove the male and add the carcass </t>
    </r>
    <r>
      <rPr>
        <b/>
        <sz val="10"/>
        <color theme="5"/>
        <rFont val="Century Gothic"/>
        <family val="2"/>
        <scheme val="minor"/>
      </rPr>
      <t>()</t>
    </r>
    <r>
      <rPr>
        <b/>
        <sz val="10"/>
        <color theme="1" tint="0.14999847407452621"/>
        <rFont val="Century Gothic"/>
        <family val="2"/>
        <scheme val="minor"/>
      </rPr>
      <t xml:space="preserve">
_ Loosen the soil</t>
    </r>
    <r>
      <rPr>
        <sz val="10"/>
        <color theme="1" tint="0.14999847407452621"/>
        <rFont val="Century Gothic"/>
        <family val="1"/>
        <scheme val="minor"/>
      </rPr>
      <t xml:space="preserve">
</t>
    </r>
    <r>
      <rPr>
        <b/>
        <sz val="10"/>
        <color theme="1" tint="0.14999847407452621"/>
        <rFont val="Century Gothic"/>
        <family val="2"/>
        <scheme val="minor"/>
      </rPr>
      <t xml:space="preserve">_Check for the swapping of </t>
    </r>
    <r>
      <rPr>
        <b/>
        <sz val="10"/>
        <color rgb="FF92D050"/>
        <rFont val="Century Gothic"/>
        <family val="2"/>
        <scheme val="minor"/>
      </rPr>
      <t>() [Not yet ready for swapping]</t>
    </r>
    <r>
      <rPr>
        <sz val="10"/>
        <color theme="1" tint="0.14999847407452621"/>
        <rFont val="Century Gothic"/>
        <family val="1"/>
        <scheme val="minor"/>
      </rPr>
      <t xml:space="preserve">
</t>
    </r>
    <r>
      <rPr>
        <b/>
        <sz val="10"/>
        <color theme="1" tint="0.14999847407452621"/>
        <rFont val="Century Gothic"/>
        <family val="2"/>
        <scheme val="minor"/>
      </rPr>
      <t>_Clearing the dead males 
_Checking larvae status of Set 1</t>
    </r>
    <r>
      <rPr>
        <sz val="10"/>
        <color theme="1" tint="0.14999847407452621"/>
        <rFont val="Century Gothic"/>
        <family val="1"/>
        <scheme val="minor"/>
      </rPr>
      <t xml:space="preserve">
</t>
    </r>
    <r>
      <rPr>
        <b/>
        <sz val="10"/>
        <color theme="1" tint="0.14999847407452621"/>
        <rFont val="Century Gothic"/>
        <family val="2"/>
        <scheme val="minor"/>
      </rPr>
      <t>_Discarding frozen trash carcasses
_Observing N.vsps withing for eggs
m.2,n.2,o.2,p.2
_Placing the boxes in the climate chamber a-d.2,f,h</t>
    </r>
  </si>
  <si>
    <r>
      <rPr>
        <b/>
        <sz val="10"/>
        <color theme="1" tint="0.14999847407452621"/>
        <rFont val="Century Gothic"/>
        <family val="2"/>
        <scheme val="minor"/>
      </rPr>
      <t>_Dissection of females of new adults</t>
    </r>
    <r>
      <rPr>
        <sz val="10"/>
        <color theme="1" tint="0.14999847407452621"/>
        <rFont val="Century Gothic"/>
        <family val="2"/>
        <scheme val="minor"/>
      </rPr>
      <t xml:space="preserve">
_Separating the 2 boxes of set1 young adults that are ready 
</t>
    </r>
    <r>
      <rPr>
        <b/>
        <sz val="10"/>
        <color theme="1" tint="0.14999847407452621"/>
        <rFont val="Century Gothic"/>
        <family val="2"/>
        <scheme val="minor"/>
      </rPr>
      <t>_Check for the swapping of</t>
    </r>
    <r>
      <rPr>
        <b/>
        <sz val="10"/>
        <color rgb="FF92D050"/>
        <rFont val="Century Gothic"/>
        <family val="2"/>
        <scheme val="minor"/>
      </rPr>
      <t xml:space="preserve"> () </t>
    </r>
    <r>
      <rPr>
        <b/>
        <sz val="10"/>
        <color theme="1"/>
        <rFont val="Century Gothic"/>
        <family val="2"/>
        <scheme val="minor"/>
      </rPr>
      <t>and</t>
    </r>
    <r>
      <rPr>
        <b/>
        <sz val="10"/>
        <color rgb="FF92D050"/>
        <rFont val="Century Gothic"/>
        <family val="2"/>
        <scheme val="minor"/>
      </rPr>
      <t xml:space="preserve"> </t>
    </r>
    <r>
      <rPr>
        <b/>
        <sz val="10"/>
        <color rgb="FF00B0F0"/>
        <rFont val="Century Gothic"/>
        <family val="2"/>
        <scheme val="minor"/>
      </rPr>
      <t>()</t>
    </r>
  </si>
  <si>
    <r>
      <rPr>
        <b/>
        <sz val="10"/>
        <color theme="1" tint="0.14999847407452621"/>
        <rFont val="Century Gothic"/>
        <family val="2"/>
        <scheme val="minor"/>
      </rPr>
      <t>_Dissection of females of new adults</t>
    </r>
    <r>
      <rPr>
        <sz val="10"/>
        <color theme="1" tint="0.14999847407452621"/>
        <rFont val="Century Gothic"/>
        <family val="1"/>
        <scheme val="minor"/>
      </rPr>
      <t xml:space="preserve">
</t>
    </r>
    <r>
      <rPr>
        <b/>
        <sz val="10"/>
        <color theme="1" tint="0.14999847407452621"/>
        <rFont val="Century Gothic"/>
        <family val="2"/>
        <scheme val="minor"/>
      </rPr>
      <t>_Mating</t>
    </r>
    <r>
      <rPr>
        <sz val="10"/>
        <color theme="1" tint="0.14999847407452621"/>
        <rFont val="Century Gothic"/>
        <family val="1"/>
        <scheme val="minor"/>
      </rPr>
      <t xml:space="preserve">
</t>
    </r>
    <r>
      <rPr>
        <b/>
        <sz val="10"/>
        <color theme="1" tint="0.14999847407452621"/>
        <rFont val="Century Gothic"/>
        <family val="2"/>
        <scheme val="minor"/>
      </rPr>
      <t xml:space="preserve">_Feed the ants
_Feed the beetles 
_Check for blue and green swapping 
__Separating the 2 boxes of set1 young adults that are ready
_Check for N.vespillo withinn swapping 
_Check for N.vsps within swapping </t>
    </r>
    <r>
      <rPr>
        <sz val="10"/>
        <color theme="1" tint="0.14999847407452621"/>
        <rFont val="Century Gothic"/>
        <family val="1"/>
        <scheme val="minor"/>
      </rPr>
      <t xml:space="preserve">
</t>
    </r>
    <r>
      <rPr>
        <b/>
        <sz val="10"/>
        <color theme="1" tint="0.14999847407452621"/>
        <rFont val="Century Gothic"/>
        <family val="2"/>
        <scheme val="minor"/>
      </rPr>
      <t xml:space="preserve">_Cleared the dead males </t>
    </r>
  </si>
  <si>
    <t>_N.vsps swap remove the male and add the carcass
_Check for swapping of 1st two round of Set 2 
_Dissect without food 8 beetles which were separated on 30.06</t>
  </si>
  <si>
    <t>_Feed the ants(apple)
_Feed the beetles 
_Check for Set 1 Young Adults
_Check for Set 2 Progress
_Kept the beetles in the
dark l,j,k-.2</t>
  </si>
  <si>
    <t xml:space="preserve">_Feed beetles from Julius
_Feed my beetles
_Continue dissection of young adults with food 
_ Separated YA of og females b and j </t>
  </si>
  <si>
    <r>
      <rPr>
        <b/>
        <sz val="10"/>
        <color theme="1" tint="0.14999847407452621"/>
        <rFont val="Century Gothic"/>
        <family val="2"/>
        <scheme val="minor"/>
      </rPr>
      <t>_Feed leaves to the ants</t>
    </r>
    <r>
      <rPr>
        <sz val="10"/>
        <color theme="1" tint="0.14999847407452621"/>
        <rFont val="Century Gothic"/>
        <family val="1"/>
        <scheme val="minor"/>
      </rPr>
      <t xml:space="preserve">
</t>
    </r>
    <r>
      <rPr>
        <b/>
        <sz val="10"/>
        <color theme="1" tint="0.14999847407452621"/>
        <rFont val="Century Gothic"/>
        <family val="2"/>
        <scheme val="minor"/>
      </rPr>
      <t>_Start dissection of with food</t>
    </r>
    <r>
      <rPr>
        <sz val="10"/>
        <color theme="1" tint="0.14999847407452621"/>
        <rFont val="Century Gothic"/>
        <family val="1"/>
        <scheme val="minor"/>
      </rPr>
      <t xml:space="preserve">
_Prepare a table of female and larvae 
</t>
    </r>
    <r>
      <rPr>
        <b/>
        <sz val="10"/>
        <color theme="1" tint="0.14999847407452621"/>
        <rFont val="Century Gothic"/>
        <family val="2"/>
        <scheme val="minor"/>
      </rPr>
      <t>_Take photos from z</t>
    </r>
    <r>
      <rPr>
        <sz val="10"/>
        <color theme="1" tint="0.14999847407452621"/>
        <rFont val="Century Gothic"/>
        <family val="1"/>
        <scheme val="minor"/>
      </rPr>
      <t xml:space="preserve">
_Give Volker an update</t>
    </r>
  </si>
  <si>
    <r>
      <rPr>
        <b/>
        <sz val="10"/>
        <color theme="1" tint="0.14999847407452621"/>
        <rFont val="Century Gothic"/>
        <family val="2"/>
        <scheme val="minor"/>
      </rPr>
      <t xml:space="preserve">_Feed the ants
_Feed the beetles 
_Check for Set 1 separation
</t>
    </r>
    <r>
      <rPr>
        <sz val="10"/>
        <color theme="1" tint="0.14999847407452621"/>
        <rFont val="Century Gothic"/>
        <family val="1"/>
        <scheme val="minor"/>
      </rPr>
      <t xml:space="preserve">_Check for Set 2 removal of females </t>
    </r>
    <r>
      <rPr>
        <sz val="10"/>
        <color theme="1" tint="0.14999847407452621"/>
        <rFont val="Century Gothic"/>
        <family val="2"/>
        <scheme val="minor"/>
      </rPr>
      <t xml:space="preserve">
</t>
    </r>
    <r>
      <rPr>
        <b/>
        <sz val="10"/>
        <color theme="1" tint="0.14999847407452621"/>
        <rFont val="Century Gothic"/>
        <family val="2"/>
        <scheme val="minor"/>
      </rPr>
      <t xml:space="preserve">_Dissection of Set 1 final young adults </t>
    </r>
  </si>
  <si>
    <t>_Fed the ants and beetles</t>
  </si>
  <si>
    <t>Completed the dissection</t>
  </si>
  <si>
    <t xml:space="preserve">_Remove m.2 and n.2 of vsps and f and c.2 of vespillo
_Remove all the remaining females of Set2
_Feed the ants
_Feed the beetles </t>
  </si>
  <si>
    <r>
      <rPr>
        <b/>
        <sz val="10"/>
        <color theme="1" tint="0.14999847407452621"/>
        <rFont val="Century Gothic"/>
        <family val="2"/>
        <scheme val="minor"/>
      </rPr>
      <t>_Meeting with Volker</t>
    </r>
    <r>
      <rPr>
        <sz val="10"/>
        <color theme="1" tint="0.14999847407452621"/>
        <rFont val="Century Gothic"/>
        <family val="1"/>
        <scheme val="minor"/>
      </rPr>
      <t xml:space="preserve">
</t>
    </r>
    <r>
      <rPr>
        <b/>
        <sz val="10"/>
        <color theme="1" tint="0.14999847407452621"/>
        <rFont val="Century Gothic"/>
        <family val="2"/>
        <scheme val="minor"/>
      </rPr>
      <t>_Counted and sorted the samples</t>
    </r>
    <r>
      <rPr>
        <sz val="10"/>
        <color theme="1" tint="0.14999847407452621"/>
        <rFont val="Century Gothic"/>
        <family val="1"/>
        <scheme val="minor"/>
      </rPr>
      <t xml:space="preserve">
</t>
    </r>
    <r>
      <rPr>
        <b/>
        <sz val="10"/>
        <color theme="1" tint="0.14999847407452621"/>
        <rFont val="Century Gothic"/>
        <family val="2"/>
        <scheme val="minor"/>
      </rPr>
      <t xml:space="preserve">_Checked for reagents for DNA Extraction
_Prepare a table with the numbering </t>
    </r>
    <r>
      <rPr>
        <sz val="10"/>
        <color theme="1" tint="0.14999847407452621"/>
        <rFont val="Century Gothic"/>
        <family val="1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</si>
</sst>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</numFmts>
  <fonts count="28" x14ac:knownFonts="1">
    <font>
      <sz val="11"/>
      <color theme="1" tint="0.24994659260841701"/>
      <name val="Century Gothic"/>
      <family val="2"/>
      <scheme val="minor"/>
    </font>
    <font>
      <sz val="8"/>
      <name val="Arial"/>
      <family val="2"/>
    </font>
    <font>
      <b/>
      <sz val="11"/>
      <color theme="0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sz val="35"/>
      <color theme="4"/>
      <name val="Century Gothic"/>
      <family val="2"/>
      <scheme val="minor"/>
    </font>
    <font>
      <sz val="12"/>
      <color theme="4" tint="-0.24994659260841701"/>
      <name val="Century Gothic"/>
      <family val="1"/>
      <scheme val="major"/>
    </font>
    <font>
      <sz val="11"/>
      <color theme="1" tint="0.34998626667073579"/>
      <name val="Century Gothic"/>
      <family val="2"/>
      <scheme val="minor"/>
    </font>
    <font>
      <sz val="11"/>
      <color theme="4" tint="-0.24994659260841701"/>
      <name val="Century Gothic"/>
      <family val="2"/>
      <scheme val="minor"/>
    </font>
    <font>
      <sz val="11"/>
      <color indexed="63"/>
      <name val="Century Gothic"/>
      <family val="2"/>
      <scheme val="minor"/>
    </font>
    <font>
      <sz val="11"/>
      <name val="Century Gothic"/>
      <family val="2"/>
      <scheme val="minor"/>
    </font>
    <font>
      <b/>
      <sz val="11"/>
      <color theme="1" tint="0.34998626667073579"/>
      <name val="Century Gothic"/>
      <family val="2"/>
      <scheme val="minor"/>
    </font>
    <font>
      <sz val="11"/>
      <color theme="1" tint="0.24994659260841701"/>
      <name val="Century Gothic"/>
      <family val="2"/>
      <scheme val="minor"/>
    </font>
    <font>
      <sz val="11"/>
      <color theme="1" tint="0.14999847407452621"/>
      <name val="Century Gothic"/>
      <family val="1"/>
      <scheme val="minor"/>
    </font>
    <font>
      <sz val="35"/>
      <color theme="1" tint="0.14999847407452621"/>
      <name val="Century Gothic"/>
      <family val="1"/>
      <scheme val="minor"/>
    </font>
    <font>
      <sz val="12"/>
      <color theme="1" tint="0.14999847407452621"/>
      <name val="Century Gothic"/>
      <family val="1"/>
      <scheme val="minor"/>
    </font>
    <font>
      <sz val="10"/>
      <color theme="1" tint="0.14999847407452621"/>
      <name val="Century Gothic"/>
      <family val="1"/>
      <scheme val="minor"/>
    </font>
    <font>
      <sz val="12"/>
      <name val="Century Gothic"/>
      <family val="1"/>
      <scheme val="minor"/>
    </font>
    <font>
      <b/>
      <sz val="36"/>
      <color theme="8" tint="-0.499984740745262"/>
      <name val="Century Gothic"/>
      <family val="1"/>
      <scheme val="major"/>
    </font>
    <font>
      <b/>
      <sz val="36"/>
      <color theme="9" tint="-0.499984740745262"/>
      <name val="Century Gothic"/>
      <family val="1"/>
      <scheme val="major"/>
    </font>
    <font>
      <b/>
      <sz val="36"/>
      <color theme="5" tint="-0.499984740745262"/>
      <name val="Century Gothic"/>
      <family val="1"/>
      <scheme val="major"/>
    </font>
    <font>
      <b/>
      <sz val="36"/>
      <color theme="7" tint="-0.499984740745262"/>
      <name val="Century Gothic"/>
      <family val="1"/>
      <scheme val="major"/>
    </font>
    <font>
      <sz val="10"/>
      <color theme="1" tint="0.14999847407452621"/>
      <name val="Century Gothic"/>
      <family val="2"/>
      <scheme val="minor"/>
    </font>
    <font>
      <b/>
      <sz val="12"/>
      <color theme="1" tint="0.14999847407452621"/>
      <name val="Century Gothic"/>
      <family val="2"/>
      <scheme val="minor"/>
    </font>
    <font>
      <b/>
      <sz val="10"/>
      <color theme="1" tint="0.14999847407452621"/>
      <name val="Century Gothic"/>
      <family val="2"/>
      <scheme val="minor"/>
    </font>
    <font>
      <b/>
      <sz val="10"/>
      <color rgb="FF92D050"/>
      <name val="Century Gothic"/>
      <family val="2"/>
      <scheme val="minor"/>
    </font>
    <font>
      <b/>
      <sz val="10"/>
      <color rgb="FF00B0F0"/>
      <name val="Century Gothic"/>
      <family val="2"/>
      <scheme val="minor"/>
    </font>
    <font>
      <b/>
      <sz val="10"/>
      <color theme="1"/>
      <name val="Century Gothic"/>
      <family val="2"/>
      <scheme val="minor"/>
    </font>
    <font>
      <b/>
      <sz val="10"/>
      <color theme="5"/>
      <name val="Century Gothic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/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/>
      <top style="thin">
        <color theme="8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/>
      <bottom style="thin">
        <color theme="9" tint="0.59996337778862885"/>
      </bottom>
      <diagonal/>
    </border>
    <border>
      <left/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 style="thin">
        <color theme="9" tint="0.59996337778862885"/>
      </top>
      <bottom/>
      <diagonal/>
    </border>
    <border>
      <left/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/>
      <bottom style="thin">
        <color theme="7" tint="0.59996337778862885"/>
      </bottom>
      <diagonal/>
    </border>
    <border>
      <left/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 style="thin">
        <color theme="7" tint="0.59996337778862885"/>
      </top>
      <bottom/>
      <diagonal/>
    </border>
    <border>
      <left/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/>
      <bottom style="thin">
        <color theme="5" tint="0.59996337778862885"/>
      </bottom>
      <diagonal/>
    </border>
    <border>
      <left/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 style="thin">
        <color theme="5" tint="0.59996337778862885"/>
      </top>
      <bottom/>
      <diagonal/>
    </border>
    <border>
      <left/>
      <right style="thin">
        <color theme="5" tint="0.59996337778862885"/>
      </right>
      <top style="thin">
        <color theme="5" tint="0.59996337778862885"/>
      </top>
      <bottom/>
      <diagonal/>
    </border>
  </borders>
  <cellStyleXfs count="17">
    <xf numFmtId="0" fontId="0" fillId="0" borderId="0">
      <alignment vertical="top"/>
    </xf>
    <xf numFmtId="0" fontId="8" fillId="2" borderId="0" applyNumberFormat="0" applyBorder="0" applyAlignment="0" applyProtection="0"/>
    <xf numFmtId="0" fontId="7" fillId="0" borderId="3" applyNumberFormat="0" applyFill="0" applyProtection="0">
      <alignment horizontal="left" vertical="center" indent="1"/>
    </xf>
    <xf numFmtId="0" fontId="2" fillId="3" borderId="1" applyNumberFormat="0" applyAlignment="0" applyProtection="0"/>
    <xf numFmtId="0" fontId="3" fillId="4" borderId="2" applyNumberFormat="0" applyProtection="0">
      <alignment vertical="center"/>
    </xf>
    <xf numFmtId="0" fontId="4" fillId="0" borderId="0" applyFill="0" applyBorder="0" applyProtection="0">
      <alignment vertical="center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5" borderId="0" applyBorder="0" applyProtection="0">
      <alignment horizontal="left" vertical="top" wrapText="1" indent="1"/>
    </xf>
    <xf numFmtId="164" fontId="6" fillId="0" borderId="0">
      <alignment horizontal="left" indent="1"/>
    </xf>
    <xf numFmtId="0" fontId="9" fillId="5" borderId="0" applyNumberFormat="0" applyFont="0" applyBorder="0" applyAlignment="0">
      <alignment horizontal="left" vertical="center" indent="1"/>
    </xf>
    <xf numFmtId="0" fontId="5" fillId="0" borderId="0">
      <alignment horizontal="left" indent="1"/>
    </xf>
    <xf numFmtId="0" fontId="7" fillId="0" borderId="0" applyFill="0" applyProtection="0"/>
    <xf numFmtId="0" fontId="11" fillId="0" borderId="0" applyFill="0" applyProtection="0"/>
  </cellStyleXfs>
  <cellXfs count="68">
    <xf numFmtId="0" fontId="0" fillId="0" borderId="0" xfId="0">
      <alignment vertical="top"/>
    </xf>
    <xf numFmtId="0" fontId="12" fillId="0" borderId="0" xfId="0" applyFont="1">
      <alignment vertical="top"/>
    </xf>
    <xf numFmtId="0" fontId="12" fillId="0" borderId="0" xfId="2" applyFont="1" applyFill="1" applyBorder="1" applyAlignment="1">
      <alignment vertical="center"/>
    </xf>
    <xf numFmtId="0" fontId="13" fillId="0" borderId="0" xfId="5" applyFont="1" applyFill="1" applyAlignment="1">
      <alignment horizontal="left" vertical="center"/>
    </xf>
    <xf numFmtId="0" fontId="14" fillId="0" borderId="0" xfId="0" applyFont="1" applyAlignment="1">
      <alignment horizontal="left" vertical="center" indent="1"/>
    </xf>
    <xf numFmtId="164" fontId="14" fillId="0" borderId="9" xfId="12" applyFont="1" applyBorder="1" applyAlignment="1">
      <alignment horizontal="right" vertical="center" indent="1"/>
    </xf>
    <xf numFmtId="164" fontId="14" fillId="0" borderId="9" xfId="13" applyNumberFormat="1" applyFont="1" applyFill="1" applyBorder="1" applyAlignment="1">
      <alignment horizontal="right" vertical="center" wrapText="1" indent="1"/>
    </xf>
    <xf numFmtId="0" fontId="16" fillId="6" borderId="4" xfId="2" applyFont="1" applyFill="1" applyBorder="1" applyAlignment="1">
      <alignment horizontal="center" vertical="center"/>
    </xf>
    <xf numFmtId="0" fontId="16" fillId="6" borderId="5" xfId="2" applyFont="1" applyFill="1" applyBorder="1" applyAlignment="1">
      <alignment horizontal="center" vertical="center"/>
    </xf>
    <xf numFmtId="0" fontId="16" fillId="6" borderId="6" xfId="2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64" fontId="14" fillId="0" borderId="9" xfId="12" applyFont="1" applyBorder="1" applyAlignment="1">
      <alignment horizontal="right" indent="1"/>
    </xf>
    <xf numFmtId="164" fontId="14" fillId="0" borderId="11" xfId="12" applyFont="1" applyBorder="1" applyAlignment="1">
      <alignment horizontal="right" indent="1"/>
    </xf>
    <xf numFmtId="0" fontId="15" fillId="0" borderId="10" xfId="0" applyFont="1" applyBorder="1" applyAlignment="1">
      <alignment horizontal="left" vertical="top" wrapText="1" indent="1"/>
    </xf>
    <xf numFmtId="0" fontId="15" fillId="0" borderId="0" xfId="0" applyFont="1" applyAlignment="1">
      <alignment horizontal="left" vertical="top" wrapText="1" indent="1"/>
    </xf>
    <xf numFmtId="0" fontId="15" fillId="0" borderId="10" xfId="13" applyFont="1" applyFill="1" applyBorder="1" applyAlignment="1">
      <alignment horizontal="left" vertical="top" wrapText="1" indent="1"/>
    </xf>
    <xf numFmtId="0" fontId="12" fillId="0" borderId="8" xfId="16" applyFont="1" applyFill="1" applyBorder="1" applyAlignment="1">
      <alignment horizontal="center" vertical="center"/>
    </xf>
    <xf numFmtId="0" fontId="12" fillId="0" borderId="8" xfId="14" applyFont="1" applyBorder="1" applyAlignment="1">
      <alignment horizontal="center" vertical="center"/>
    </xf>
    <xf numFmtId="0" fontId="16" fillId="7" borderId="4" xfId="2" applyFont="1" applyFill="1" applyBorder="1" applyAlignment="1">
      <alignment horizontal="center" vertical="center"/>
    </xf>
    <xf numFmtId="0" fontId="16" fillId="7" borderId="5" xfId="2" applyFont="1" applyFill="1" applyBorder="1" applyAlignment="1">
      <alignment horizontal="center" vertical="center"/>
    </xf>
    <xf numFmtId="0" fontId="16" fillId="7" borderId="6" xfId="2" applyFont="1" applyFill="1" applyBorder="1" applyAlignment="1">
      <alignment horizontal="center" vertical="center"/>
    </xf>
    <xf numFmtId="0" fontId="16" fillId="8" borderId="4" xfId="2" applyFont="1" applyFill="1" applyBorder="1" applyAlignment="1">
      <alignment horizontal="center" vertical="center"/>
    </xf>
    <xf numFmtId="0" fontId="16" fillId="8" borderId="5" xfId="2" applyFont="1" applyFill="1" applyBorder="1" applyAlignment="1">
      <alignment horizontal="center" vertical="center"/>
    </xf>
    <xf numFmtId="0" fontId="16" fillId="8" borderId="6" xfId="2" applyFont="1" applyFill="1" applyBorder="1" applyAlignment="1">
      <alignment horizontal="center" vertical="center"/>
    </xf>
    <xf numFmtId="164" fontId="14" fillId="0" borderId="14" xfId="12" applyFont="1" applyBorder="1" applyAlignment="1">
      <alignment horizontal="right" indent="1"/>
    </xf>
    <xf numFmtId="0" fontId="15" fillId="0" borderId="15" xfId="13" applyFont="1" applyFill="1" applyBorder="1" applyAlignment="1">
      <alignment horizontal="left" vertical="top" wrapText="1" indent="1"/>
    </xf>
    <xf numFmtId="0" fontId="15" fillId="0" borderId="15" xfId="0" applyFont="1" applyBorder="1" applyAlignment="1">
      <alignment horizontal="left" vertical="top" wrapText="1" indent="1"/>
    </xf>
    <xf numFmtId="164" fontId="14" fillId="0" borderId="14" xfId="13" applyNumberFormat="1" applyFont="1" applyFill="1" applyBorder="1" applyAlignment="1">
      <alignment horizontal="right" vertical="center" wrapText="1" indent="1"/>
    </xf>
    <xf numFmtId="164" fontId="14" fillId="0" borderId="14" xfId="12" applyFont="1" applyBorder="1" applyAlignment="1">
      <alignment horizontal="right" vertical="center" indent="1"/>
    </xf>
    <xf numFmtId="0" fontId="16" fillId="9" borderId="4" xfId="2" applyFont="1" applyFill="1" applyBorder="1" applyAlignment="1">
      <alignment horizontal="center" vertical="center"/>
    </xf>
    <xf numFmtId="0" fontId="16" fillId="9" borderId="5" xfId="2" applyFont="1" applyFill="1" applyBorder="1" applyAlignment="1">
      <alignment horizontal="center" vertical="center"/>
    </xf>
    <xf numFmtId="0" fontId="16" fillId="9" borderId="6" xfId="2" applyFont="1" applyFill="1" applyBorder="1" applyAlignment="1">
      <alignment horizontal="center" vertical="center"/>
    </xf>
    <xf numFmtId="164" fontId="14" fillId="0" borderId="20" xfId="12" applyFont="1" applyBorder="1" applyAlignment="1">
      <alignment horizontal="right" indent="1"/>
    </xf>
    <xf numFmtId="0" fontId="15" fillId="0" borderId="21" xfId="13" applyFont="1" applyFill="1" applyBorder="1" applyAlignment="1">
      <alignment horizontal="left" vertical="top" wrapText="1" indent="1"/>
    </xf>
    <xf numFmtId="0" fontId="15" fillId="0" borderId="21" xfId="0" applyFont="1" applyBorder="1" applyAlignment="1">
      <alignment horizontal="left" vertical="top" wrapText="1" indent="1"/>
    </xf>
    <xf numFmtId="164" fontId="14" fillId="0" borderId="20" xfId="13" applyNumberFormat="1" applyFont="1" applyFill="1" applyBorder="1" applyAlignment="1">
      <alignment horizontal="right" vertical="center" wrapText="1" indent="1"/>
    </xf>
    <xf numFmtId="164" fontId="14" fillId="0" borderId="20" xfId="12" applyFont="1" applyBorder="1" applyAlignment="1">
      <alignment horizontal="right" vertical="center" indent="1"/>
    </xf>
    <xf numFmtId="164" fontId="14" fillId="0" borderId="26" xfId="12" applyFont="1" applyBorder="1" applyAlignment="1">
      <alignment horizontal="right" indent="1"/>
    </xf>
    <xf numFmtId="0" fontId="15" fillId="0" borderId="27" xfId="13" applyFont="1" applyFill="1" applyBorder="1" applyAlignment="1">
      <alignment horizontal="left" vertical="top" wrapText="1" indent="1"/>
    </xf>
    <xf numFmtId="0" fontId="15" fillId="0" borderId="27" xfId="0" applyFont="1" applyBorder="1" applyAlignment="1">
      <alignment horizontal="left" vertical="top" wrapText="1" indent="1"/>
    </xf>
    <xf numFmtId="164" fontId="14" fillId="0" borderId="26" xfId="13" applyNumberFormat="1" applyFont="1" applyFill="1" applyBorder="1" applyAlignment="1">
      <alignment horizontal="right" vertical="center" wrapText="1" indent="1"/>
    </xf>
    <xf numFmtId="164" fontId="14" fillId="0" borderId="26" xfId="12" applyFont="1" applyBorder="1" applyAlignment="1">
      <alignment horizontal="right" vertical="center" indent="1"/>
    </xf>
    <xf numFmtId="0" fontId="21" fillId="0" borderId="21" xfId="0" applyFont="1" applyBorder="1" applyAlignment="1">
      <alignment horizontal="left" vertical="top" wrapText="1" indent="1"/>
    </xf>
    <xf numFmtId="164" fontId="22" fillId="0" borderId="20" xfId="13" applyNumberFormat="1" applyFont="1" applyFill="1" applyBorder="1" applyAlignment="1">
      <alignment horizontal="right" vertical="center" wrapText="1" indent="1"/>
    </xf>
    <xf numFmtId="0" fontId="21" fillId="0" borderId="21" xfId="13" applyFont="1" applyFill="1" applyBorder="1" applyAlignment="1">
      <alignment horizontal="left" vertical="top" wrapText="1" indent="1"/>
    </xf>
    <xf numFmtId="0" fontId="23" fillId="0" borderId="21" xfId="0" applyFont="1" applyBorder="1" applyAlignment="1">
      <alignment horizontal="left" vertical="top" wrapText="1" indent="1"/>
    </xf>
    <xf numFmtId="0" fontId="23" fillId="0" borderId="21" xfId="13" applyFont="1" applyFill="1" applyBorder="1" applyAlignment="1">
      <alignment horizontal="left" vertical="top" wrapText="1" indent="1"/>
    </xf>
    <xf numFmtId="0" fontId="17" fillId="0" borderId="0" xfId="5" applyFont="1" applyFill="1" applyBorder="1">
      <alignment vertical="center"/>
    </xf>
    <xf numFmtId="0" fontId="12" fillId="0" borderId="13" xfId="11" applyFont="1" applyFill="1" applyBorder="1" applyAlignment="1">
      <alignment horizontal="left" vertical="center" wrapText="1" indent="1"/>
    </xf>
    <xf numFmtId="0" fontId="12" fillId="0" borderId="11" xfId="11" applyFont="1" applyFill="1" applyBorder="1" applyAlignment="1">
      <alignment horizontal="left" vertical="center" wrapText="1" indent="1"/>
    </xf>
    <xf numFmtId="0" fontId="15" fillId="0" borderId="7" xfId="11" applyFont="1" applyFill="1" applyBorder="1">
      <alignment horizontal="left" vertical="top" wrapText="1" indent="1"/>
    </xf>
    <xf numFmtId="0" fontId="15" fillId="0" borderId="12" xfId="11" applyFont="1" applyFill="1" applyBorder="1">
      <alignment horizontal="left" vertical="top" wrapText="1" indent="1"/>
    </xf>
    <xf numFmtId="0" fontId="16" fillId="6" borderId="0" xfId="15" applyFont="1" applyFill="1" applyAlignment="1">
      <alignment horizontal="center" vertical="center"/>
    </xf>
    <xf numFmtId="0" fontId="18" fillId="0" borderId="0" xfId="5" applyFont="1" applyFill="1" applyBorder="1">
      <alignment vertical="center"/>
    </xf>
    <xf numFmtId="0" fontId="12" fillId="0" borderId="18" xfId="11" applyFont="1" applyFill="1" applyBorder="1" applyAlignment="1">
      <alignment horizontal="left" vertical="center" wrapText="1" indent="1"/>
    </xf>
    <xf numFmtId="0" fontId="12" fillId="0" borderId="19" xfId="11" applyFont="1" applyFill="1" applyBorder="1" applyAlignment="1">
      <alignment horizontal="left" vertical="center" wrapText="1" indent="1"/>
    </xf>
    <xf numFmtId="0" fontId="15" fillId="0" borderId="16" xfId="11" applyFont="1" applyFill="1" applyBorder="1">
      <alignment horizontal="left" vertical="top" wrapText="1" indent="1"/>
    </xf>
    <xf numFmtId="0" fontId="15" fillId="0" borderId="17" xfId="11" applyFont="1" applyFill="1" applyBorder="1">
      <alignment horizontal="left" vertical="top" wrapText="1" indent="1"/>
    </xf>
    <xf numFmtId="0" fontId="20" fillId="0" borderId="0" xfId="5" applyFont="1" applyFill="1" applyBorder="1">
      <alignment vertical="center"/>
    </xf>
    <xf numFmtId="0" fontId="12" fillId="0" borderId="24" xfId="11" applyFont="1" applyFill="1" applyBorder="1" applyAlignment="1">
      <alignment horizontal="left" vertical="center" wrapText="1" indent="1"/>
    </xf>
    <xf numFmtId="0" fontId="12" fillId="0" borderId="25" xfId="11" applyFont="1" applyFill="1" applyBorder="1" applyAlignment="1">
      <alignment horizontal="left" vertical="center" wrapText="1" indent="1"/>
    </xf>
    <xf numFmtId="0" fontId="15" fillId="0" borderId="22" xfId="11" applyFont="1" applyFill="1" applyBorder="1">
      <alignment horizontal="left" vertical="top" wrapText="1" indent="1"/>
    </xf>
    <xf numFmtId="0" fontId="15" fillId="0" borderId="23" xfId="11" applyFont="1" applyFill="1" applyBorder="1">
      <alignment horizontal="left" vertical="top" wrapText="1" indent="1"/>
    </xf>
    <xf numFmtId="0" fontId="19" fillId="0" borderId="0" xfId="5" applyFont="1" applyFill="1" applyBorder="1">
      <alignment vertical="center"/>
    </xf>
    <xf numFmtId="0" fontId="12" fillId="0" borderId="30" xfId="11" applyFont="1" applyFill="1" applyBorder="1" applyAlignment="1">
      <alignment horizontal="left" vertical="center" wrapText="1" indent="1"/>
    </xf>
    <xf numFmtId="0" fontId="12" fillId="0" borderId="31" xfId="11" applyFont="1" applyFill="1" applyBorder="1" applyAlignment="1">
      <alignment horizontal="left" vertical="center" wrapText="1" indent="1"/>
    </xf>
    <xf numFmtId="0" fontId="15" fillId="0" borderId="28" xfId="11" applyFont="1" applyFill="1" applyBorder="1">
      <alignment horizontal="left" vertical="top" wrapText="1" indent="1"/>
    </xf>
    <xf numFmtId="0" fontId="15" fillId="0" borderId="29" xfId="11" applyFont="1" applyFill="1" applyBorder="1">
      <alignment horizontal="left" vertical="top" wrapText="1" indent="1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 xr:uid="{00000000-0005-0000-0000-000003000000}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 xr:uid="{00000000-0005-0000-0000-000008000000}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 xr:uid="{00000000-0005-0000-0000-00000F000000}"/>
    <cellStyle name="Title" xfId="5" builtinId="15" customBuiltin="1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2" name="Picture 1" descr="Photo collage of word: Spring" title="Header Spri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pring" title="Header Spri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pring" title="Header Spri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Fall" title="Header Fall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Fall" title="Header Fall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Fall" title="Header Fall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6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59999389629810485"/>
    <pageSetUpPr autoPageBreaks="0" fitToPage="1"/>
  </sheetPr>
  <dimension ref="B1:L15"/>
  <sheetViews>
    <sheetView showGridLines="0" zoomScaleNormal="10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1" customWidth="1"/>
    <col min="10" max="10" width="8.59765625" style="1" customWidth="1"/>
    <col min="11" max="12" width="12.19921875" style="1" customWidth="1"/>
    <col min="13" max="13" width="1.59765625" style="1" customWidth="1"/>
    <col min="14" max="16384" width="8.69921875" style="1"/>
  </cols>
  <sheetData>
    <row r="1" spans="2:12" ht="9" customHeight="1" x14ac:dyDescent="0.25">
      <c r="I1" s="1" t="s">
        <v>2</v>
      </c>
    </row>
    <row r="2" spans="2:12" ht="96" customHeight="1" x14ac:dyDescent="0.25">
      <c r="B2" s="47" t="str">
        <f>"January "&amp;CalendarYear</f>
        <v>January 2023</v>
      </c>
      <c r="C2" s="47"/>
      <c r="D2" s="47"/>
      <c r="E2" s="2"/>
      <c r="F2" s="2"/>
      <c r="G2" s="2"/>
      <c r="H2" s="3"/>
    </row>
    <row r="3" spans="2:12" s="10" customFormat="1" ht="24" customHeight="1" x14ac:dyDescent="0.25">
      <c r="B3" s="7" t="str">
        <f>WeekStart</f>
        <v>Sunday</v>
      </c>
      <c r="C3" s="8" t="str">
        <f t="shared" ref="C3:H3" si="0">TEXT(C4,"dddd")</f>
        <v>Monday</v>
      </c>
      <c r="D3" s="8" t="str">
        <f t="shared" si="0"/>
        <v>Tuesday</v>
      </c>
      <c r="E3" s="8" t="str">
        <f t="shared" si="0"/>
        <v>Wednesday</v>
      </c>
      <c r="F3" s="8" t="str">
        <f t="shared" si="0"/>
        <v>Thursday</v>
      </c>
      <c r="G3" s="8" t="str">
        <f t="shared" si="0"/>
        <v>Friday</v>
      </c>
      <c r="H3" s="9" t="str">
        <f t="shared" si="0"/>
        <v>Saturday</v>
      </c>
      <c r="K3" s="52" t="s">
        <v>3</v>
      </c>
      <c r="L3" s="52"/>
    </row>
    <row r="4" spans="2:12" s="4" customFormat="1" ht="24" customHeight="1" x14ac:dyDescent="0.25">
      <c r="B4" s="11">
        <f t="array" ref="B4:H4">DaysAndWeeks+DATE(CalendarYear,1,1)-WEEKDAY(DATE(CalendarYear,1,1),(WeekStart="Monday")+1)+1</f>
        <v>44927</v>
      </c>
      <c r="C4" s="11">
        <v>44928</v>
      </c>
      <c r="D4" s="11">
        <v>44929</v>
      </c>
      <c r="E4" s="11">
        <v>44930</v>
      </c>
      <c r="F4" s="11">
        <v>44931</v>
      </c>
      <c r="G4" s="11">
        <v>44932</v>
      </c>
      <c r="H4" s="12">
        <v>44933</v>
      </c>
      <c r="K4" s="16" t="s">
        <v>4</v>
      </c>
      <c r="L4" s="16" t="s">
        <v>5</v>
      </c>
    </row>
    <row r="5" spans="2:12" s="14" customFormat="1" ht="56.1" customHeight="1" x14ac:dyDescent="0.25">
      <c r="B5" s="13"/>
      <c r="C5" s="13"/>
      <c r="D5" s="13"/>
      <c r="E5" s="13"/>
      <c r="F5" s="13"/>
      <c r="G5" s="13"/>
      <c r="H5" s="13"/>
      <c r="K5" s="17">
        <v>2023</v>
      </c>
      <c r="L5" s="17" t="s">
        <v>0</v>
      </c>
    </row>
    <row r="6" spans="2:12" s="4" customFormat="1" ht="24" customHeight="1" x14ac:dyDescent="0.25">
      <c r="B6" s="6">
        <f t="array" ref="B6:H6">DaysAndWeeks+DATE(CalendarYear,1,1)-WEEKDAY(DATE(CalendarYear,1,1),(WeekStart="Monday")+1)+8</f>
        <v>44934</v>
      </c>
      <c r="C6" s="6">
        <v>44935</v>
      </c>
      <c r="D6" s="6">
        <v>44936</v>
      </c>
      <c r="E6" s="6">
        <v>44937</v>
      </c>
      <c r="F6" s="6">
        <v>44938</v>
      </c>
      <c r="G6" s="6">
        <v>44939</v>
      </c>
      <c r="H6" s="6">
        <v>44940</v>
      </c>
    </row>
    <row r="7" spans="2:12" s="14" customFormat="1" ht="56.1" customHeight="1" x14ac:dyDescent="0.25">
      <c r="B7" s="15"/>
      <c r="C7" s="15"/>
      <c r="D7" s="15"/>
      <c r="E7" s="15"/>
      <c r="F7" s="15"/>
      <c r="G7" s="15"/>
      <c r="H7" s="15"/>
    </row>
    <row r="8" spans="2:12" s="4" customFormat="1" ht="24" customHeight="1" x14ac:dyDescent="0.25">
      <c r="B8" s="5">
        <f t="array" ref="B8:H8">DaysAndWeeks+DATE(CalendarYear,1,1)-WEEKDAY(DATE(CalendarYear,1,1),(WeekStart="Monday")+1)+15</f>
        <v>44941</v>
      </c>
      <c r="C8" s="5">
        <v>44942</v>
      </c>
      <c r="D8" s="5">
        <v>44943</v>
      </c>
      <c r="E8" s="5">
        <v>44944</v>
      </c>
      <c r="F8" s="5">
        <v>44945</v>
      </c>
      <c r="G8" s="5">
        <v>44946</v>
      </c>
      <c r="H8" s="5">
        <v>44947</v>
      </c>
    </row>
    <row r="9" spans="2:12" s="14" customFormat="1" ht="56.1" customHeight="1" x14ac:dyDescent="0.25">
      <c r="B9" s="13"/>
      <c r="C9" s="13"/>
      <c r="D9" s="13"/>
      <c r="E9" s="13"/>
      <c r="F9" s="13"/>
      <c r="G9" s="13"/>
      <c r="H9" s="13"/>
    </row>
    <row r="10" spans="2:12" s="4" customFormat="1" ht="24" customHeight="1" x14ac:dyDescent="0.25">
      <c r="B10" s="6">
        <f t="array" ref="B10:H10">DaysAndWeeks+DATE(CalendarYear,1,1)-WEEKDAY(DATE(CalendarYear,1,1),(WeekStart="Monday")+1)+22</f>
        <v>44948</v>
      </c>
      <c r="C10" s="6">
        <v>44949</v>
      </c>
      <c r="D10" s="6">
        <v>44950</v>
      </c>
      <c r="E10" s="6">
        <v>44951</v>
      </c>
      <c r="F10" s="6">
        <v>44952</v>
      </c>
      <c r="G10" s="6">
        <v>44953</v>
      </c>
      <c r="H10" s="6">
        <v>44954</v>
      </c>
    </row>
    <row r="11" spans="2:12" s="14" customFormat="1" ht="56.1" customHeight="1" x14ac:dyDescent="0.25">
      <c r="B11" s="15"/>
      <c r="C11" s="15"/>
      <c r="D11" s="15"/>
      <c r="E11" s="15"/>
      <c r="F11" s="15"/>
      <c r="G11" s="15"/>
      <c r="H11" s="15"/>
    </row>
    <row r="12" spans="2:12" s="4" customFormat="1" ht="24" customHeight="1" x14ac:dyDescent="0.25">
      <c r="B12" s="5">
        <f t="array" ref="B12:H12">DaysAndWeeks+DATE(CalendarYear,1,1)-WEEKDAY(DATE(CalendarYear,1,1),(WeekStart="Monday")+1)+29</f>
        <v>44955</v>
      </c>
      <c r="C12" s="5">
        <v>44956</v>
      </c>
      <c r="D12" s="5">
        <v>44957</v>
      </c>
      <c r="E12" s="5">
        <v>44958</v>
      </c>
      <c r="F12" s="5">
        <v>44959</v>
      </c>
      <c r="G12" s="5">
        <v>44960</v>
      </c>
      <c r="H12" s="5">
        <v>44961</v>
      </c>
    </row>
    <row r="13" spans="2:12" s="14" customFormat="1" ht="56.1" customHeight="1" x14ac:dyDescent="0.25">
      <c r="B13" s="13"/>
      <c r="C13" s="13"/>
      <c r="D13" s="13"/>
      <c r="E13" s="13"/>
      <c r="F13" s="13"/>
      <c r="G13" s="13"/>
      <c r="H13" s="13"/>
    </row>
    <row r="14" spans="2:12" s="4" customFormat="1" ht="24" customHeight="1" x14ac:dyDescent="0.25">
      <c r="B14" s="6">
        <f t="array" ref="B14:C14">DaysAndWeeks+DATE(CalendarYear,1,1)-WEEKDAY(DATE(CalendarYear,1,1),(WeekStart="Monday")+1)+36</f>
        <v>44962</v>
      </c>
      <c r="C14" s="6">
        <v>44963</v>
      </c>
      <c r="D14" s="48" t="s">
        <v>1</v>
      </c>
      <c r="E14" s="48"/>
      <c r="F14" s="48"/>
      <c r="G14" s="48"/>
      <c r="H14" s="49"/>
    </row>
    <row r="15" spans="2:12" s="14" customFormat="1" ht="56.1" customHeight="1" x14ac:dyDescent="0.25">
      <c r="B15" s="15"/>
      <c r="C15" s="15"/>
      <c r="D15" s="50"/>
      <c r="E15" s="50"/>
      <c r="F15" s="50"/>
      <c r="G15" s="50"/>
      <c r="H15" s="51"/>
    </row>
  </sheetData>
  <mergeCells count="4">
    <mergeCell ref="B2:D2"/>
    <mergeCell ref="D14:H14"/>
    <mergeCell ref="D15:H15"/>
    <mergeCell ref="K3:L3"/>
  </mergeCells>
  <phoneticPr fontId="1" type="noConversion"/>
  <conditionalFormatting sqref="B4:G4">
    <cfRule type="expression" dxfId="23" priority="23">
      <formula>DAY(B4)&gt;8</formula>
    </cfRule>
  </conditionalFormatting>
  <conditionalFormatting sqref="B12:H12 B14:C14">
    <cfRule type="expression" dxfId="22" priority="24">
      <formula>AND(DAY(B12)&gt;=1,DAY(B12)&lt;=15)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L5" xr:uid="{00000000-0002-0000-0000-000000000000}">
      <formula1>"Sunday, 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." sqref="A1" xr:uid="{00000000-0002-0000-0000-000001000000}"/>
    <dataValidation allowBlank="1" showInputMessage="1" showErrorMessage="1" prompt="Enter year in cell below" sqref="K4" xr:uid="{00000000-0002-0000-0000-000002000000}"/>
    <dataValidation allowBlank="1" showInputMessage="1" showErrorMessage="1" prompt="Select week start day in cell below" sqref="L4" xr:uid="{00000000-0002-0000-0000-000003000000}"/>
    <dataValidation allowBlank="1" showInputMessage="1" showErrorMessage="1" prompt="Enter year in this cell" sqref="K5" xr:uid="{00000000-0002-0000-0000-000004000000}"/>
    <dataValidation allowBlank="1" showInputMessage="1" showErrorMessage="1" prompt="This row contains weekday names for this calendar. This cell contains the starting day of the week. To change week start day, enter a new weekday in cell L5, in this worksheet." sqref="B3" xr:uid="{00000000-0002-0000-0000-000005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000-000006000000}"/>
    <dataValidation allowBlank="1" showInputMessage="1" showErrorMessage="1" prompt="The year in this cell is automatically updated based on the year entered in cell K5. Calendar below has dates for previous and next month with lighter font shade." sqref="B2:D2" xr:uid="{00000000-0002-0000-0000-000007000000}"/>
    <dataValidation allowBlank="1" showInputMessage="1" showErrorMessage="1" prompt="Automatically determined weekday" sqref="C3:H3" xr:uid="{00000000-0002-0000-0000-000008000000}"/>
    <dataValidation allowBlank="1" showInputMessage="1" showErrorMessage="1" prompt="This row &amp; rows 7, 9, 11, 13, &amp; 15 are cells for entering daily notes related to the calendar day in the cell above." sqref="B5" xr:uid="{00000000-0002-0000-0000-000009000000}"/>
    <dataValidation allowBlank="1" showInputMessage="1" prompt="Enter monthly Notes in this cell" sqref="D15:H15" xr:uid="{00000000-0002-0000-0000-00000A000000}"/>
    <dataValidation allowBlank="1" showInputMessage="1" prompt="Enter monthly Notes in cell below" sqref="D14:H14" xr:uid="{00000000-0002-0000-0000-00000B000000}"/>
    <dataValidation allowBlank="1" showInputMessage="1" showErrorMessage="1" prompt="Enter year and select calendar start day in cells below. These Calendar Settings cells will not print" sqref="K3" xr:uid="{00000000-0002-0000-0000-00000C000000}"/>
  </dataValidations>
  <printOptions horizontalCentered="1"/>
  <pageMargins left="0.25" right="0.25" top="0.5" bottom="0.5" header="0.3" footer="0.3"/>
  <pageSetup orientation="landscape" r:id="rId1"/>
  <headerFooter differentFirst="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  <pageSetUpPr fitToPage="1"/>
  </sheetPr>
  <dimension ref="B1:I15"/>
  <sheetViews>
    <sheetView showGridLines="0" zoomScaleNormal="10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47" t="str">
        <f>"February "&amp;CalendarYear</f>
        <v>February 2023</v>
      </c>
      <c r="C2" s="47"/>
      <c r="D2" s="47"/>
      <c r="E2" s="2"/>
      <c r="F2" s="2"/>
      <c r="G2" s="2"/>
      <c r="H2" s="3"/>
    </row>
    <row r="3" spans="2:9" s="10" customFormat="1" ht="24" customHeight="1" x14ac:dyDescent="0.25">
      <c r="B3" s="7" t="str">
        <f>WeekStart</f>
        <v>Sunday</v>
      </c>
      <c r="C3" s="8" t="str">
        <f t="shared" ref="C3:H3" si="0">TEXT(C4,"dddd")</f>
        <v>Monday</v>
      </c>
      <c r="D3" s="8" t="str">
        <f t="shared" si="0"/>
        <v>Tuesday</v>
      </c>
      <c r="E3" s="8" t="str">
        <f t="shared" si="0"/>
        <v>Wednesday</v>
      </c>
      <c r="F3" s="8" t="str">
        <f t="shared" si="0"/>
        <v>Thursday</v>
      </c>
      <c r="G3" s="8" t="str">
        <f t="shared" si="0"/>
        <v>Friday</v>
      </c>
      <c r="H3" s="9" t="str">
        <f t="shared" si="0"/>
        <v>Saturday</v>
      </c>
    </row>
    <row r="4" spans="2:9" s="4" customFormat="1" ht="24" customHeight="1" x14ac:dyDescent="0.25">
      <c r="B4" s="11">
        <f t="array" ref="B4:H4">DaysAndWeeks+DATE(CalendarYear,2,1)-WEEKDAY(DATE(CalendarYear,2,1),(WeekStart="Monday")+1)+1</f>
        <v>44955</v>
      </c>
      <c r="C4" s="11">
        <v>44956</v>
      </c>
      <c r="D4" s="11">
        <v>44957</v>
      </c>
      <c r="E4" s="11">
        <v>44958</v>
      </c>
      <c r="F4" s="11">
        <v>44959</v>
      </c>
      <c r="G4" s="11">
        <v>44960</v>
      </c>
      <c r="H4" s="12">
        <v>44961</v>
      </c>
    </row>
    <row r="5" spans="2:9" s="14" customFormat="1" ht="56.1" customHeight="1" x14ac:dyDescent="0.25">
      <c r="B5" s="13"/>
      <c r="C5" s="13"/>
      <c r="D5" s="13"/>
      <c r="E5" s="13"/>
      <c r="F5" s="13"/>
      <c r="G5" s="13"/>
      <c r="H5" s="13"/>
    </row>
    <row r="6" spans="2:9" s="4" customFormat="1" ht="24" customHeight="1" x14ac:dyDescent="0.25">
      <c r="B6" s="6">
        <f t="array" ref="B6:H6">DaysAndWeeks+DATE(CalendarYear,2,1)-WEEKDAY(DATE(CalendarYear,2,1),(WeekStart="Monday")+1)+8</f>
        <v>44962</v>
      </c>
      <c r="C6" s="6">
        <v>44963</v>
      </c>
      <c r="D6" s="6">
        <v>44964</v>
      </c>
      <c r="E6" s="6">
        <v>44965</v>
      </c>
      <c r="F6" s="6">
        <v>44966</v>
      </c>
      <c r="G6" s="6">
        <v>44967</v>
      </c>
      <c r="H6" s="6">
        <v>44968</v>
      </c>
    </row>
    <row r="7" spans="2:9" s="14" customFormat="1" ht="56.1" customHeight="1" x14ac:dyDescent="0.25">
      <c r="B7" s="15"/>
      <c r="C7" s="15"/>
      <c r="D7" s="15"/>
      <c r="E7" s="15"/>
      <c r="F7" s="15"/>
      <c r="G7" s="15"/>
      <c r="H7" s="15"/>
    </row>
    <row r="8" spans="2:9" s="4" customFormat="1" ht="24" customHeight="1" x14ac:dyDescent="0.25">
      <c r="B8" s="5">
        <f t="array" ref="B8:H8">DaysAndWeeks+DATE(CalendarYear,2,1)-WEEKDAY(DATE(CalendarYear,2,1),(WeekStart="Monday")+1)+15</f>
        <v>44969</v>
      </c>
      <c r="C8" s="5">
        <v>44970</v>
      </c>
      <c r="D8" s="5">
        <v>44971</v>
      </c>
      <c r="E8" s="5">
        <v>44972</v>
      </c>
      <c r="F8" s="5">
        <v>44973</v>
      </c>
      <c r="G8" s="5">
        <v>44974</v>
      </c>
      <c r="H8" s="5">
        <v>44975</v>
      </c>
    </row>
    <row r="9" spans="2:9" s="14" customFormat="1" ht="56.1" customHeight="1" x14ac:dyDescent="0.25">
      <c r="B9" s="13"/>
      <c r="C9" s="13"/>
      <c r="D9" s="13"/>
      <c r="E9" s="13"/>
      <c r="F9" s="13"/>
      <c r="G9" s="13"/>
      <c r="H9" s="13"/>
    </row>
    <row r="10" spans="2:9" s="4" customFormat="1" ht="24" customHeight="1" x14ac:dyDescent="0.25">
      <c r="B10" s="6">
        <f t="array" ref="B10:H10">DaysAndWeeks+DATE(CalendarYear,2,1)-WEEKDAY(DATE(CalendarYear,2,1),(WeekStart="Monday")+1)+22</f>
        <v>44976</v>
      </c>
      <c r="C10" s="6">
        <v>44977</v>
      </c>
      <c r="D10" s="6">
        <v>44978</v>
      </c>
      <c r="E10" s="6">
        <v>44979</v>
      </c>
      <c r="F10" s="6">
        <v>44980</v>
      </c>
      <c r="G10" s="6">
        <v>44981</v>
      </c>
      <c r="H10" s="6">
        <v>44982</v>
      </c>
    </row>
    <row r="11" spans="2:9" s="14" customFormat="1" ht="56.1" customHeight="1" x14ac:dyDescent="0.25">
      <c r="B11" s="15"/>
      <c r="C11" s="15"/>
      <c r="D11" s="15"/>
      <c r="E11" s="15"/>
      <c r="F11" s="15"/>
      <c r="G11" s="15"/>
      <c r="H11" s="15"/>
    </row>
    <row r="12" spans="2:9" s="4" customFormat="1" ht="24" customHeight="1" x14ac:dyDescent="0.25">
      <c r="B12" s="5">
        <f t="array" ref="B12:H12">DaysAndWeeks+DATE(CalendarYear,2,1)-WEEKDAY(DATE(CalendarYear,2,1),(WeekStart="Monday")+1)+29</f>
        <v>44983</v>
      </c>
      <c r="C12" s="5">
        <v>44984</v>
      </c>
      <c r="D12" s="5">
        <v>44985</v>
      </c>
      <c r="E12" s="5">
        <v>44986</v>
      </c>
      <c r="F12" s="5">
        <v>44987</v>
      </c>
      <c r="G12" s="5">
        <v>44988</v>
      </c>
      <c r="H12" s="5">
        <v>44989</v>
      </c>
    </row>
    <row r="13" spans="2:9" s="14" customFormat="1" ht="56.1" customHeight="1" x14ac:dyDescent="0.25">
      <c r="B13" s="13"/>
      <c r="C13" s="13"/>
      <c r="D13" s="13"/>
      <c r="E13" s="13"/>
      <c r="F13" s="13"/>
      <c r="G13" s="13"/>
      <c r="H13" s="13"/>
    </row>
    <row r="14" spans="2:9" s="4" customFormat="1" ht="24" customHeight="1" x14ac:dyDescent="0.25">
      <c r="B14" s="6">
        <f t="array" ref="B14:C14">DaysAndWeeks+DATE(CalendarYear,2,1)-WEEKDAY(DATE(CalendarYear,2,1),(WeekStart="Monday")+1)+36</f>
        <v>44990</v>
      </c>
      <c r="C14" s="6">
        <v>44991</v>
      </c>
      <c r="D14" s="48" t="s">
        <v>1</v>
      </c>
      <c r="E14" s="48"/>
      <c r="F14" s="48"/>
      <c r="G14" s="48"/>
      <c r="H14" s="49"/>
    </row>
    <row r="15" spans="2:9" s="14" customFormat="1" ht="56.1" customHeight="1" x14ac:dyDescent="0.25">
      <c r="B15" s="15"/>
      <c r="C15" s="15"/>
      <c r="D15" s="50"/>
      <c r="E15" s="50"/>
      <c r="F15" s="50"/>
      <c r="G15" s="50"/>
      <c r="H15" s="51"/>
    </row>
  </sheetData>
  <mergeCells count="3">
    <mergeCell ref="B2:D2"/>
    <mergeCell ref="D14:H14"/>
    <mergeCell ref="D15:H15"/>
  </mergeCells>
  <conditionalFormatting sqref="B4:G4">
    <cfRule type="expression" dxfId="21" priority="1">
      <formula>DAY(B4)&gt;8</formula>
    </cfRule>
  </conditionalFormatting>
  <conditionalFormatting sqref="B12:H12 B14:C14">
    <cfRule type="expression" dxfId="20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1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100-000001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100-000002000000}"/>
    <dataValidation allowBlank="1" showInputMessage="1" showErrorMessage="1" prompt="February month calendar" sqref="A1" xr:uid="{00000000-0002-0000-0100-000003000000}"/>
    <dataValidation allowBlank="1" showInputMessage="1" prompt="Enter monthly Notes in cell below" sqref="D14:H14" xr:uid="{00000000-0002-0000-0100-000004000000}"/>
    <dataValidation allowBlank="1" showInputMessage="1" prompt="Enter monthly Notes in this cell" sqref="D15:H15" xr:uid="{00000000-0002-0000-0100-000005000000}"/>
    <dataValidation allowBlank="1" showInputMessage="1" showErrorMessage="1" prompt="This row &amp; rows 7, 9, 11, 13, &amp; 15 are cells for entering daily notes related to the calendar day in the cell above." sqref="B5" xr:uid="{00000000-0002-0000-01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1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  <pageSetUpPr fitToPage="1"/>
  </sheetPr>
  <dimension ref="B1:I15"/>
  <sheetViews>
    <sheetView showGridLines="0" zoomScaleNormal="100" workbookViewId="0">
      <selection activeCell="D7" sqref="D7"/>
    </sheetView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53" t="str">
        <f>"March "&amp;CalendarYear</f>
        <v>March 2023</v>
      </c>
      <c r="C2" s="53"/>
      <c r="D2" s="53"/>
      <c r="E2" s="2"/>
      <c r="F2" s="2"/>
      <c r="G2" s="2"/>
      <c r="H2" s="3"/>
    </row>
    <row r="3" spans="2:9" s="10" customFormat="1" ht="24" customHeight="1" x14ac:dyDescent="0.25">
      <c r="B3" s="21" t="str">
        <f>WeekStart</f>
        <v>Sunday</v>
      </c>
      <c r="C3" s="22" t="str">
        <f t="shared" ref="C3:H3" si="0">TEXT(C4,"dddd")</f>
        <v>Monday</v>
      </c>
      <c r="D3" s="22" t="str">
        <f t="shared" si="0"/>
        <v>Tuesday</v>
      </c>
      <c r="E3" s="22" t="str">
        <f t="shared" si="0"/>
        <v>Wednesday</v>
      </c>
      <c r="F3" s="22" t="str">
        <f t="shared" si="0"/>
        <v>Thursday</v>
      </c>
      <c r="G3" s="22" t="str">
        <f t="shared" si="0"/>
        <v>Friday</v>
      </c>
      <c r="H3" s="23" t="str">
        <f t="shared" si="0"/>
        <v>Saturday</v>
      </c>
    </row>
    <row r="4" spans="2:9" s="4" customFormat="1" ht="24" customHeight="1" x14ac:dyDescent="0.25">
      <c r="B4" s="24">
        <f t="array" ref="B4:H4">DaysAndWeeks+DATE(CalendarYear,3,1)-WEEKDAY(DATE(CalendarYear,3,1),(WeekStart="Monday")+1)+1</f>
        <v>44983</v>
      </c>
      <c r="C4" s="24">
        <v>44984</v>
      </c>
      <c r="D4" s="24">
        <v>44985</v>
      </c>
      <c r="E4" s="24">
        <v>44986</v>
      </c>
      <c r="F4" s="24">
        <v>44987</v>
      </c>
      <c r="G4" s="24">
        <v>44988</v>
      </c>
      <c r="H4" s="24">
        <v>44989</v>
      </c>
    </row>
    <row r="5" spans="2:9" s="14" customFormat="1" ht="56.1" customHeight="1" x14ac:dyDescent="0.25">
      <c r="B5" s="26"/>
      <c r="C5" s="26"/>
      <c r="D5" s="26"/>
      <c r="E5" s="26"/>
      <c r="F5" s="26"/>
      <c r="G5" s="26"/>
      <c r="H5" s="26"/>
    </row>
    <row r="6" spans="2:9" s="4" customFormat="1" ht="24" customHeight="1" x14ac:dyDescent="0.25">
      <c r="B6" s="27">
        <f t="array" ref="B6:H6">DaysAndWeeks+DATE(CalendarYear,3,1)-WEEKDAY(DATE(CalendarYear,3,1),(WeekStart="Monday")+1)+8</f>
        <v>44990</v>
      </c>
      <c r="C6" s="27">
        <v>44991</v>
      </c>
      <c r="D6" s="27">
        <v>44992</v>
      </c>
      <c r="E6" s="27">
        <v>44993</v>
      </c>
      <c r="F6" s="27">
        <v>44994</v>
      </c>
      <c r="G6" s="27">
        <v>44995</v>
      </c>
      <c r="H6" s="27">
        <v>44996</v>
      </c>
    </row>
    <row r="7" spans="2:9" s="14" customFormat="1" ht="56.1" customHeight="1" x14ac:dyDescent="0.25">
      <c r="B7" s="25"/>
      <c r="C7" s="25"/>
      <c r="D7" s="25"/>
      <c r="E7" s="25"/>
      <c r="F7" s="25"/>
      <c r="G7" s="25"/>
      <c r="H7" s="25"/>
    </row>
    <row r="8" spans="2:9" s="4" customFormat="1" ht="24" customHeight="1" x14ac:dyDescent="0.25">
      <c r="B8" s="28">
        <f t="array" ref="B8:H8">DaysAndWeeks+DATE(CalendarYear,3,1)-WEEKDAY(DATE(CalendarYear,3,1),(WeekStart="Monday")+1)+15</f>
        <v>44997</v>
      </c>
      <c r="C8" s="28">
        <v>44998</v>
      </c>
      <c r="D8" s="28">
        <v>44999</v>
      </c>
      <c r="E8" s="28">
        <v>45000</v>
      </c>
      <c r="F8" s="28">
        <v>45001</v>
      </c>
      <c r="G8" s="28">
        <v>45002</v>
      </c>
      <c r="H8" s="28">
        <v>45003</v>
      </c>
    </row>
    <row r="9" spans="2:9" s="14" customFormat="1" ht="56.1" customHeight="1" x14ac:dyDescent="0.25">
      <c r="B9" s="26"/>
      <c r="C9" s="26"/>
      <c r="D9" s="26"/>
      <c r="E9" s="26"/>
      <c r="F9" s="26"/>
      <c r="G9" s="26"/>
      <c r="H9" s="26"/>
    </row>
    <row r="10" spans="2:9" s="4" customFormat="1" ht="24" customHeight="1" x14ac:dyDescent="0.25">
      <c r="B10" s="27">
        <f t="array" ref="B10:H10">DaysAndWeeks+DATE(CalendarYear,3,1)-WEEKDAY(DATE(CalendarYear,3,1),(WeekStart="Monday")+1)+22</f>
        <v>45004</v>
      </c>
      <c r="C10" s="27">
        <v>45005</v>
      </c>
      <c r="D10" s="27">
        <v>45006</v>
      </c>
      <c r="E10" s="27">
        <v>45007</v>
      </c>
      <c r="F10" s="27">
        <v>45008</v>
      </c>
      <c r="G10" s="27">
        <v>45009</v>
      </c>
      <c r="H10" s="27">
        <v>45010</v>
      </c>
    </row>
    <row r="11" spans="2:9" s="14" customFormat="1" ht="56.1" customHeight="1" x14ac:dyDescent="0.25">
      <c r="B11" s="25"/>
      <c r="C11" s="25"/>
      <c r="D11" s="25"/>
      <c r="E11" s="25"/>
      <c r="F11" s="25"/>
      <c r="G11" s="25"/>
      <c r="H11" s="25"/>
    </row>
    <row r="12" spans="2:9" s="4" customFormat="1" ht="24" customHeight="1" x14ac:dyDescent="0.25">
      <c r="B12" s="28">
        <f t="array" ref="B12:H12">DaysAndWeeks+DATE(CalendarYear,3,1)-WEEKDAY(DATE(CalendarYear,3,1),(WeekStart="Monday")+1)+29</f>
        <v>45011</v>
      </c>
      <c r="C12" s="28">
        <v>45012</v>
      </c>
      <c r="D12" s="28">
        <v>45013</v>
      </c>
      <c r="E12" s="28">
        <v>45014</v>
      </c>
      <c r="F12" s="28">
        <v>45015</v>
      </c>
      <c r="G12" s="28">
        <v>45016</v>
      </c>
      <c r="H12" s="28">
        <v>45017</v>
      </c>
    </row>
    <row r="13" spans="2:9" s="14" customFormat="1" ht="56.1" customHeight="1" x14ac:dyDescent="0.25">
      <c r="B13" s="26"/>
      <c r="C13" s="26"/>
      <c r="D13" s="26"/>
      <c r="E13" s="26"/>
      <c r="F13" s="26"/>
      <c r="G13" s="26"/>
      <c r="H13" s="26"/>
    </row>
    <row r="14" spans="2:9" s="4" customFormat="1" ht="24" customHeight="1" x14ac:dyDescent="0.25">
      <c r="B14" s="27">
        <f t="array" ref="B14:C14">DaysAndWeeks+DATE(CalendarYear,3,1)-WEEKDAY(DATE(CalendarYear,3,1),(WeekStart="Monday")+1)+36</f>
        <v>45018</v>
      </c>
      <c r="C14" s="27">
        <v>45019</v>
      </c>
      <c r="D14" s="54" t="s">
        <v>1</v>
      </c>
      <c r="E14" s="54"/>
      <c r="F14" s="54"/>
      <c r="G14" s="54"/>
      <c r="H14" s="55"/>
    </row>
    <row r="15" spans="2:9" s="14" customFormat="1" ht="56.1" customHeight="1" x14ac:dyDescent="0.25">
      <c r="B15" s="25"/>
      <c r="C15" s="25"/>
      <c r="D15" s="56"/>
      <c r="E15" s="56"/>
      <c r="F15" s="56"/>
      <c r="G15" s="56"/>
      <c r="H15" s="57"/>
    </row>
  </sheetData>
  <mergeCells count="3">
    <mergeCell ref="B2:D2"/>
    <mergeCell ref="D14:H14"/>
    <mergeCell ref="D15:H15"/>
  </mergeCells>
  <conditionalFormatting sqref="B4:G4">
    <cfRule type="expression" dxfId="19" priority="1">
      <formula>DAY(B4)&gt;8</formula>
    </cfRule>
  </conditionalFormatting>
  <conditionalFormatting sqref="B12:H12 B14:C14">
    <cfRule type="expression" dxfId="18" priority="2">
      <formula>AND(DAY(B12)&gt;=1,DAY(B12)&lt;=15)</formula>
    </cfRule>
  </conditionalFormatting>
  <dataValidations count="8">
    <dataValidation allowBlank="1" showInputMessage="1" showErrorMessage="1" prompt="March month calendar" sqref="A1" xr:uid="{00000000-0002-0000-02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200-000001000000}"/>
    <dataValidation allowBlank="1" showInputMessage="1" showErrorMessage="1" prompt="Automatically determined weekday" sqref="C3:H3" xr:uid="{00000000-0002-0000-02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200-000003000000}"/>
    <dataValidation allowBlank="1" showInputMessage="1" showErrorMessage="1" prompt="This row &amp; rows 7, 9, 11, 13, &amp; 15 are cells for entering daily notes related to the calendar day in the cell above." sqref="B5" xr:uid="{00000000-0002-0000-0200-000004000000}"/>
    <dataValidation allowBlank="1" showInputMessage="1" prompt="Enter monthly Notes in this cell" sqref="D15:H15" xr:uid="{00000000-0002-0000-0200-000005000000}"/>
    <dataValidation allowBlank="1" showInputMessage="1" prompt="Enter monthly Notes in cell below" sqref="D14:H14" xr:uid="{00000000-0002-0000-02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2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59999389629810485"/>
    <pageSetUpPr fitToPage="1"/>
  </sheetPr>
  <dimension ref="B1:I15"/>
  <sheetViews>
    <sheetView showGridLines="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53" t="str">
        <f>"April "&amp;CalendarYear</f>
        <v>April 2023</v>
      </c>
      <c r="C2" s="53"/>
      <c r="D2" s="53"/>
      <c r="E2" s="2"/>
      <c r="F2" s="2"/>
      <c r="G2" s="2"/>
      <c r="H2" s="3"/>
    </row>
    <row r="3" spans="2:9" s="10" customFormat="1" ht="24" customHeight="1" x14ac:dyDescent="0.25">
      <c r="B3" s="21" t="str">
        <f>WeekStart</f>
        <v>Sunday</v>
      </c>
      <c r="C3" s="22" t="str">
        <f t="shared" ref="C3:H3" si="0">TEXT(C4,"dddd")</f>
        <v>Monday</v>
      </c>
      <c r="D3" s="22" t="str">
        <f t="shared" si="0"/>
        <v>Tuesday</v>
      </c>
      <c r="E3" s="22" t="str">
        <f t="shared" si="0"/>
        <v>Wednesday</v>
      </c>
      <c r="F3" s="22" t="str">
        <f t="shared" si="0"/>
        <v>Thursday</v>
      </c>
      <c r="G3" s="22" t="str">
        <f t="shared" si="0"/>
        <v>Friday</v>
      </c>
      <c r="H3" s="23" t="str">
        <f t="shared" si="0"/>
        <v>Saturday</v>
      </c>
    </row>
    <row r="4" spans="2:9" s="4" customFormat="1" ht="24" customHeight="1" x14ac:dyDescent="0.25">
      <c r="B4" s="24">
        <f t="array" ref="B4:H4">DaysAndWeeks+DATE(CalendarYear,4,1)-WEEKDAY(DATE(CalendarYear,4,1),(WeekStart="Monday")+1)+1</f>
        <v>45011</v>
      </c>
      <c r="C4" s="24">
        <v>45012</v>
      </c>
      <c r="D4" s="24">
        <v>45013</v>
      </c>
      <c r="E4" s="24">
        <v>45014</v>
      </c>
      <c r="F4" s="24">
        <v>45015</v>
      </c>
      <c r="G4" s="24">
        <v>45016</v>
      </c>
      <c r="H4" s="24">
        <v>45017</v>
      </c>
    </row>
    <row r="5" spans="2:9" s="14" customFormat="1" ht="56.1" customHeight="1" x14ac:dyDescent="0.25">
      <c r="B5" s="26"/>
      <c r="C5" s="26"/>
      <c r="D5" s="26"/>
      <c r="E5" s="26"/>
      <c r="F5" s="26"/>
      <c r="G5" s="26"/>
      <c r="H5" s="26"/>
    </row>
    <row r="6" spans="2:9" s="4" customFormat="1" ht="24" customHeight="1" x14ac:dyDescent="0.25">
      <c r="B6" s="27">
        <f t="array" ref="B6:H6">DaysAndWeeks+DATE(CalendarYear,4,1)-WEEKDAY(DATE(CalendarYear,4,1),(WeekStart="Monday")+1)+8</f>
        <v>45018</v>
      </c>
      <c r="C6" s="27">
        <v>45019</v>
      </c>
      <c r="D6" s="27">
        <v>45020</v>
      </c>
      <c r="E6" s="27">
        <v>45021</v>
      </c>
      <c r="F6" s="27">
        <v>45022</v>
      </c>
      <c r="G6" s="27">
        <v>45023</v>
      </c>
      <c r="H6" s="27">
        <v>45024</v>
      </c>
    </row>
    <row r="7" spans="2:9" s="14" customFormat="1" ht="56.1" customHeight="1" x14ac:dyDescent="0.25">
      <c r="B7" s="25"/>
      <c r="C7" s="25"/>
      <c r="D7" s="25"/>
      <c r="E7" s="25"/>
      <c r="F7" s="25"/>
      <c r="G7" s="25"/>
      <c r="H7" s="25"/>
    </row>
    <row r="8" spans="2:9" s="4" customFormat="1" ht="24" customHeight="1" x14ac:dyDescent="0.25">
      <c r="B8" s="28">
        <f t="array" ref="B8:H8">DaysAndWeeks+DATE(CalendarYear,4,1)-WEEKDAY(DATE(CalendarYear,4,1),(WeekStart="Monday")+1)+15</f>
        <v>45025</v>
      </c>
      <c r="C8" s="28">
        <v>45026</v>
      </c>
      <c r="D8" s="28">
        <v>45027</v>
      </c>
      <c r="E8" s="28">
        <v>45028</v>
      </c>
      <c r="F8" s="28">
        <v>45029</v>
      </c>
      <c r="G8" s="28">
        <v>45030</v>
      </c>
      <c r="H8" s="28">
        <v>45031</v>
      </c>
    </row>
    <row r="9" spans="2:9" s="14" customFormat="1" ht="56.1" customHeight="1" x14ac:dyDescent="0.25">
      <c r="B9" s="26"/>
      <c r="C9" s="26"/>
      <c r="D9" s="26"/>
      <c r="E9" s="26"/>
      <c r="F9" s="26"/>
      <c r="G9" s="26"/>
      <c r="H9" s="26"/>
    </row>
    <row r="10" spans="2:9" s="4" customFormat="1" ht="24" customHeight="1" x14ac:dyDescent="0.25">
      <c r="B10" s="27">
        <f t="array" ref="B10:H10">DaysAndWeeks+DATE(CalendarYear,4,1)-WEEKDAY(DATE(CalendarYear,4,1),(WeekStart="Monday")+1)+22</f>
        <v>45032</v>
      </c>
      <c r="C10" s="27">
        <v>45033</v>
      </c>
      <c r="D10" s="27">
        <v>45034</v>
      </c>
      <c r="E10" s="27">
        <v>45035</v>
      </c>
      <c r="F10" s="27">
        <v>45036</v>
      </c>
      <c r="G10" s="27">
        <v>45037</v>
      </c>
      <c r="H10" s="27">
        <v>45038</v>
      </c>
    </row>
    <row r="11" spans="2:9" s="14" customFormat="1" ht="56.1" customHeight="1" x14ac:dyDescent="0.25">
      <c r="B11" s="25"/>
      <c r="C11" s="25"/>
      <c r="D11" s="25"/>
      <c r="E11" s="25"/>
      <c r="F11" s="25"/>
      <c r="G11" s="25"/>
      <c r="H11" s="25"/>
    </row>
    <row r="12" spans="2:9" s="4" customFormat="1" ht="24" customHeight="1" x14ac:dyDescent="0.25">
      <c r="B12" s="28">
        <f t="array" ref="B12:H12">DaysAndWeeks+DATE(CalendarYear,4,1)-WEEKDAY(DATE(CalendarYear,4,1),(WeekStart="Monday")+1)+29</f>
        <v>45039</v>
      </c>
      <c r="C12" s="28">
        <v>45040</v>
      </c>
      <c r="D12" s="28">
        <v>45041</v>
      </c>
      <c r="E12" s="28">
        <v>45042</v>
      </c>
      <c r="F12" s="28">
        <v>45043</v>
      </c>
      <c r="G12" s="28">
        <v>45044</v>
      </c>
      <c r="H12" s="28">
        <v>45045</v>
      </c>
    </row>
    <row r="13" spans="2:9" s="14" customFormat="1" ht="56.1" customHeight="1" x14ac:dyDescent="0.25">
      <c r="B13" s="26"/>
      <c r="C13" s="26"/>
      <c r="D13" s="26"/>
      <c r="E13" s="26"/>
      <c r="F13" s="26"/>
      <c r="G13" s="26"/>
      <c r="H13" s="26"/>
    </row>
    <row r="14" spans="2:9" s="4" customFormat="1" ht="24" customHeight="1" x14ac:dyDescent="0.25">
      <c r="B14" s="27">
        <f t="array" ref="B14:C14">DaysAndWeeks+DATE(CalendarYear,4,1)-WEEKDAY(DATE(CalendarYear,4,1),(WeekStart="Monday")+1)+36</f>
        <v>45046</v>
      </c>
      <c r="C14" s="27">
        <v>45047</v>
      </c>
      <c r="D14" s="54" t="s">
        <v>1</v>
      </c>
      <c r="E14" s="54"/>
      <c r="F14" s="54"/>
      <c r="G14" s="54"/>
      <c r="H14" s="55"/>
    </row>
    <row r="15" spans="2:9" s="14" customFormat="1" ht="56.1" customHeight="1" x14ac:dyDescent="0.25">
      <c r="B15" s="25"/>
      <c r="C15" s="25"/>
      <c r="D15" s="56"/>
      <c r="E15" s="56"/>
      <c r="F15" s="56"/>
      <c r="G15" s="56"/>
      <c r="H15" s="57"/>
    </row>
  </sheetData>
  <mergeCells count="3">
    <mergeCell ref="B2:D2"/>
    <mergeCell ref="D14:H14"/>
    <mergeCell ref="D15:H15"/>
  </mergeCells>
  <conditionalFormatting sqref="B4:G4">
    <cfRule type="expression" dxfId="17" priority="1">
      <formula>DAY(B4)&gt;8</formula>
    </cfRule>
  </conditionalFormatting>
  <conditionalFormatting sqref="B12:H12 B14:C14">
    <cfRule type="expression" dxfId="16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3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300-000001000000}"/>
    <dataValidation allowBlank="1" showInputMessage="1" showErrorMessage="1" prompt="April month calendar" sqref="A1" xr:uid="{00000000-0002-0000-03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300-000003000000}"/>
    <dataValidation allowBlank="1" showInputMessage="1" prompt="Enter monthly Notes in cell below" sqref="D14:H14" xr:uid="{00000000-0002-0000-0300-000004000000}"/>
    <dataValidation allowBlank="1" showInputMessage="1" prompt="Enter monthly Notes in this cell" sqref="D15:H15" xr:uid="{00000000-0002-0000-0300-000005000000}"/>
    <dataValidation allowBlank="1" showInputMessage="1" showErrorMessage="1" prompt="This row &amp; rows 7, 9, 11, 13, &amp; 15 are cells for entering daily notes related to the calendar day in the cell above." sqref="B5" xr:uid="{00000000-0002-0000-03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3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9" tint="0.59999389629810485"/>
    <pageSetUpPr fitToPage="1"/>
  </sheetPr>
  <dimension ref="B1:I15"/>
  <sheetViews>
    <sheetView showGridLines="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53" t="str">
        <f>"May "&amp;CalendarYear</f>
        <v>May 2023</v>
      </c>
      <c r="C2" s="53"/>
      <c r="D2" s="53"/>
      <c r="E2" s="2"/>
      <c r="F2" s="2"/>
      <c r="G2" s="2"/>
      <c r="H2" s="3"/>
    </row>
    <row r="3" spans="2:9" s="10" customFormat="1" ht="24" customHeight="1" x14ac:dyDescent="0.25">
      <c r="B3" s="21" t="str">
        <f>WeekStart</f>
        <v>Sunday</v>
      </c>
      <c r="C3" s="22" t="str">
        <f t="shared" ref="C3:H3" si="0">TEXT(C4,"dddd")</f>
        <v>Monday</v>
      </c>
      <c r="D3" s="22" t="str">
        <f t="shared" si="0"/>
        <v>Tuesday</v>
      </c>
      <c r="E3" s="22" t="str">
        <f t="shared" si="0"/>
        <v>Wednesday</v>
      </c>
      <c r="F3" s="22" t="str">
        <f t="shared" si="0"/>
        <v>Thursday</v>
      </c>
      <c r="G3" s="22" t="str">
        <f t="shared" si="0"/>
        <v>Friday</v>
      </c>
      <c r="H3" s="23" t="str">
        <f t="shared" si="0"/>
        <v>Saturday</v>
      </c>
    </row>
    <row r="4" spans="2:9" s="4" customFormat="1" ht="24" customHeight="1" x14ac:dyDescent="0.25">
      <c r="B4" s="24">
        <f t="array" ref="B4:H4">DaysAndWeeks+DATE(CalendarYear,5,1)-WEEKDAY(DATE(CalendarYear,5,1),(WeekStart="Monday")+1)+1</f>
        <v>45046</v>
      </c>
      <c r="C4" s="24">
        <v>45047</v>
      </c>
      <c r="D4" s="24">
        <v>45048</v>
      </c>
      <c r="E4" s="24">
        <v>45049</v>
      </c>
      <c r="F4" s="24">
        <v>45050</v>
      </c>
      <c r="G4" s="24">
        <v>45051</v>
      </c>
      <c r="H4" s="24">
        <v>45052</v>
      </c>
    </row>
    <row r="5" spans="2:9" s="14" customFormat="1" ht="56.1" customHeight="1" x14ac:dyDescent="0.25">
      <c r="B5" s="26"/>
      <c r="C5" s="26"/>
      <c r="D5" s="26"/>
      <c r="E5" s="26"/>
      <c r="F5" s="26"/>
      <c r="G5" s="26"/>
      <c r="H5" s="26"/>
    </row>
    <row r="6" spans="2:9" s="4" customFormat="1" ht="24" customHeight="1" x14ac:dyDescent="0.25">
      <c r="B6" s="27">
        <f t="array" ref="B6:H6">DaysAndWeeks+DATE(CalendarYear,5,1)-WEEKDAY(DATE(CalendarYear,5,1),(WeekStart="Monday")+1)+8</f>
        <v>45053</v>
      </c>
      <c r="C6" s="27">
        <v>45054</v>
      </c>
      <c r="D6" s="27">
        <v>45055</v>
      </c>
      <c r="E6" s="27">
        <v>45056</v>
      </c>
      <c r="F6" s="27">
        <v>45057</v>
      </c>
      <c r="G6" s="27">
        <v>45058</v>
      </c>
      <c r="H6" s="27">
        <v>45059</v>
      </c>
    </row>
    <row r="7" spans="2:9" s="14" customFormat="1" ht="56.1" customHeight="1" x14ac:dyDescent="0.25">
      <c r="B7" s="25"/>
      <c r="C7" s="25"/>
      <c r="D7" s="25"/>
      <c r="E7" s="25"/>
      <c r="F7" s="25"/>
      <c r="G7" s="25"/>
      <c r="H7" s="25"/>
    </row>
    <row r="8" spans="2:9" s="4" customFormat="1" ht="24" customHeight="1" x14ac:dyDescent="0.25">
      <c r="B8" s="28">
        <f t="array" ref="B8:H8">DaysAndWeeks+DATE(CalendarYear,5,1)-WEEKDAY(DATE(CalendarYear,5,1),(WeekStart="Monday")+1)+15</f>
        <v>45060</v>
      </c>
      <c r="C8" s="28">
        <v>45061</v>
      </c>
      <c r="D8" s="28">
        <v>45062</v>
      </c>
      <c r="E8" s="28">
        <v>45063</v>
      </c>
      <c r="F8" s="28">
        <v>45064</v>
      </c>
      <c r="G8" s="28">
        <v>45065</v>
      </c>
      <c r="H8" s="28">
        <v>45066</v>
      </c>
    </row>
    <row r="9" spans="2:9" s="14" customFormat="1" ht="56.1" customHeight="1" x14ac:dyDescent="0.25">
      <c r="B9" s="26"/>
      <c r="C9" s="26"/>
      <c r="D9" s="26"/>
      <c r="E9" s="26"/>
      <c r="F9" s="26"/>
      <c r="G9" s="26"/>
      <c r="H9" s="26"/>
    </row>
    <row r="10" spans="2:9" s="4" customFormat="1" ht="24" customHeight="1" x14ac:dyDescent="0.25">
      <c r="B10" s="27">
        <f t="array" ref="B10:H10">DaysAndWeeks+DATE(CalendarYear,5,1)-WEEKDAY(DATE(CalendarYear,5,1),(WeekStart="Monday")+1)+22</f>
        <v>45067</v>
      </c>
      <c r="C10" s="27">
        <v>45068</v>
      </c>
      <c r="D10" s="27">
        <v>45069</v>
      </c>
      <c r="E10" s="27">
        <v>45070</v>
      </c>
      <c r="F10" s="27">
        <v>45071</v>
      </c>
      <c r="G10" s="27">
        <v>45072</v>
      </c>
      <c r="H10" s="27">
        <v>45073</v>
      </c>
    </row>
    <row r="11" spans="2:9" s="14" customFormat="1" ht="56.1" customHeight="1" x14ac:dyDescent="0.25">
      <c r="B11" s="25"/>
      <c r="C11" s="25"/>
      <c r="D11" s="25"/>
      <c r="E11" s="25"/>
      <c r="F11" s="25"/>
      <c r="G11" s="25"/>
      <c r="H11" s="25"/>
    </row>
    <row r="12" spans="2:9" s="4" customFormat="1" ht="24" customHeight="1" x14ac:dyDescent="0.25">
      <c r="B12" s="28">
        <f t="array" ref="B12:H12">DaysAndWeeks+DATE(CalendarYear,5,1)-WEEKDAY(DATE(CalendarYear,5,1),(WeekStart="Monday")+1)+29</f>
        <v>45074</v>
      </c>
      <c r="C12" s="28">
        <v>45075</v>
      </c>
      <c r="D12" s="28">
        <v>45076</v>
      </c>
      <c r="E12" s="28">
        <v>45077</v>
      </c>
      <c r="F12" s="28">
        <v>45078</v>
      </c>
      <c r="G12" s="28">
        <v>45079</v>
      </c>
      <c r="H12" s="28">
        <v>45080</v>
      </c>
    </row>
    <row r="13" spans="2:9" s="14" customFormat="1" ht="56.1" customHeight="1" x14ac:dyDescent="0.25">
      <c r="B13" s="26"/>
      <c r="C13" s="26"/>
      <c r="D13" s="26"/>
      <c r="E13" s="26"/>
      <c r="F13" s="26"/>
      <c r="G13" s="26"/>
      <c r="H13" s="26"/>
    </row>
    <row r="14" spans="2:9" s="4" customFormat="1" ht="24" customHeight="1" x14ac:dyDescent="0.25">
      <c r="B14" s="27">
        <f t="array" ref="B14:C14">DaysAndWeeks+DATE(CalendarYear,5,1)-WEEKDAY(DATE(CalendarYear,5,1),(WeekStart="Monday")+1)+36</f>
        <v>45081</v>
      </c>
      <c r="C14" s="27">
        <v>45082</v>
      </c>
      <c r="D14" s="54" t="s">
        <v>1</v>
      </c>
      <c r="E14" s="54"/>
      <c r="F14" s="54"/>
      <c r="G14" s="54"/>
      <c r="H14" s="55"/>
    </row>
    <row r="15" spans="2:9" s="14" customFormat="1" ht="56.1" customHeight="1" x14ac:dyDescent="0.25">
      <c r="B15" s="25"/>
      <c r="C15" s="25"/>
      <c r="D15" s="56"/>
      <c r="E15" s="56"/>
      <c r="F15" s="56"/>
      <c r="G15" s="56"/>
      <c r="H15" s="57"/>
    </row>
  </sheetData>
  <mergeCells count="3">
    <mergeCell ref="B2:D2"/>
    <mergeCell ref="D14:H14"/>
    <mergeCell ref="D15:H15"/>
  </mergeCells>
  <conditionalFormatting sqref="B4:G4">
    <cfRule type="expression" dxfId="15" priority="1">
      <formula>DAY(B4)&gt;8</formula>
    </cfRule>
  </conditionalFormatting>
  <conditionalFormatting sqref="B12:H12 B14:C14">
    <cfRule type="expression" dxfId="14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4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400-000001000000}"/>
    <dataValidation allowBlank="1" showInputMessage="1" showErrorMessage="1" prompt="May month calendar" sqref="A1" xr:uid="{00000000-0002-0000-04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400-000003000000}"/>
    <dataValidation allowBlank="1" showInputMessage="1" showErrorMessage="1" prompt="This row &amp; rows 7, 9, 11, 13, &amp; 15 are cells for entering daily notes related to the calendar day in the cell above." sqref="B5" xr:uid="{00000000-0002-0000-0400-000004000000}"/>
    <dataValidation allowBlank="1" showInputMessage="1" prompt="Enter monthly Notes in this cell" sqref="D15:H15" xr:uid="{00000000-0002-0000-0400-000005000000}"/>
    <dataValidation allowBlank="1" showInputMessage="1" prompt="Enter monthly Notes in cell below" sqref="D14:H14" xr:uid="{00000000-0002-0000-04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4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B1:I15"/>
  <sheetViews>
    <sheetView showGridLines="0" topLeftCell="A12" zoomScaleNormal="100" workbookViewId="0">
      <selection activeCell="H13" sqref="H13"/>
    </sheetView>
  </sheetViews>
  <sheetFormatPr defaultColWidth="8.69921875" defaultRowHeight="13.8" x14ac:dyDescent="0.25"/>
  <cols>
    <col min="1" max="1" width="1.59765625" style="1" customWidth="1"/>
    <col min="2" max="2" width="16.59765625" style="1" customWidth="1"/>
    <col min="3" max="3" width="22.796875" style="1" customWidth="1"/>
    <col min="4" max="4" width="32.8984375" style="1" customWidth="1"/>
    <col min="5" max="5" width="36" style="1" customWidth="1"/>
    <col min="6" max="6" width="22.59765625" style="1" customWidth="1"/>
    <col min="7" max="7" width="25.19921875" style="1" customWidth="1"/>
    <col min="8" max="8" width="16.59765625" style="1" customWidth="1"/>
    <col min="9" max="9" width="1.59765625" style="1" customWidth="1"/>
    <col min="10" max="10" width="46.5" style="1" customWidth="1"/>
    <col min="11" max="12" width="8.69921875" style="1"/>
    <col min="13" max="13" width="30.19921875" style="1" customWidth="1"/>
    <col min="14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58" t="str">
        <f>"June "&amp;CalendarYear</f>
        <v>June 2023</v>
      </c>
      <c r="C2" s="58"/>
      <c r="D2" s="58"/>
      <c r="E2" s="2"/>
      <c r="F2" s="2"/>
      <c r="G2" s="2"/>
      <c r="H2" s="3"/>
    </row>
    <row r="3" spans="2:9" s="10" customFormat="1" ht="24" customHeight="1" x14ac:dyDescent="0.25">
      <c r="B3" s="29" t="str">
        <f>WeekStart</f>
        <v>Sunday</v>
      </c>
      <c r="C3" s="30" t="str">
        <f t="shared" ref="C3:H3" si="0">TEXT(C4,"dddd")</f>
        <v>Monday</v>
      </c>
      <c r="D3" s="30" t="str">
        <f t="shared" si="0"/>
        <v>Tuesday</v>
      </c>
      <c r="E3" s="30" t="str">
        <f t="shared" si="0"/>
        <v>Wednesday</v>
      </c>
      <c r="F3" s="30" t="str">
        <f t="shared" si="0"/>
        <v>Thursday</v>
      </c>
      <c r="G3" s="30" t="str">
        <f t="shared" si="0"/>
        <v>Friday</v>
      </c>
      <c r="H3" s="31" t="str">
        <f t="shared" si="0"/>
        <v>Saturday</v>
      </c>
    </row>
    <row r="4" spans="2:9" s="4" customFormat="1" ht="24" customHeight="1" x14ac:dyDescent="0.25">
      <c r="B4" s="32">
        <f t="array" ref="B4:H4">DaysAndWeeks+DATE(CalendarYear,6,1)-WEEKDAY(DATE(CalendarYear,6,1),(WeekStart="Monday")+1)+1</f>
        <v>45074</v>
      </c>
      <c r="C4" s="32">
        <v>45075</v>
      </c>
      <c r="D4" s="32">
        <v>45076</v>
      </c>
      <c r="E4" s="32">
        <v>45077</v>
      </c>
      <c r="F4" s="32">
        <v>45078</v>
      </c>
      <c r="G4" s="32">
        <v>45079</v>
      </c>
      <c r="H4" s="32">
        <v>45080</v>
      </c>
    </row>
    <row r="5" spans="2:9" s="14" customFormat="1" ht="56.1" customHeight="1" x14ac:dyDescent="0.25">
      <c r="B5" s="34"/>
      <c r="C5" s="34"/>
      <c r="D5" s="34"/>
      <c r="E5" s="34"/>
      <c r="F5" s="34"/>
      <c r="G5" s="34"/>
      <c r="H5" s="34"/>
    </row>
    <row r="6" spans="2:9" s="4" customFormat="1" ht="24" customHeight="1" x14ac:dyDescent="0.25">
      <c r="B6" s="35">
        <f t="array" ref="B6:H6">DaysAndWeeks+DATE(CalendarYear,6,1)-WEEKDAY(DATE(CalendarYear,6,1),(WeekStart="Monday")+1)+8</f>
        <v>45081</v>
      </c>
      <c r="C6" s="35">
        <v>45082</v>
      </c>
      <c r="D6" s="35">
        <v>45083</v>
      </c>
      <c r="E6" s="35">
        <v>45084</v>
      </c>
      <c r="F6" s="35">
        <v>45085</v>
      </c>
      <c r="G6" s="35">
        <v>45086</v>
      </c>
      <c r="H6" s="35">
        <v>45087</v>
      </c>
    </row>
    <row r="7" spans="2:9" s="14" customFormat="1" ht="56.1" customHeight="1" x14ac:dyDescent="0.25">
      <c r="B7" s="33"/>
      <c r="C7" s="33"/>
      <c r="D7" s="33"/>
      <c r="E7" s="33"/>
      <c r="F7" s="33"/>
      <c r="G7" s="33"/>
      <c r="H7" s="33"/>
    </row>
    <row r="8" spans="2:9" s="4" customFormat="1" ht="18.600000000000001" customHeight="1" x14ac:dyDescent="0.25">
      <c r="B8" s="36">
        <f t="array" ref="B8:H8">DaysAndWeeks+DATE(CalendarYear,6,1)-WEEKDAY(DATE(CalendarYear,6,1),(WeekStart="Monday")+1)+15</f>
        <v>45088</v>
      </c>
      <c r="C8" s="36">
        <v>45089</v>
      </c>
      <c r="D8" s="36">
        <v>45090</v>
      </c>
      <c r="E8" s="36">
        <v>45091</v>
      </c>
      <c r="F8" s="36">
        <v>45092</v>
      </c>
      <c r="G8" s="36">
        <v>45093</v>
      </c>
      <c r="H8" s="36">
        <v>45094</v>
      </c>
    </row>
    <row r="9" spans="2:9" s="14" customFormat="1" ht="12.6" hidden="1" customHeight="1" x14ac:dyDescent="0.25">
      <c r="B9" s="34"/>
      <c r="C9" s="34"/>
      <c r="D9" s="34"/>
      <c r="E9" s="34"/>
      <c r="F9" s="34"/>
      <c r="G9" s="34"/>
      <c r="H9" s="34"/>
    </row>
    <row r="10" spans="2:9" s="4" customFormat="1" ht="24" customHeight="1" x14ac:dyDescent="0.25">
      <c r="B10" s="35">
        <f t="array" ref="B10:H10">DaysAndWeeks+DATE(CalendarYear,6,1)-WEEKDAY(DATE(CalendarYear,6,1),(WeekStart="Monday")+1)+22</f>
        <v>45095</v>
      </c>
      <c r="C10" s="35">
        <v>45096</v>
      </c>
      <c r="D10" s="35">
        <v>45097</v>
      </c>
      <c r="E10" s="35">
        <v>45098</v>
      </c>
      <c r="F10" s="43">
        <v>45099</v>
      </c>
      <c r="G10" s="35">
        <v>45100</v>
      </c>
      <c r="H10" s="35">
        <v>45101</v>
      </c>
    </row>
    <row r="11" spans="2:9" s="14" customFormat="1" ht="75.599999999999994" customHeight="1" x14ac:dyDescent="0.25">
      <c r="B11" s="33"/>
      <c r="C11" s="33"/>
      <c r="D11" s="33"/>
      <c r="E11" s="33"/>
      <c r="F11" s="44" t="s">
        <v>6</v>
      </c>
      <c r="G11" s="44" t="s">
        <v>7</v>
      </c>
      <c r="H11" s="33"/>
    </row>
    <row r="12" spans="2:9" s="4" customFormat="1" ht="24" customHeight="1" x14ac:dyDescent="0.25">
      <c r="B12" s="36">
        <f t="array" ref="B12:H12">DaysAndWeeks+DATE(CalendarYear,6,1)-WEEKDAY(DATE(CalendarYear,6,1),(WeekStart="Monday")+1)+29</f>
        <v>45102</v>
      </c>
      <c r="C12" s="36">
        <v>45103</v>
      </c>
      <c r="D12" s="36">
        <v>45104</v>
      </c>
      <c r="E12" s="36">
        <v>45105</v>
      </c>
      <c r="F12" s="36">
        <v>45106</v>
      </c>
      <c r="G12" s="36">
        <v>45107</v>
      </c>
      <c r="H12" s="36">
        <v>45108</v>
      </c>
    </row>
    <row r="13" spans="2:9" s="14" customFormat="1" ht="217.2" customHeight="1" x14ac:dyDescent="0.25">
      <c r="B13" s="34"/>
      <c r="C13" s="45" t="s">
        <v>8</v>
      </c>
      <c r="D13" s="42" t="s">
        <v>9</v>
      </c>
      <c r="E13" s="42" t="s">
        <v>10</v>
      </c>
      <c r="F13" s="42" t="s">
        <v>11</v>
      </c>
      <c r="G13" s="42" t="s">
        <v>12</v>
      </c>
      <c r="H13" s="34"/>
    </row>
    <row r="14" spans="2:9" s="4" customFormat="1" ht="24" customHeight="1" x14ac:dyDescent="0.25">
      <c r="B14" s="35">
        <f t="array" ref="B14:C14">DaysAndWeeks+DATE(CalendarYear,6,1)-WEEKDAY(DATE(CalendarYear,6,1),(WeekStart="Monday")+1)+36</f>
        <v>45109</v>
      </c>
      <c r="C14" s="35">
        <v>45110</v>
      </c>
      <c r="D14" s="59"/>
      <c r="E14" s="59"/>
      <c r="F14" s="59"/>
      <c r="G14" s="59"/>
      <c r="H14" s="60"/>
    </row>
    <row r="15" spans="2:9" s="14" customFormat="1" ht="56.1" customHeight="1" x14ac:dyDescent="0.25">
      <c r="B15" s="33"/>
      <c r="C15" s="33"/>
      <c r="D15" s="61"/>
      <c r="E15" s="61"/>
      <c r="F15" s="61"/>
      <c r="G15" s="61"/>
      <c r="H15" s="62"/>
    </row>
  </sheetData>
  <mergeCells count="3">
    <mergeCell ref="B2:D2"/>
    <mergeCell ref="D14:H14"/>
    <mergeCell ref="D15:H15"/>
  </mergeCells>
  <conditionalFormatting sqref="B4:G4">
    <cfRule type="expression" dxfId="13" priority="1">
      <formula>DAY(B4)&gt;8</formula>
    </cfRule>
  </conditionalFormatting>
  <conditionalFormatting sqref="B12:H12 B14:C14">
    <cfRule type="expression" dxfId="12" priority="2">
      <formula>AND(DAY(B12)&gt;=1,DAY(B12)&lt;=15)</formula>
    </cfRule>
  </conditionalFormatting>
  <dataValidations disablePrompts="1" count="8">
    <dataValidation allowBlank="1" showInputMessage="1" showErrorMessage="1" prompt="Automatically determined weekday" sqref="C3:H3" xr:uid="{00000000-0002-0000-0500-000000000000}"/>
    <dataValidation allowBlank="1" showInputMessage="1" showErrorMessage="1" prompt="June month calendar" sqref="A1" xr:uid="{00000000-0002-0000-05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5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500-000003000000}"/>
    <dataValidation allowBlank="1" showInputMessage="1" prompt="Enter monthly Notes in cell below" sqref="D14:H14" xr:uid="{00000000-0002-0000-0500-000004000000}"/>
    <dataValidation allowBlank="1" showInputMessage="1" prompt="Enter monthly Notes in this cell" sqref="D15:H15" xr:uid="{00000000-0002-0000-0500-000005000000}"/>
    <dataValidation allowBlank="1" showInputMessage="1" showErrorMessage="1" prompt="This row &amp; rows 7, 9, 11, 13, &amp; 15 are cells for entering daily notes related to the calendar day in the cell above." sqref="B5" xr:uid="{00000000-0002-0000-05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5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0.59999389629810485"/>
    <pageSetUpPr fitToPage="1"/>
  </sheetPr>
  <dimension ref="B1:I15"/>
  <sheetViews>
    <sheetView showGridLines="0" tabSelected="1" topLeftCell="A9" zoomScaleNormal="100" workbookViewId="0">
      <selection activeCell="C11" sqref="C11"/>
    </sheetView>
  </sheetViews>
  <sheetFormatPr defaultColWidth="8.69921875" defaultRowHeight="13.8" x14ac:dyDescent="0.25"/>
  <cols>
    <col min="1" max="1" width="1.59765625" style="1" customWidth="1"/>
    <col min="2" max="2" width="16.59765625" style="1" customWidth="1"/>
    <col min="3" max="3" width="24.59765625" style="1" customWidth="1"/>
    <col min="4" max="5" width="22" style="1" customWidth="1"/>
    <col min="6" max="6" width="20.5" style="1" customWidth="1"/>
    <col min="7" max="7" width="19.59765625" style="1" customWidth="1"/>
    <col min="8" max="8" width="30.296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58" t="str">
        <f>"July "&amp;CalendarYear</f>
        <v>July 2023</v>
      </c>
      <c r="C2" s="58"/>
      <c r="D2" s="58"/>
      <c r="E2" s="2"/>
      <c r="F2" s="2"/>
      <c r="G2" s="2"/>
      <c r="H2" s="3"/>
    </row>
    <row r="3" spans="2:9" s="10" customFormat="1" ht="24" customHeight="1" x14ac:dyDescent="0.25">
      <c r="B3" s="29" t="str">
        <f>WeekStart</f>
        <v>Sunday</v>
      </c>
      <c r="C3" s="30" t="str">
        <f t="shared" ref="C3:H3" si="0">TEXT(C4,"dddd")</f>
        <v>Monday</v>
      </c>
      <c r="D3" s="30" t="str">
        <f t="shared" si="0"/>
        <v>Tuesday</v>
      </c>
      <c r="E3" s="30" t="str">
        <f t="shared" si="0"/>
        <v>Wednesday</v>
      </c>
      <c r="F3" s="30" t="str">
        <f t="shared" si="0"/>
        <v>Thursday</v>
      </c>
      <c r="G3" s="30" t="str">
        <f t="shared" si="0"/>
        <v>Friday</v>
      </c>
      <c r="H3" s="31" t="str">
        <f t="shared" si="0"/>
        <v>Saturday</v>
      </c>
    </row>
    <row r="4" spans="2:9" s="4" customFormat="1" ht="24" customHeight="1" x14ac:dyDescent="0.25">
      <c r="B4" s="32">
        <f t="array" ref="B4:H4">DaysAndWeeks+DATE(CalendarYear,7,1)-WEEKDAY(DATE(CalendarYear,7,1),(WeekStart="Monday")+1)+1</f>
        <v>45102</v>
      </c>
      <c r="C4" s="32">
        <v>45103</v>
      </c>
      <c r="D4" s="32">
        <v>45104</v>
      </c>
      <c r="E4" s="32">
        <v>45105</v>
      </c>
      <c r="F4" s="32">
        <v>45106</v>
      </c>
      <c r="G4" s="32">
        <v>45107</v>
      </c>
      <c r="H4" s="32">
        <v>45108</v>
      </c>
    </row>
    <row r="5" spans="2:9" s="14" customFormat="1" ht="90" customHeight="1" x14ac:dyDescent="0.25">
      <c r="B5" s="34"/>
      <c r="C5" s="34"/>
      <c r="D5" s="34"/>
      <c r="E5" s="34"/>
      <c r="F5" s="34"/>
      <c r="G5" s="34"/>
      <c r="H5" s="34" t="s">
        <v>13</v>
      </c>
    </row>
    <row r="6" spans="2:9" s="4" customFormat="1" ht="24" customHeight="1" x14ac:dyDescent="0.25">
      <c r="B6" s="35">
        <f t="array" ref="B6:H6">DaysAndWeeks+DATE(CalendarYear,7,1)-WEEKDAY(DATE(CalendarYear,7,1),(WeekStart="Monday")+1)+8</f>
        <v>45109</v>
      </c>
      <c r="C6" s="35">
        <v>45110</v>
      </c>
      <c r="D6" s="35">
        <v>45111</v>
      </c>
      <c r="E6" s="35">
        <v>45112</v>
      </c>
      <c r="F6" s="35">
        <v>45113</v>
      </c>
      <c r="G6" s="35">
        <v>45114</v>
      </c>
      <c r="H6" s="35">
        <v>45115</v>
      </c>
    </row>
    <row r="7" spans="2:9" s="14" customFormat="1" ht="129" customHeight="1" x14ac:dyDescent="0.25">
      <c r="B7" s="33"/>
      <c r="C7" s="46" t="s">
        <v>13</v>
      </c>
      <c r="D7" s="46" t="s">
        <v>14</v>
      </c>
      <c r="E7" s="44" t="s">
        <v>16</v>
      </c>
      <c r="F7" s="46" t="s">
        <v>15</v>
      </c>
      <c r="G7" s="33"/>
      <c r="H7" s="33"/>
    </row>
    <row r="8" spans="2:9" s="4" customFormat="1" ht="24" customHeight="1" x14ac:dyDescent="0.25">
      <c r="B8" s="36">
        <f t="array" ref="B8:H8">DaysAndWeeks+DATE(CalendarYear,7,1)-WEEKDAY(DATE(CalendarYear,7,1),(WeekStart="Monday")+1)+15</f>
        <v>45116</v>
      </c>
      <c r="C8" s="36">
        <v>45117</v>
      </c>
      <c r="D8" s="36">
        <v>45118</v>
      </c>
      <c r="E8" s="36">
        <v>45119</v>
      </c>
      <c r="F8" s="36">
        <v>45120</v>
      </c>
      <c r="G8" s="36">
        <v>45121</v>
      </c>
      <c r="H8" s="36">
        <v>45122</v>
      </c>
    </row>
    <row r="9" spans="2:9" s="14" customFormat="1" ht="106.2" customHeight="1" x14ac:dyDescent="0.25">
      <c r="B9" s="34"/>
      <c r="C9" s="42" t="s">
        <v>17</v>
      </c>
      <c r="D9" s="34"/>
      <c r="E9" s="34" t="s">
        <v>19</v>
      </c>
      <c r="F9" s="34" t="s">
        <v>18</v>
      </c>
      <c r="G9" s="34"/>
      <c r="H9" s="34"/>
    </row>
    <row r="10" spans="2:9" s="4" customFormat="1" ht="24" customHeight="1" x14ac:dyDescent="0.25">
      <c r="B10" s="35">
        <f t="array" ref="B10:H10">DaysAndWeeks+DATE(CalendarYear,7,1)-WEEKDAY(DATE(CalendarYear,7,1),(WeekStart="Monday")+1)+22</f>
        <v>45123</v>
      </c>
      <c r="C10" s="35">
        <v>45124</v>
      </c>
      <c r="D10" s="35">
        <v>45125</v>
      </c>
      <c r="E10" s="35">
        <v>45126</v>
      </c>
      <c r="F10" s="35">
        <v>45127</v>
      </c>
      <c r="G10" s="35">
        <v>45128</v>
      </c>
      <c r="H10" s="35">
        <v>45129</v>
      </c>
    </row>
    <row r="11" spans="2:9" s="14" customFormat="1" ht="111" customHeight="1" x14ac:dyDescent="0.25">
      <c r="B11" s="33"/>
      <c r="C11" s="44" t="s">
        <v>21</v>
      </c>
      <c r="D11" s="33" t="s">
        <v>20</v>
      </c>
      <c r="E11" s="33"/>
      <c r="F11" s="33"/>
      <c r="G11" s="33"/>
      <c r="H11" s="33"/>
    </row>
    <row r="12" spans="2:9" s="4" customFormat="1" ht="24" customHeight="1" x14ac:dyDescent="0.25">
      <c r="B12" s="36">
        <f t="array" ref="B12:H12">DaysAndWeeks+DATE(CalendarYear,7,1)-WEEKDAY(DATE(CalendarYear,7,1),(WeekStart="Monday")+1)+29</f>
        <v>45130</v>
      </c>
      <c r="C12" s="36">
        <v>45131</v>
      </c>
      <c r="D12" s="36">
        <v>45132</v>
      </c>
      <c r="E12" s="36">
        <v>45133</v>
      </c>
      <c r="F12" s="36">
        <v>45134</v>
      </c>
      <c r="G12" s="36">
        <v>45135</v>
      </c>
      <c r="H12" s="36">
        <v>45136</v>
      </c>
    </row>
    <row r="13" spans="2:9" s="14" customFormat="1" ht="56.1" customHeight="1" x14ac:dyDescent="0.25">
      <c r="B13" s="34"/>
      <c r="C13" s="34"/>
      <c r="D13" s="34"/>
      <c r="E13" s="34"/>
      <c r="F13" s="34"/>
      <c r="G13" s="34"/>
      <c r="H13" s="34"/>
    </row>
    <row r="14" spans="2:9" s="4" customFormat="1" ht="24" customHeight="1" x14ac:dyDescent="0.25">
      <c r="B14" s="35">
        <f t="array" ref="B14:C14">DaysAndWeeks+DATE(CalendarYear,7,1)-WEEKDAY(DATE(CalendarYear,7,1),(WeekStart="Monday")+1)+36</f>
        <v>45137</v>
      </c>
      <c r="C14" s="35">
        <v>45138</v>
      </c>
      <c r="D14" s="59" t="s">
        <v>1</v>
      </c>
      <c r="E14" s="59"/>
      <c r="F14" s="59"/>
      <c r="G14" s="59"/>
      <c r="H14" s="60"/>
    </row>
    <row r="15" spans="2:9" s="14" customFormat="1" ht="56.1" customHeight="1" x14ac:dyDescent="0.25">
      <c r="B15" s="33"/>
      <c r="C15" s="33"/>
      <c r="D15" s="61"/>
      <c r="E15" s="61"/>
      <c r="F15" s="61"/>
      <c r="G15" s="61"/>
      <c r="H15" s="62"/>
    </row>
  </sheetData>
  <mergeCells count="3">
    <mergeCell ref="B2:D2"/>
    <mergeCell ref="D14:H14"/>
    <mergeCell ref="D15:H15"/>
  </mergeCells>
  <conditionalFormatting sqref="B4:G4">
    <cfRule type="expression" dxfId="11" priority="1">
      <formula>DAY(B4)&gt;8</formula>
    </cfRule>
  </conditionalFormatting>
  <conditionalFormatting sqref="B12:H12 B14:C14">
    <cfRule type="expression" dxfId="10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600-000000000000}"/>
    <dataValidation allowBlank="1" showInputMessage="1" showErrorMessage="1" prompt="July month calendar" sqref="A1" xr:uid="{00000000-0002-0000-06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6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600-000003000000}"/>
    <dataValidation allowBlank="1" showInputMessage="1" showErrorMessage="1" prompt="This row &amp; rows 7, 9, 11, 13, &amp; 15 are cells for entering daily notes related to the calendar day in the cell above." sqref="B5" xr:uid="{00000000-0002-0000-0600-000004000000}"/>
    <dataValidation allowBlank="1" showInputMessage="1" prompt="Enter monthly Notes in this cell" sqref="D15:H15" xr:uid="{00000000-0002-0000-0600-000005000000}"/>
    <dataValidation allowBlank="1" showInputMessage="1" prompt="Enter monthly Notes in cell below" sqref="D14:H14" xr:uid="{00000000-0002-0000-06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6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0.59999389629810485"/>
    <pageSetUpPr fitToPage="1"/>
  </sheetPr>
  <dimension ref="B1:I15"/>
  <sheetViews>
    <sheetView showGridLines="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58" t="str">
        <f>"August "&amp;CalendarYear</f>
        <v>August 2023</v>
      </c>
      <c r="C2" s="58"/>
      <c r="D2" s="58"/>
      <c r="E2" s="2"/>
      <c r="F2" s="2"/>
      <c r="G2" s="2"/>
      <c r="H2" s="3"/>
    </row>
    <row r="3" spans="2:9" s="10" customFormat="1" ht="24" customHeight="1" x14ac:dyDescent="0.25">
      <c r="B3" s="29" t="str">
        <f>WeekStart</f>
        <v>Sunday</v>
      </c>
      <c r="C3" s="30" t="str">
        <f t="shared" ref="C3:H3" si="0">TEXT(C4,"dddd")</f>
        <v>Monday</v>
      </c>
      <c r="D3" s="30" t="str">
        <f t="shared" si="0"/>
        <v>Tuesday</v>
      </c>
      <c r="E3" s="30" t="str">
        <f t="shared" si="0"/>
        <v>Wednesday</v>
      </c>
      <c r="F3" s="30" t="str">
        <f t="shared" si="0"/>
        <v>Thursday</v>
      </c>
      <c r="G3" s="30" t="str">
        <f t="shared" si="0"/>
        <v>Friday</v>
      </c>
      <c r="H3" s="31" t="str">
        <f t="shared" si="0"/>
        <v>Saturday</v>
      </c>
    </row>
    <row r="4" spans="2:9" s="4" customFormat="1" ht="24" customHeight="1" x14ac:dyDescent="0.25">
      <c r="B4" s="32">
        <f t="array" ref="B4:H4">DaysAndWeeks+DATE(CalendarYear,8,1)-WEEKDAY(DATE(CalendarYear,8,1),(WeekStart="Monday")+1)+1</f>
        <v>45137</v>
      </c>
      <c r="C4" s="32">
        <v>45138</v>
      </c>
      <c r="D4" s="32">
        <v>45139</v>
      </c>
      <c r="E4" s="32">
        <v>45140</v>
      </c>
      <c r="F4" s="32">
        <v>45141</v>
      </c>
      <c r="G4" s="32">
        <v>45142</v>
      </c>
      <c r="H4" s="32">
        <v>45143</v>
      </c>
    </row>
    <row r="5" spans="2:9" s="14" customFormat="1" ht="56.1" customHeight="1" x14ac:dyDescent="0.25">
      <c r="B5" s="34"/>
      <c r="C5" s="34"/>
      <c r="D5" s="34"/>
      <c r="E5" s="34"/>
      <c r="F5" s="34"/>
      <c r="G5" s="34"/>
      <c r="H5" s="34"/>
    </row>
    <row r="6" spans="2:9" s="4" customFormat="1" ht="24" customHeight="1" x14ac:dyDescent="0.25">
      <c r="B6" s="35">
        <f t="array" ref="B6:H6">DaysAndWeeks+DATE(CalendarYear,8,1)-WEEKDAY(DATE(CalendarYear,8,1),(WeekStart="Monday")+1)+8</f>
        <v>45144</v>
      </c>
      <c r="C6" s="35">
        <v>45145</v>
      </c>
      <c r="D6" s="35">
        <v>45146</v>
      </c>
      <c r="E6" s="35">
        <v>45147</v>
      </c>
      <c r="F6" s="35">
        <v>45148</v>
      </c>
      <c r="G6" s="35">
        <v>45149</v>
      </c>
      <c r="H6" s="35">
        <v>45150</v>
      </c>
    </row>
    <row r="7" spans="2:9" s="14" customFormat="1" ht="56.1" customHeight="1" x14ac:dyDescent="0.25">
      <c r="B7" s="33"/>
      <c r="C7" s="33"/>
      <c r="D7" s="33"/>
      <c r="E7" s="33"/>
      <c r="F7" s="33"/>
      <c r="G7" s="33"/>
      <c r="H7" s="33"/>
    </row>
    <row r="8" spans="2:9" s="4" customFormat="1" ht="24" customHeight="1" x14ac:dyDescent="0.25">
      <c r="B8" s="36">
        <f t="array" ref="B8:H8">DaysAndWeeks+DATE(CalendarYear,8,1)-WEEKDAY(DATE(CalendarYear,8,1),(WeekStart="Monday")+1)+15</f>
        <v>45151</v>
      </c>
      <c r="C8" s="36">
        <v>45152</v>
      </c>
      <c r="D8" s="36">
        <v>45153</v>
      </c>
      <c r="E8" s="36">
        <v>45154</v>
      </c>
      <c r="F8" s="36">
        <v>45155</v>
      </c>
      <c r="G8" s="36">
        <v>45156</v>
      </c>
      <c r="H8" s="36">
        <v>45157</v>
      </c>
    </row>
    <row r="9" spans="2:9" s="14" customFormat="1" ht="56.1" customHeight="1" x14ac:dyDescent="0.25">
      <c r="B9" s="34"/>
      <c r="C9" s="34"/>
      <c r="D9" s="34"/>
      <c r="E9" s="34"/>
      <c r="F9" s="34"/>
      <c r="G9" s="34"/>
      <c r="H9" s="34"/>
    </row>
    <row r="10" spans="2:9" s="4" customFormat="1" ht="24" customHeight="1" x14ac:dyDescent="0.25">
      <c r="B10" s="35">
        <f t="array" ref="B10:H10">DaysAndWeeks+DATE(CalendarYear,8,1)-WEEKDAY(DATE(CalendarYear,8,1),(WeekStart="Monday")+1)+22</f>
        <v>45158</v>
      </c>
      <c r="C10" s="35">
        <v>45159</v>
      </c>
      <c r="D10" s="35">
        <v>45160</v>
      </c>
      <c r="E10" s="35">
        <v>45161</v>
      </c>
      <c r="F10" s="35">
        <v>45162</v>
      </c>
      <c r="G10" s="35">
        <v>45163</v>
      </c>
      <c r="H10" s="35">
        <v>45164</v>
      </c>
    </row>
    <row r="11" spans="2:9" s="14" customFormat="1" ht="56.1" customHeight="1" x14ac:dyDescent="0.25">
      <c r="B11" s="33"/>
      <c r="C11" s="33"/>
      <c r="D11" s="33"/>
      <c r="E11" s="33"/>
      <c r="F11" s="33"/>
      <c r="G11" s="33"/>
      <c r="H11" s="33"/>
    </row>
    <row r="12" spans="2:9" s="4" customFormat="1" ht="24" customHeight="1" x14ac:dyDescent="0.25">
      <c r="B12" s="36">
        <f t="array" ref="B12:H12">DaysAndWeeks+DATE(CalendarYear,8,1)-WEEKDAY(DATE(CalendarYear,8,1),(WeekStart="Monday")+1)+29</f>
        <v>45165</v>
      </c>
      <c r="C12" s="36">
        <v>45166</v>
      </c>
      <c r="D12" s="36">
        <v>45167</v>
      </c>
      <c r="E12" s="36">
        <v>45168</v>
      </c>
      <c r="F12" s="36">
        <v>45169</v>
      </c>
      <c r="G12" s="36">
        <v>45170</v>
      </c>
      <c r="H12" s="36">
        <v>45171</v>
      </c>
    </row>
    <row r="13" spans="2:9" s="14" customFormat="1" ht="56.1" customHeight="1" x14ac:dyDescent="0.25">
      <c r="B13" s="34"/>
      <c r="C13" s="34"/>
      <c r="D13" s="34"/>
      <c r="E13" s="34"/>
      <c r="F13" s="34"/>
      <c r="G13" s="34"/>
      <c r="H13" s="34"/>
    </row>
    <row r="14" spans="2:9" s="4" customFormat="1" ht="24" customHeight="1" x14ac:dyDescent="0.25">
      <c r="B14" s="35">
        <f t="array" ref="B14:C14">DaysAndWeeks+DATE(CalendarYear,8,1)-WEEKDAY(DATE(CalendarYear,8,1),(WeekStart="Monday")+1)+36</f>
        <v>45172</v>
      </c>
      <c r="C14" s="35">
        <v>45173</v>
      </c>
      <c r="D14" s="59" t="s">
        <v>1</v>
      </c>
      <c r="E14" s="59"/>
      <c r="F14" s="59"/>
      <c r="G14" s="59"/>
      <c r="H14" s="60"/>
    </row>
    <row r="15" spans="2:9" s="14" customFormat="1" ht="56.1" customHeight="1" x14ac:dyDescent="0.25">
      <c r="B15" s="33"/>
      <c r="C15" s="33"/>
      <c r="D15" s="61"/>
      <c r="E15" s="61"/>
      <c r="F15" s="61"/>
      <c r="G15" s="61"/>
      <c r="H15" s="62"/>
    </row>
  </sheetData>
  <mergeCells count="3">
    <mergeCell ref="B2:D2"/>
    <mergeCell ref="D14:H14"/>
    <mergeCell ref="D15:H15"/>
  </mergeCells>
  <conditionalFormatting sqref="B4:G4">
    <cfRule type="expression" dxfId="9" priority="1">
      <formula>DAY(B4)&gt;8</formula>
    </cfRule>
  </conditionalFormatting>
  <conditionalFormatting sqref="B12:H12 B14:C14">
    <cfRule type="expression" dxfId="8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7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700-000001000000}"/>
    <dataValidation allowBlank="1" showInputMessage="1" showErrorMessage="1" prompt="August month calendar" sqref="A1" xr:uid="{00000000-0002-0000-07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700-000003000000}"/>
    <dataValidation allowBlank="1" showInputMessage="1" prompt="Enter monthly Notes in cell below" sqref="D14:H14" xr:uid="{00000000-0002-0000-0700-000004000000}"/>
    <dataValidation allowBlank="1" showInputMessage="1" prompt="Enter monthly Notes in this cell" sqref="D15:H15" xr:uid="{00000000-0002-0000-0700-000005000000}"/>
    <dataValidation allowBlank="1" showInputMessage="1" showErrorMessage="1" prompt="This row &amp; rows 7, 9, 11, 13, &amp; 15 are cells for entering daily notes related to the calendar day in the cell above." sqref="B5" xr:uid="{00000000-0002-0000-07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7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59999389629810485"/>
    <pageSetUpPr fitToPage="1"/>
  </sheetPr>
  <dimension ref="B1:I15"/>
  <sheetViews>
    <sheetView showGridLines="0" zoomScaleNormal="10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63" t="str">
        <f>"September "&amp;CalendarYear</f>
        <v>September 2023</v>
      </c>
      <c r="C2" s="63"/>
      <c r="D2" s="63"/>
      <c r="E2" s="2"/>
      <c r="F2" s="2"/>
      <c r="G2" s="2"/>
      <c r="H2" s="3"/>
    </row>
    <row r="3" spans="2:9" s="10" customFormat="1" ht="24" customHeight="1" x14ac:dyDescent="0.25">
      <c r="B3" s="18" t="str">
        <f>WeekStart</f>
        <v>Sunday</v>
      </c>
      <c r="C3" s="19" t="str">
        <f t="shared" ref="C3:H3" si="0">TEXT(C4,"dddd")</f>
        <v>Monday</v>
      </c>
      <c r="D3" s="19" t="str">
        <f t="shared" si="0"/>
        <v>Tuesday</v>
      </c>
      <c r="E3" s="19" t="str">
        <f t="shared" si="0"/>
        <v>Wednesday</v>
      </c>
      <c r="F3" s="19" t="str">
        <f t="shared" si="0"/>
        <v>Thursday</v>
      </c>
      <c r="G3" s="19" t="str">
        <f t="shared" si="0"/>
        <v>Friday</v>
      </c>
      <c r="H3" s="20" t="str">
        <f t="shared" si="0"/>
        <v>Saturday</v>
      </c>
    </row>
    <row r="4" spans="2:9" s="4" customFormat="1" ht="24" customHeight="1" x14ac:dyDescent="0.25">
      <c r="B4" s="37">
        <f t="array" ref="B4:H4">DaysAndWeeks+DATE(CalendarYear,9,1)-WEEKDAY(DATE(CalendarYear,9,1),(WeekStart="Monday")+1)+1</f>
        <v>45165</v>
      </c>
      <c r="C4" s="37">
        <v>45166</v>
      </c>
      <c r="D4" s="37">
        <v>45167</v>
      </c>
      <c r="E4" s="37">
        <v>45168</v>
      </c>
      <c r="F4" s="37">
        <v>45169</v>
      </c>
      <c r="G4" s="37">
        <v>45170</v>
      </c>
      <c r="H4" s="37">
        <v>45171</v>
      </c>
    </row>
    <row r="5" spans="2:9" s="14" customFormat="1" ht="56.1" customHeight="1" x14ac:dyDescent="0.25">
      <c r="B5" s="39"/>
      <c r="C5" s="39"/>
      <c r="D5" s="39"/>
      <c r="E5" s="39"/>
      <c r="F5" s="39"/>
      <c r="G5" s="39"/>
      <c r="H5" s="39"/>
    </row>
    <row r="6" spans="2:9" s="4" customFormat="1" ht="24" customHeight="1" x14ac:dyDescent="0.25">
      <c r="B6" s="40">
        <f t="array" ref="B6:H6">DaysAndWeeks+DATE(CalendarYear,9,1)-WEEKDAY(DATE(CalendarYear,9,1),(WeekStart="Monday")+1)+8</f>
        <v>45172</v>
      </c>
      <c r="C6" s="40">
        <v>45173</v>
      </c>
      <c r="D6" s="40">
        <v>45174</v>
      </c>
      <c r="E6" s="40">
        <v>45175</v>
      </c>
      <c r="F6" s="40">
        <v>45176</v>
      </c>
      <c r="G6" s="40">
        <v>45177</v>
      </c>
      <c r="H6" s="40">
        <v>45178</v>
      </c>
    </row>
    <row r="7" spans="2:9" s="14" customFormat="1" ht="56.1" customHeight="1" x14ac:dyDescent="0.25">
      <c r="B7" s="38"/>
      <c r="C7" s="38"/>
      <c r="D7" s="38"/>
      <c r="E7" s="38"/>
      <c r="F7" s="38"/>
      <c r="G7" s="38"/>
      <c r="H7" s="38"/>
    </row>
    <row r="8" spans="2:9" s="4" customFormat="1" ht="24" customHeight="1" x14ac:dyDescent="0.25">
      <c r="B8" s="41">
        <f t="array" ref="B8:H8">DaysAndWeeks+DATE(CalendarYear,9,1)-WEEKDAY(DATE(CalendarYear,9,1),(WeekStart="Monday")+1)+15</f>
        <v>45179</v>
      </c>
      <c r="C8" s="41">
        <v>45180</v>
      </c>
      <c r="D8" s="41">
        <v>45181</v>
      </c>
      <c r="E8" s="41">
        <v>45182</v>
      </c>
      <c r="F8" s="41">
        <v>45183</v>
      </c>
      <c r="G8" s="41">
        <v>45184</v>
      </c>
      <c r="H8" s="41">
        <v>45185</v>
      </c>
    </row>
    <row r="9" spans="2:9" s="14" customFormat="1" ht="56.1" customHeight="1" x14ac:dyDescent="0.25">
      <c r="B9" s="39"/>
      <c r="C9" s="39"/>
      <c r="D9" s="39"/>
      <c r="E9" s="39"/>
      <c r="F9" s="39"/>
      <c r="G9" s="39"/>
      <c r="H9" s="39"/>
    </row>
    <row r="10" spans="2:9" s="4" customFormat="1" ht="24" customHeight="1" x14ac:dyDescent="0.25">
      <c r="B10" s="40">
        <f t="array" ref="B10:H10">DaysAndWeeks+DATE(CalendarYear,9,1)-WEEKDAY(DATE(CalendarYear,9,1),(WeekStart="Monday")+1)+22</f>
        <v>45186</v>
      </c>
      <c r="C10" s="40">
        <v>45187</v>
      </c>
      <c r="D10" s="40">
        <v>45188</v>
      </c>
      <c r="E10" s="40">
        <v>45189</v>
      </c>
      <c r="F10" s="40">
        <v>45190</v>
      </c>
      <c r="G10" s="40">
        <v>45191</v>
      </c>
      <c r="H10" s="40">
        <v>45192</v>
      </c>
    </row>
    <row r="11" spans="2:9" s="14" customFormat="1" ht="56.1" customHeight="1" x14ac:dyDescent="0.25">
      <c r="B11" s="38"/>
      <c r="C11" s="38"/>
      <c r="D11" s="38"/>
      <c r="E11" s="38"/>
      <c r="F11" s="38"/>
      <c r="G11" s="38"/>
      <c r="H11" s="38"/>
    </row>
    <row r="12" spans="2:9" s="4" customFormat="1" ht="24" customHeight="1" x14ac:dyDescent="0.25">
      <c r="B12" s="41">
        <f t="array" ref="B12:H12">DaysAndWeeks+DATE(CalendarYear,9,1)-WEEKDAY(DATE(CalendarYear,9,1),(WeekStart="Monday")+1)+29</f>
        <v>45193</v>
      </c>
      <c r="C12" s="41">
        <v>45194</v>
      </c>
      <c r="D12" s="41">
        <v>45195</v>
      </c>
      <c r="E12" s="41">
        <v>45196</v>
      </c>
      <c r="F12" s="41">
        <v>45197</v>
      </c>
      <c r="G12" s="41">
        <v>45198</v>
      </c>
      <c r="H12" s="41">
        <v>45199</v>
      </c>
    </row>
    <row r="13" spans="2:9" s="14" customFormat="1" ht="56.1" customHeight="1" x14ac:dyDescent="0.25">
      <c r="B13" s="39"/>
      <c r="C13" s="39"/>
      <c r="D13" s="39"/>
      <c r="E13" s="39"/>
      <c r="F13" s="39"/>
      <c r="G13" s="39"/>
      <c r="H13" s="39"/>
    </row>
    <row r="14" spans="2:9" s="4" customFormat="1" ht="24" customHeight="1" x14ac:dyDescent="0.25">
      <c r="B14" s="40">
        <f t="array" ref="B14:C14">DaysAndWeeks+DATE(CalendarYear,9,1)-WEEKDAY(DATE(CalendarYear,9,1),(WeekStart="Monday")+1)+36</f>
        <v>45200</v>
      </c>
      <c r="C14" s="40">
        <v>45201</v>
      </c>
      <c r="D14" s="64" t="s">
        <v>1</v>
      </c>
      <c r="E14" s="64"/>
      <c r="F14" s="64"/>
      <c r="G14" s="64"/>
      <c r="H14" s="65"/>
    </row>
    <row r="15" spans="2:9" s="14" customFormat="1" ht="56.1" customHeight="1" x14ac:dyDescent="0.25">
      <c r="B15" s="38"/>
      <c r="C15" s="38"/>
      <c r="D15" s="66"/>
      <c r="E15" s="66"/>
      <c r="F15" s="66"/>
      <c r="G15" s="66"/>
      <c r="H15" s="67"/>
    </row>
  </sheetData>
  <mergeCells count="3">
    <mergeCell ref="B2:D2"/>
    <mergeCell ref="D14:H14"/>
    <mergeCell ref="D15:H15"/>
  </mergeCells>
  <conditionalFormatting sqref="B4:G4">
    <cfRule type="expression" dxfId="7" priority="1">
      <formula>DAY(B4)&gt;8</formula>
    </cfRule>
  </conditionalFormatting>
  <conditionalFormatting sqref="B12:H12 B14:C14">
    <cfRule type="expression" dxfId="6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8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800-000001000000}"/>
    <dataValidation allowBlank="1" showInputMessage="1" showErrorMessage="1" prompt="September month calendar" sqref="A1" xr:uid="{00000000-0002-0000-08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800-000003000000}"/>
    <dataValidation allowBlank="1" showInputMessage="1" showErrorMessage="1" prompt="This row &amp; rows 7, 9, 11, 13, &amp; 15 are cells for entering daily notes related to the calendar day in the cell above." sqref="B5" xr:uid="{00000000-0002-0000-0800-000004000000}"/>
    <dataValidation allowBlank="1" showInputMessage="1" prompt="Enter monthly Notes in this cell" sqref="D15:H15" xr:uid="{00000000-0002-0000-0800-000005000000}"/>
    <dataValidation allowBlank="1" showInputMessage="1" prompt="Enter monthly Notes in cell below" sqref="D14:H14" xr:uid="{00000000-0002-0000-08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8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59999389629810485"/>
    <pageSetUpPr fitToPage="1"/>
  </sheetPr>
  <dimension ref="B1:I15"/>
  <sheetViews>
    <sheetView showGridLines="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63" t="str">
        <f>"October "&amp;CalendarYear</f>
        <v>October 2023</v>
      </c>
      <c r="C2" s="63"/>
      <c r="D2" s="63"/>
      <c r="E2" s="2"/>
      <c r="F2" s="2"/>
      <c r="G2" s="2"/>
      <c r="H2" s="3"/>
    </row>
    <row r="3" spans="2:9" s="10" customFormat="1" ht="24" customHeight="1" x14ac:dyDescent="0.25">
      <c r="B3" s="18" t="str">
        <f>WeekStart</f>
        <v>Sunday</v>
      </c>
      <c r="C3" s="19" t="str">
        <f t="shared" ref="C3:H3" si="0">TEXT(C4,"dddd")</f>
        <v>Monday</v>
      </c>
      <c r="D3" s="19" t="str">
        <f t="shared" si="0"/>
        <v>Tuesday</v>
      </c>
      <c r="E3" s="19" t="str">
        <f t="shared" si="0"/>
        <v>Wednesday</v>
      </c>
      <c r="F3" s="19" t="str">
        <f t="shared" si="0"/>
        <v>Thursday</v>
      </c>
      <c r="G3" s="19" t="str">
        <f t="shared" si="0"/>
        <v>Friday</v>
      </c>
      <c r="H3" s="20" t="str">
        <f t="shared" si="0"/>
        <v>Saturday</v>
      </c>
    </row>
    <row r="4" spans="2:9" s="4" customFormat="1" ht="24" customHeight="1" x14ac:dyDescent="0.25">
      <c r="B4" s="37">
        <f t="array" ref="B4:H4">DaysAndWeeks+DATE(CalendarYear,10,1)-WEEKDAY(DATE(CalendarYear,10,1),(WeekStart="Monday")+1)+1</f>
        <v>45200</v>
      </c>
      <c r="C4" s="37">
        <v>45201</v>
      </c>
      <c r="D4" s="37">
        <v>45202</v>
      </c>
      <c r="E4" s="37">
        <v>45203</v>
      </c>
      <c r="F4" s="37">
        <v>45204</v>
      </c>
      <c r="G4" s="37">
        <v>45205</v>
      </c>
      <c r="H4" s="37">
        <v>45206</v>
      </c>
    </row>
    <row r="5" spans="2:9" s="14" customFormat="1" ht="56.1" customHeight="1" x14ac:dyDescent="0.25">
      <c r="B5" s="39"/>
      <c r="C5" s="39"/>
      <c r="D5" s="39"/>
      <c r="E5" s="39"/>
      <c r="F5" s="39"/>
      <c r="G5" s="39"/>
      <c r="H5" s="39"/>
    </row>
    <row r="6" spans="2:9" s="4" customFormat="1" ht="24" customHeight="1" x14ac:dyDescent="0.25">
      <c r="B6" s="40">
        <f t="array" ref="B6:H6">DaysAndWeeks+DATE(CalendarYear,10,1)-WEEKDAY(DATE(CalendarYear,10,1),(WeekStart="Monday")+1)+8</f>
        <v>45207</v>
      </c>
      <c r="C6" s="40">
        <v>45208</v>
      </c>
      <c r="D6" s="40">
        <v>45209</v>
      </c>
      <c r="E6" s="40">
        <v>45210</v>
      </c>
      <c r="F6" s="40">
        <v>45211</v>
      </c>
      <c r="G6" s="40">
        <v>45212</v>
      </c>
      <c r="H6" s="40">
        <v>45213</v>
      </c>
    </row>
    <row r="7" spans="2:9" s="14" customFormat="1" ht="56.1" customHeight="1" x14ac:dyDescent="0.25">
      <c r="B7" s="38"/>
      <c r="C7" s="38"/>
      <c r="D7" s="38"/>
      <c r="E7" s="38"/>
      <c r="F7" s="38"/>
      <c r="G7" s="38"/>
      <c r="H7" s="38"/>
    </row>
    <row r="8" spans="2:9" s="4" customFormat="1" ht="24" customHeight="1" x14ac:dyDescent="0.25">
      <c r="B8" s="41">
        <f t="array" ref="B8:H8">DaysAndWeeks+DATE(CalendarYear,10,1)-WEEKDAY(DATE(CalendarYear,10,1),(WeekStart="Monday")+1)+15</f>
        <v>45214</v>
      </c>
      <c r="C8" s="41">
        <v>45215</v>
      </c>
      <c r="D8" s="41">
        <v>45216</v>
      </c>
      <c r="E8" s="41">
        <v>45217</v>
      </c>
      <c r="F8" s="41">
        <v>45218</v>
      </c>
      <c r="G8" s="41">
        <v>45219</v>
      </c>
      <c r="H8" s="41">
        <v>45220</v>
      </c>
    </row>
    <row r="9" spans="2:9" s="14" customFormat="1" ht="56.1" customHeight="1" x14ac:dyDescent="0.25">
      <c r="B9" s="39"/>
      <c r="C9" s="39"/>
      <c r="D9" s="39"/>
      <c r="E9" s="39"/>
      <c r="F9" s="39"/>
      <c r="G9" s="39"/>
      <c r="H9" s="39"/>
    </row>
    <row r="10" spans="2:9" s="4" customFormat="1" ht="24" customHeight="1" x14ac:dyDescent="0.25">
      <c r="B10" s="40">
        <f t="array" ref="B10:H10">DaysAndWeeks+DATE(CalendarYear,10,1)-WEEKDAY(DATE(CalendarYear,10,1),(WeekStart="Monday")+1)+22</f>
        <v>45221</v>
      </c>
      <c r="C10" s="40">
        <v>45222</v>
      </c>
      <c r="D10" s="40">
        <v>45223</v>
      </c>
      <c r="E10" s="40">
        <v>45224</v>
      </c>
      <c r="F10" s="40">
        <v>45225</v>
      </c>
      <c r="G10" s="40">
        <v>45226</v>
      </c>
      <c r="H10" s="40">
        <v>45227</v>
      </c>
    </row>
    <row r="11" spans="2:9" s="14" customFormat="1" ht="56.1" customHeight="1" x14ac:dyDescent="0.25">
      <c r="B11" s="38"/>
      <c r="C11" s="38"/>
      <c r="D11" s="38"/>
      <c r="E11" s="38"/>
      <c r="F11" s="38"/>
      <c r="G11" s="38"/>
      <c r="H11" s="38"/>
    </row>
    <row r="12" spans="2:9" s="4" customFormat="1" ht="24" customHeight="1" x14ac:dyDescent="0.25">
      <c r="B12" s="41">
        <f t="array" ref="B12:H12">DaysAndWeeks+DATE(CalendarYear,10,1)-WEEKDAY(DATE(CalendarYear,10,1),(WeekStart="Monday")+1)+29</f>
        <v>45228</v>
      </c>
      <c r="C12" s="41">
        <v>45229</v>
      </c>
      <c r="D12" s="41">
        <v>45230</v>
      </c>
      <c r="E12" s="41">
        <v>45231</v>
      </c>
      <c r="F12" s="41">
        <v>45232</v>
      </c>
      <c r="G12" s="41">
        <v>45233</v>
      </c>
      <c r="H12" s="41">
        <v>45234</v>
      </c>
    </row>
    <row r="13" spans="2:9" s="14" customFormat="1" ht="56.1" customHeight="1" x14ac:dyDescent="0.25">
      <c r="B13" s="39"/>
      <c r="C13" s="39"/>
      <c r="D13" s="39"/>
      <c r="E13" s="39"/>
      <c r="F13" s="39"/>
      <c r="G13" s="39"/>
      <c r="H13" s="39"/>
    </row>
    <row r="14" spans="2:9" s="4" customFormat="1" ht="24" customHeight="1" x14ac:dyDescent="0.25">
      <c r="B14" s="40">
        <f t="array" ref="B14:C14">DaysAndWeeks+DATE(CalendarYear,10,1)-WEEKDAY(DATE(CalendarYear,10,1),(WeekStart="Monday")+1)+36</f>
        <v>45235</v>
      </c>
      <c r="C14" s="40">
        <v>45236</v>
      </c>
      <c r="D14" s="64" t="s">
        <v>1</v>
      </c>
      <c r="E14" s="64"/>
      <c r="F14" s="64"/>
      <c r="G14" s="64"/>
      <c r="H14" s="65"/>
    </row>
    <row r="15" spans="2:9" s="14" customFormat="1" ht="56.1" customHeight="1" x14ac:dyDescent="0.25">
      <c r="B15" s="38"/>
      <c r="C15" s="38"/>
      <c r="D15" s="66"/>
      <c r="E15" s="66"/>
      <c r="F15" s="66"/>
      <c r="G15" s="66"/>
      <c r="H15" s="67"/>
    </row>
  </sheetData>
  <mergeCells count="3">
    <mergeCell ref="B2:D2"/>
    <mergeCell ref="D14:H14"/>
    <mergeCell ref="D15:H15"/>
  </mergeCells>
  <conditionalFormatting sqref="B4:G4">
    <cfRule type="expression" dxfId="5" priority="1">
      <formula>DAY(B4)&gt;8</formula>
    </cfRule>
  </conditionalFormatting>
  <conditionalFormatting sqref="B12:H12 B14:C14">
    <cfRule type="expression" dxfId="4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900-000000000000}"/>
    <dataValidation allowBlank="1" showInputMessage="1" showErrorMessage="1" prompt="October month calendar" sqref="A1" xr:uid="{00000000-0002-0000-09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9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900-000003000000}"/>
    <dataValidation allowBlank="1" showInputMessage="1" prompt="Enter monthly Notes in cell below" sqref="D14:H14" xr:uid="{00000000-0002-0000-0900-000004000000}"/>
    <dataValidation allowBlank="1" showInputMessage="1" prompt="Enter monthly Notes in this cell" sqref="D15:H15" xr:uid="{00000000-0002-0000-0900-000005000000}"/>
    <dataValidation allowBlank="1" showInputMessage="1" showErrorMessage="1" prompt="This row &amp; rows 7, 9, 11, 13, &amp; 15 are cells for entering daily notes related to the calendar day in the cell above." sqref="B5" xr:uid="{00000000-0002-0000-09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9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  <pageSetUpPr fitToPage="1"/>
  </sheetPr>
  <dimension ref="B1:I15"/>
  <sheetViews>
    <sheetView showGridLines="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63" t="str">
        <f>"November "&amp;CalendarYear</f>
        <v>November 2023</v>
      </c>
      <c r="C2" s="63"/>
      <c r="D2" s="63"/>
      <c r="E2" s="2"/>
      <c r="F2" s="2"/>
      <c r="G2" s="2"/>
      <c r="H2" s="3"/>
    </row>
    <row r="3" spans="2:9" s="10" customFormat="1" ht="24" customHeight="1" x14ac:dyDescent="0.25">
      <c r="B3" s="18" t="str">
        <f>WeekStart</f>
        <v>Sunday</v>
      </c>
      <c r="C3" s="19" t="str">
        <f t="shared" ref="C3:H3" si="0">TEXT(C4,"dddd")</f>
        <v>Monday</v>
      </c>
      <c r="D3" s="19" t="str">
        <f t="shared" si="0"/>
        <v>Tuesday</v>
      </c>
      <c r="E3" s="19" t="str">
        <f t="shared" si="0"/>
        <v>Wednesday</v>
      </c>
      <c r="F3" s="19" t="str">
        <f t="shared" si="0"/>
        <v>Thursday</v>
      </c>
      <c r="G3" s="19" t="str">
        <f t="shared" si="0"/>
        <v>Friday</v>
      </c>
      <c r="H3" s="20" t="str">
        <f t="shared" si="0"/>
        <v>Saturday</v>
      </c>
    </row>
    <row r="4" spans="2:9" s="4" customFormat="1" ht="24" customHeight="1" x14ac:dyDescent="0.25">
      <c r="B4" s="37">
        <f t="array" ref="B4:H4">DaysAndWeeks+DATE(CalendarYear,11,1)-WEEKDAY(DATE(CalendarYear,11,1),(WeekStart="Monday")+1)+1</f>
        <v>45228</v>
      </c>
      <c r="C4" s="37">
        <v>45229</v>
      </c>
      <c r="D4" s="37">
        <v>45230</v>
      </c>
      <c r="E4" s="37">
        <v>45231</v>
      </c>
      <c r="F4" s="37">
        <v>45232</v>
      </c>
      <c r="G4" s="37">
        <v>45233</v>
      </c>
      <c r="H4" s="37">
        <v>45234</v>
      </c>
    </row>
    <row r="5" spans="2:9" s="14" customFormat="1" ht="56.1" customHeight="1" x14ac:dyDescent="0.25">
      <c r="B5" s="39"/>
      <c r="C5" s="39"/>
      <c r="D5" s="39"/>
      <c r="E5" s="39"/>
      <c r="F5" s="39"/>
      <c r="G5" s="39"/>
      <c r="H5" s="39"/>
    </row>
    <row r="6" spans="2:9" s="4" customFormat="1" ht="24" customHeight="1" x14ac:dyDescent="0.25">
      <c r="B6" s="40">
        <f t="array" ref="B6:H6">DaysAndWeeks+DATE(CalendarYear,11,1)-WEEKDAY(DATE(CalendarYear,11,1),(WeekStart="Monday")+1)+8</f>
        <v>45235</v>
      </c>
      <c r="C6" s="40">
        <v>45236</v>
      </c>
      <c r="D6" s="40">
        <v>45237</v>
      </c>
      <c r="E6" s="40">
        <v>45238</v>
      </c>
      <c r="F6" s="40">
        <v>45239</v>
      </c>
      <c r="G6" s="40">
        <v>45240</v>
      </c>
      <c r="H6" s="40">
        <v>45241</v>
      </c>
    </row>
    <row r="7" spans="2:9" s="14" customFormat="1" ht="56.1" customHeight="1" x14ac:dyDescent="0.25">
      <c r="B7" s="38"/>
      <c r="C7" s="38"/>
      <c r="D7" s="38"/>
      <c r="E7" s="38"/>
      <c r="F7" s="38"/>
      <c r="G7" s="38"/>
      <c r="H7" s="38"/>
    </row>
    <row r="8" spans="2:9" s="4" customFormat="1" ht="24" customHeight="1" x14ac:dyDescent="0.25">
      <c r="B8" s="41">
        <f t="array" ref="B8:H8">DaysAndWeeks+DATE(CalendarYear,11,1)-WEEKDAY(DATE(CalendarYear,11,1),(WeekStart="Monday")+1)+15</f>
        <v>45242</v>
      </c>
      <c r="C8" s="41">
        <v>45243</v>
      </c>
      <c r="D8" s="41">
        <v>45244</v>
      </c>
      <c r="E8" s="41">
        <v>45245</v>
      </c>
      <c r="F8" s="41">
        <v>45246</v>
      </c>
      <c r="G8" s="41">
        <v>45247</v>
      </c>
      <c r="H8" s="41">
        <v>45248</v>
      </c>
    </row>
    <row r="9" spans="2:9" s="14" customFormat="1" ht="56.1" customHeight="1" x14ac:dyDescent="0.25">
      <c r="B9" s="39"/>
      <c r="C9" s="39"/>
      <c r="D9" s="39"/>
      <c r="E9" s="39"/>
      <c r="F9" s="39"/>
      <c r="G9" s="39"/>
      <c r="H9" s="39"/>
    </row>
    <row r="10" spans="2:9" s="4" customFormat="1" ht="24" customHeight="1" x14ac:dyDescent="0.25">
      <c r="B10" s="40">
        <f t="array" ref="B10:H10">DaysAndWeeks+DATE(CalendarYear,11,1)-WEEKDAY(DATE(CalendarYear,11,1),(WeekStart="Monday")+1)+22</f>
        <v>45249</v>
      </c>
      <c r="C10" s="40">
        <v>45250</v>
      </c>
      <c r="D10" s="40">
        <v>45251</v>
      </c>
      <c r="E10" s="40">
        <v>45252</v>
      </c>
      <c r="F10" s="40">
        <v>45253</v>
      </c>
      <c r="G10" s="40">
        <v>45254</v>
      </c>
      <c r="H10" s="40">
        <v>45255</v>
      </c>
    </row>
    <row r="11" spans="2:9" s="14" customFormat="1" ht="56.1" customHeight="1" x14ac:dyDescent="0.25">
      <c r="B11" s="38"/>
      <c r="C11" s="38"/>
      <c r="D11" s="38"/>
      <c r="E11" s="38"/>
      <c r="F11" s="38"/>
      <c r="G11" s="38"/>
      <c r="H11" s="38"/>
    </row>
    <row r="12" spans="2:9" s="4" customFormat="1" ht="24" customHeight="1" x14ac:dyDescent="0.25">
      <c r="B12" s="41">
        <f t="array" ref="B12:H12">DaysAndWeeks+DATE(CalendarYear,11,1)-WEEKDAY(DATE(CalendarYear,11,1),(WeekStart="Monday")+1)+29</f>
        <v>45256</v>
      </c>
      <c r="C12" s="41">
        <v>45257</v>
      </c>
      <c r="D12" s="41">
        <v>45258</v>
      </c>
      <c r="E12" s="41">
        <v>45259</v>
      </c>
      <c r="F12" s="41">
        <v>45260</v>
      </c>
      <c r="G12" s="41">
        <v>45261</v>
      </c>
      <c r="H12" s="41">
        <v>45262</v>
      </c>
    </row>
    <row r="13" spans="2:9" s="14" customFormat="1" ht="56.1" customHeight="1" x14ac:dyDescent="0.25">
      <c r="B13" s="39"/>
      <c r="C13" s="39"/>
      <c r="D13" s="39"/>
      <c r="E13" s="39"/>
      <c r="F13" s="39"/>
      <c r="G13" s="39"/>
      <c r="H13" s="39"/>
    </row>
    <row r="14" spans="2:9" s="4" customFormat="1" ht="24" customHeight="1" x14ac:dyDescent="0.25">
      <c r="B14" s="40">
        <f t="array" ref="B14:C14">DaysAndWeeks+DATE(CalendarYear,11,1)-WEEKDAY(DATE(CalendarYear,11,1),(WeekStart="Monday")+1)+36</f>
        <v>45263</v>
      </c>
      <c r="C14" s="40">
        <v>45264</v>
      </c>
      <c r="D14" s="64" t="s">
        <v>1</v>
      </c>
      <c r="E14" s="64"/>
      <c r="F14" s="64"/>
      <c r="G14" s="64"/>
      <c r="H14" s="65"/>
    </row>
    <row r="15" spans="2:9" s="14" customFormat="1" ht="56.1" customHeight="1" x14ac:dyDescent="0.25">
      <c r="B15" s="38"/>
      <c r="C15" s="38"/>
      <c r="D15" s="66"/>
      <c r="E15" s="66"/>
      <c r="F15" s="66"/>
      <c r="G15" s="66"/>
      <c r="H15" s="67"/>
    </row>
  </sheetData>
  <mergeCells count="3">
    <mergeCell ref="B2:D2"/>
    <mergeCell ref="D14:H14"/>
    <mergeCell ref="D15:H15"/>
  </mergeCells>
  <conditionalFormatting sqref="B4:G4">
    <cfRule type="expression" dxfId="3" priority="1">
      <formula>DAY(B4)&gt;8</formula>
    </cfRule>
  </conditionalFormatting>
  <conditionalFormatting sqref="B12:H12 B14:C14">
    <cfRule type="expression" dxfId="2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A00-000000000000}"/>
    <dataValidation allowBlank="1" showInputMessage="1" showErrorMessage="1" prompt="November month calendar" sqref="A1" xr:uid="{00000000-0002-0000-0A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A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A00-000003000000}"/>
    <dataValidation allowBlank="1" showInputMessage="1" showErrorMessage="1" prompt="This row &amp; rows 7, 9, 11, 13, &amp; 15 are cells for entering daily notes related to the calendar day in the cell above." sqref="B5" xr:uid="{00000000-0002-0000-0A00-000004000000}"/>
    <dataValidation allowBlank="1" showInputMessage="1" prompt="Enter monthly Notes in this cell" sqref="D15:H15" xr:uid="{00000000-0002-0000-0A00-000005000000}"/>
    <dataValidation allowBlank="1" showInputMessage="1" prompt="Enter monthly Notes in cell below" sqref="D14:H14" xr:uid="{00000000-0002-0000-0A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A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8" tint="0.59999389629810485"/>
    <pageSetUpPr fitToPage="1"/>
  </sheetPr>
  <dimension ref="B1:I15"/>
  <sheetViews>
    <sheetView showGridLines="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47" t="str">
        <f>"December "&amp;CalendarYear</f>
        <v>December 2023</v>
      </c>
      <c r="C2" s="47"/>
      <c r="D2" s="47"/>
      <c r="E2" s="2"/>
      <c r="F2" s="2"/>
      <c r="G2" s="2"/>
      <c r="H2" s="3"/>
    </row>
    <row r="3" spans="2:9" s="10" customFormat="1" ht="24" customHeight="1" x14ac:dyDescent="0.25">
      <c r="B3" s="7" t="str">
        <f>WeekStart</f>
        <v>Sunday</v>
      </c>
      <c r="C3" s="8" t="str">
        <f t="shared" ref="C3:H3" si="0">TEXT(C4,"dddd")</f>
        <v>Monday</v>
      </c>
      <c r="D3" s="8" t="str">
        <f t="shared" si="0"/>
        <v>Tuesday</v>
      </c>
      <c r="E3" s="8" t="str">
        <f t="shared" si="0"/>
        <v>Wednesday</v>
      </c>
      <c r="F3" s="8" t="str">
        <f t="shared" si="0"/>
        <v>Thursday</v>
      </c>
      <c r="G3" s="8" t="str">
        <f t="shared" si="0"/>
        <v>Friday</v>
      </c>
      <c r="H3" s="9" t="str">
        <f t="shared" si="0"/>
        <v>Saturday</v>
      </c>
    </row>
    <row r="4" spans="2:9" s="4" customFormat="1" ht="24" customHeight="1" x14ac:dyDescent="0.25">
      <c r="B4" s="11">
        <f t="array" ref="B4:H4">DaysAndWeeks+DATE(CalendarYear,12,1)-WEEKDAY(DATE(CalendarYear,12,1),(WeekStart="Monday")+1)+1</f>
        <v>45256</v>
      </c>
      <c r="C4" s="11">
        <v>45257</v>
      </c>
      <c r="D4" s="11">
        <v>45258</v>
      </c>
      <c r="E4" s="11">
        <v>45259</v>
      </c>
      <c r="F4" s="11">
        <v>45260</v>
      </c>
      <c r="G4" s="11">
        <v>45261</v>
      </c>
      <c r="H4" s="12">
        <v>45262</v>
      </c>
    </row>
    <row r="5" spans="2:9" s="14" customFormat="1" ht="56.1" customHeight="1" x14ac:dyDescent="0.25">
      <c r="B5" s="13"/>
      <c r="C5" s="13"/>
      <c r="D5" s="13"/>
      <c r="E5" s="13"/>
      <c r="F5" s="13"/>
      <c r="G5" s="13"/>
      <c r="H5" s="13"/>
    </row>
    <row r="6" spans="2:9" s="4" customFormat="1" ht="24" customHeight="1" x14ac:dyDescent="0.25">
      <c r="B6" s="6">
        <f t="array" ref="B6:H6">DaysAndWeeks+DATE(CalendarYear,12,1)-WEEKDAY(DATE(CalendarYear,12,1),(WeekStart="Monday")+1)+8</f>
        <v>45263</v>
      </c>
      <c r="C6" s="6">
        <v>45264</v>
      </c>
      <c r="D6" s="6">
        <v>45265</v>
      </c>
      <c r="E6" s="6">
        <v>45266</v>
      </c>
      <c r="F6" s="6">
        <v>45267</v>
      </c>
      <c r="G6" s="6">
        <v>45268</v>
      </c>
      <c r="H6" s="6">
        <v>45269</v>
      </c>
    </row>
    <row r="7" spans="2:9" s="14" customFormat="1" ht="56.1" customHeight="1" x14ac:dyDescent="0.25">
      <c r="B7" s="15"/>
      <c r="C7" s="15"/>
      <c r="D7" s="15"/>
      <c r="E7" s="15"/>
      <c r="F7" s="15"/>
      <c r="G7" s="15"/>
      <c r="H7" s="15"/>
    </row>
    <row r="8" spans="2:9" s="4" customFormat="1" ht="24" customHeight="1" x14ac:dyDescent="0.25">
      <c r="B8" s="5">
        <f t="array" ref="B8:H8">DaysAndWeeks+DATE(CalendarYear,12,1)-WEEKDAY(DATE(CalendarYear,12,1),(WeekStart="Monday")+1)+15</f>
        <v>45270</v>
      </c>
      <c r="C8" s="5">
        <v>45271</v>
      </c>
      <c r="D8" s="5">
        <v>45272</v>
      </c>
      <c r="E8" s="5">
        <v>45273</v>
      </c>
      <c r="F8" s="5">
        <v>45274</v>
      </c>
      <c r="G8" s="5">
        <v>45275</v>
      </c>
      <c r="H8" s="5">
        <v>45276</v>
      </c>
    </row>
    <row r="9" spans="2:9" s="14" customFormat="1" ht="56.1" customHeight="1" x14ac:dyDescent="0.25">
      <c r="B9" s="13"/>
      <c r="C9" s="13"/>
      <c r="D9" s="13"/>
      <c r="E9" s="13"/>
      <c r="F9" s="13"/>
      <c r="G9" s="13"/>
      <c r="H9" s="13"/>
    </row>
    <row r="10" spans="2:9" s="4" customFormat="1" ht="24" customHeight="1" x14ac:dyDescent="0.25">
      <c r="B10" s="6">
        <f t="array" ref="B10:H10">DaysAndWeeks+DATE(CalendarYear,12,1)-WEEKDAY(DATE(CalendarYear,12,1),(WeekStart="Monday")+1)+22</f>
        <v>45277</v>
      </c>
      <c r="C10" s="6">
        <v>45278</v>
      </c>
      <c r="D10" s="6">
        <v>45279</v>
      </c>
      <c r="E10" s="6">
        <v>45280</v>
      </c>
      <c r="F10" s="6">
        <v>45281</v>
      </c>
      <c r="G10" s="6">
        <v>45282</v>
      </c>
      <c r="H10" s="6">
        <v>45283</v>
      </c>
    </row>
    <row r="11" spans="2:9" s="14" customFormat="1" ht="56.1" customHeight="1" x14ac:dyDescent="0.25">
      <c r="B11" s="15"/>
      <c r="C11" s="15"/>
      <c r="D11" s="15"/>
      <c r="E11" s="15"/>
      <c r="F11" s="15"/>
      <c r="G11" s="15"/>
      <c r="H11" s="15"/>
    </row>
    <row r="12" spans="2:9" s="4" customFormat="1" ht="24" customHeight="1" x14ac:dyDescent="0.25">
      <c r="B12" s="5">
        <f t="array" ref="B12:H12">DaysAndWeeks+DATE(CalendarYear,12,1)-WEEKDAY(DATE(CalendarYear,12,1),(WeekStart="Monday")+1)+29</f>
        <v>45284</v>
      </c>
      <c r="C12" s="5">
        <v>45285</v>
      </c>
      <c r="D12" s="5">
        <v>45286</v>
      </c>
      <c r="E12" s="5">
        <v>45287</v>
      </c>
      <c r="F12" s="5">
        <v>45288</v>
      </c>
      <c r="G12" s="5">
        <v>45289</v>
      </c>
      <c r="H12" s="5">
        <v>45290</v>
      </c>
    </row>
    <row r="13" spans="2:9" s="14" customFormat="1" ht="56.1" customHeight="1" x14ac:dyDescent="0.25">
      <c r="B13" s="13"/>
      <c r="C13" s="13"/>
      <c r="D13" s="13"/>
      <c r="E13" s="13"/>
      <c r="F13" s="13"/>
      <c r="G13" s="13"/>
      <c r="H13" s="13"/>
    </row>
    <row r="14" spans="2:9" s="4" customFormat="1" ht="24" customHeight="1" x14ac:dyDescent="0.25">
      <c r="B14" s="6">
        <f t="array" ref="B14:C14">DaysAndWeeks+DATE(CalendarYear,12,1)-WEEKDAY(DATE(CalendarYear,12,1),(WeekStart="Monday")+1)+36</f>
        <v>45291</v>
      </c>
      <c r="C14" s="6">
        <v>45292</v>
      </c>
      <c r="D14" s="48" t="s">
        <v>1</v>
      </c>
      <c r="E14" s="48"/>
      <c r="F14" s="48"/>
      <c r="G14" s="48"/>
      <c r="H14" s="49"/>
    </row>
    <row r="15" spans="2:9" s="14" customFormat="1" ht="56.1" customHeight="1" x14ac:dyDescent="0.25">
      <c r="B15" s="15"/>
      <c r="C15" s="15"/>
      <c r="D15" s="50"/>
      <c r="E15" s="50"/>
      <c r="F15" s="50"/>
      <c r="G15" s="50"/>
      <c r="H15" s="51"/>
    </row>
  </sheetData>
  <mergeCells count="3">
    <mergeCell ref="B2:D2"/>
    <mergeCell ref="D14:H14"/>
    <mergeCell ref="D15:H15"/>
  </mergeCells>
  <conditionalFormatting sqref="B4:G4">
    <cfRule type="expression" dxfId="1" priority="1">
      <formula>DAY(B4)&gt;8</formula>
    </cfRule>
  </conditionalFormatting>
  <conditionalFormatting sqref="B12:H12 B14:C14">
    <cfRule type="expression" dxfId="0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B00-000000000000}"/>
    <dataValidation allowBlank="1" showInputMessage="1" showErrorMessage="1" prompt="December month calendar" sqref="A1" xr:uid="{00000000-0002-0000-0B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B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B00-000003000000}"/>
    <dataValidation allowBlank="1" showInputMessage="1" prompt="Enter monthly Notes in cell below" sqref="D14:H14" xr:uid="{00000000-0002-0000-0B00-000004000000}"/>
    <dataValidation allowBlank="1" showInputMessage="1" prompt="Enter monthly Notes in this cell" sqref="D15:H15" xr:uid="{00000000-0002-0000-0B00-000005000000}"/>
    <dataValidation allowBlank="1" showInputMessage="1" showErrorMessage="1" prompt="This row &amp; rows 7, 9, 11, 13, &amp; 15 are cells for entering daily notes related to the calendar day in the cell above." sqref="B5" xr:uid="{00000000-0002-0000-0B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B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0C0CBC65-0F93-4D50-A75F-7D7A744899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EE113B-A607-4BAB-A22F-BD19162339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E9892B-240A-44D7-B7C4-0B536460D7C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TM11829122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39</vt:i4>
      </vt:variant>
    </vt:vector>
  </HeadingPairs>
  <TitlesOfParts>
    <vt:vector size="51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April!Print_Area</vt:lpstr>
      <vt:lpstr>August!Print_Area</vt:lpstr>
      <vt:lpstr>December!Print_Area</vt:lpstr>
      <vt:lpstr>February!Print_Area</vt:lpstr>
      <vt:lpstr>January!Print_Area</vt:lpstr>
      <vt:lpstr>July!Print_Area</vt:lpstr>
      <vt:lpstr>June!Print_Area</vt:lpstr>
      <vt:lpstr>March!Print_Area</vt:lpstr>
      <vt:lpstr>May!Print_Area</vt:lpstr>
      <vt:lpstr>November!Print_Area</vt:lpstr>
      <vt:lpstr>October!Print_Area</vt:lpstr>
      <vt:lpstr>September!Print_Area</vt:lpstr>
      <vt:lpstr>RowTitleRegion1..K3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2022-12-27T07:43:23Z</dcterms:created>
  <dcterms:modified xsi:type="dcterms:W3CDTF">2023-07-17T12:23:00Z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