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ereni4u/Dropbox/Github/PHY121/Lab Reports/LabReport8/"/>
    </mc:Choice>
  </mc:AlternateContent>
  <xr:revisionPtr revIDLastSave="0" documentId="13_ncr:1_{15251DFD-C2D0-6449-BC63-C2E4DED14BA7}" xr6:coauthVersionLast="47" xr6:coauthVersionMax="47" xr10:uidLastSave="{00000000-0000-0000-0000-000000000000}"/>
  <bookViews>
    <workbookView xWindow="0" yWindow="500" windowWidth="15420" windowHeight="14600" activeTab="1" xr2:uid="{A706FECB-9917-594B-8B19-D8E4EC1BC536}"/>
  </bookViews>
  <sheets>
    <sheet name="Raw Data" sheetId="1" r:id="rId1"/>
    <sheet name="Format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D18" i="1"/>
  <c r="E18" i="1" s="1"/>
  <c r="F18" i="1" s="1"/>
  <c r="D17" i="1"/>
  <c r="E17" i="1" s="1"/>
  <c r="F17" i="1" s="1"/>
  <c r="B20" i="1"/>
  <c r="D20" i="1" s="1"/>
  <c r="E20" i="1" s="1"/>
  <c r="F20" i="1" s="1"/>
  <c r="B19" i="1"/>
  <c r="D19" i="1" s="1"/>
  <c r="E19" i="1" s="1"/>
  <c r="F19" i="1" s="1"/>
  <c r="B11" i="1"/>
  <c r="C11" i="1" s="1"/>
  <c r="E11" i="1" s="1"/>
  <c r="B12" i="1"/>
  <c r="C12" i="1" s="1"/>
  <c r="E12" i="1" s="1"/>
  <c r="B13" i="1"/>
  <c r="C13" i="1" s="1"/>
  <c r="E13" i="1" s="1"/>
  <c r="B10" i="1"/>
  <c r="C10" i="1" s="1"/>
  <c r="E10" i="1" s="1"/>
  <c r="F4" i="1"/>
  <c r="F5" i="1"/>
  <c r="F6" i="1"/>
  <c r="D4" i="1"/>
  <c r="E4" i="1" s="1"/>
  <c r="G4" i="1" s="1"/>
  <c r="D5" i="1"/>
  <c r="E5" i="1" s="1"/>
  <c r="G5" i="1" s="1"/>
  <c r="D6" i="1"/>
  <c r="E6" i="1" s="1"/>
  <c r="G6" i="1" s="1"/>
  <c r="D3" i="1"/>
  <c r="E3" i="1" s="1"/>
  <c r="G3" i="1" s="1"/>
</calcChain>
</file>

<file path=xl/sharedStrings.xml><?xml version="1.0" encoding="utf-8"?>
<sst xmlns="http://schemas.openxmlformats.org/spreadsheetml/2006/main" count="46" uniqueCount="21">
  <si>
    <t>Part 1</t>
  </si>
  <si>
    <t>F\textsubscript{c} (N)</t>
  </si>
  <si>
    <t>Mass (kg)</t>
  </si>
  <si>
    <t>Trial 1  Period (s)</t>
  </si>
  <si>
    <t>Trial 2 Period (s)</t>
  </si>
  <si>
    <t>Average Period (s)</t>
  </si>
  <si>
    <t>Average Velocity (m/s)</t>
  </si>
  <si>
    <t>Part 2</t>
  </si>
  <si>
    <t>Theoretical Velocity (m/s)</t>
  </si>
  <si>
    <t>Theoretical Period (s)</t>
  </si>
  <si>
    <t>Actual Period (from part 1) (s)</t>
  </si>
  <si>
    <t>% Error</t>
  </si>
  <si>
    <t>Part 3</t>
  </si>
  <si>
    <t>Radius (m)</t>
  </si>
  <si>
    <t>Expected F\textsubscript{c} (N)</t>
  </si>
  <si>
    <t>Actual F\textsubscript{c} (N)</t>
  </si>
  <si>
    <t>tab:part1Tab</t>
  </si>
  <si>
    <t>tab:part2Tab</t>
  </si>
  <si>
    <t>tab:part3Tab</t>
  </si>
  <si>
    <t>\% Error</t>
  </si>
  <si>
    <t>Expected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</si>
</sst>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r>
              <a:rPr lang="en-US"/>
              <a:t>Part 1: Actual Fc vs Actual Average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Mono 10" pitchFamily="49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Actual Fc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Formatting!$E$3:$E$6</c:f>
              <c:numCache>
                <c:formatCode>General</c:formatCode>
                <c:ptCount val="4"/>
                <c:pt idx="0">
                  <c:v>3.6659999999999999</c:v>
                </c:pt>
                <c:pt idx="1">
                  <c:v>3.6850000000000001</c:v>
                </c:pt>
                <c:pt idx="2">
                  <c:v>3.6629999999999998</c:v>
                </c:pt>
                <c:pt idx="3">
                  <c:v>3.65</c:v>
                </c:pt>
              </c:numCache>
            </c:numRef>
          </c:cat>
          <c:val>
            <c:numRef>
              <c:f>Formatting!$G$3:$G$6</c:f>
              <c:numCache>
                <c:formatCode>General</c:formatCode>
                <c:ptCount val="4"/>
                <c:pt idx="0">
                  <c:v>1.0720000000000001</c:v>
                </c:pt>
                <c:pt idx="1">
                  <c:v>1.083</c:v>
                </c:pt>
                <c:pt idx="2">
                  <c:v>1.07</c:v>
                </c:pt>
                <c:pt idx="3">
                  <c:v>1.0620000000000001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F-8D4D-B4EE-A7A029E64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105376"/>
        <c:axId val="1311107088"/>
      </c:lineChart>
      <c:catAx>
        <c:axId val="131110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>
            <c:manualLayout>
              <c:xMode val="edge"/>
              <c:yMode val="edge"/>
              <c:x val="0.40428967906278651"/>
              <c:y val="0.89559680521014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1311107088"/>
        <c:crosses val="autoZero"/>
        <c:auto val="1"/>
        <c:lblAlgn val="ctr"/>
        <c:lblOffset val="100"/>
        <c:noMultiLvlLbl val="0"/>
      </c:catAx>
      <c:valAx>
        <c:axId val="13111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/>
                  <a:t>Fc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13111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LM Mono 10" pitchFamily="49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r>
              <a:rPr lang="en-US"/>
              <a:t>Part 1: Expected Fc vs Expected 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Mono 10" pitchFamily="49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Expected Fc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Formatting!$B$10:$B$13</c:f>
              <c:numCache>
                <c:formatCode>General</c:formatCode>
                <c:ptCount val="4"/>
                <c:pt idx="0">
                  <c:v>2.4780000000000002</c:v>
                </c:pt>
                <c:pt idx="1">
                  <c:v>2.7149999999999999</c:v>
                </c:pt>
                <c:pt idx="2">
                  <c:v>2.9319999999999999</c:v>
                </c:pt>
                <c:pt idx="3">
                  <c:v>3.1349999999999998</c:v>
                </c:pt>
              </c:numCache>
            </c:numRef>
          </c:cat>
          <c:val>
            <c:numRef>
              <c:f>Formatting!$F$3:$F$6</c:f>
              <c:numCache>
                <c:formatCode>General</c:formatCode>
                <c:ptCount val="4"/>
                <c:pt idx="0">
                  <c:v>0.49000000000000005</c:v>
                </c:pt>
                <c:pt idx="1">
                  <c:v>0.58799999999999997</c:v>
                </c:pt>
                <c:pt idx="2">
                  <c:v>0.68600000000000017</c:v>
                </c:pt>
                <c:pt idx="3">
                  <c:v>0.78400000000000003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8-9344-B87C-BE8F137B2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105376"/>
        <c:axId val="1311107088"/>
      </c:lineChart>
      <c:catAx>
        <c:axId val="131110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>
            <c:manualLayout>
              <c:xMode val="edge"/>
              <c:yMode val="edge"/>
              <c:x val="0.40208578559864949"/>
              <c:y val="0.8919576354795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1311107088"/>
        <c:crosses val="autoZero"/>
        <c:auto val="1"/>
        <c:lblAlgn val="ctr"/>
        <c:lblOffset val="100"/>
        <c:noMultiLvlLbl val="0"/>
      </c:catAx>
      <c:valAx>
        <c:axId val="13111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/>
                  <a:t>Fc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13111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LM Mono 10" pitchFamily="49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r>
              <a:rPr lang="en-US"/>
              <a:t>Part 3: Radius</a:t>
            </a:r>
            <a:r>
              <a:rPr lang="en-US" baseline="0"/>
              <a:t> </a:t>
            </a:r>
            <a:r>
              <a:rPr lang="en-US"/>
              <a:t>vs Actual Average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Mono 10" pitchFamily="49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Actual Velocity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Formatting!$A$17:$A$20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0.3</c:v>
                </c:pt>
              </c:numCache>
            </c:numRef>
          </c:cat>
          <c:val>
            <c:numRef>
              <c:f>Formatting!$E$17:$E$20</c:f>
              <c:numCache>
                <c:formatCode>General</c:formatCode>
                <c:ptCount val="4"/>
                <c:pt idx="0">
                  <c:v>2.3929999999999998</c:v>
                </c:pt>
                <c:pt idx="1">
                  <c:v>1.6279999999999999</c:v>
                </c:pt>
                <c:pt idx="2">
                  <c:v>2.5049999999999999</c:v>
                </c:pt>
                <c:pt idx="3">
                  <c:v>0.31619999999999998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0-6142-A705-E3DD5B830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105376"/>
        <c:axId val="1311107088"/>
      </c:lineChart>
      <c:catAx>
        <c:axId val="131110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/>
                  <a:t>Radius (m)</a:t>
                </a:r>
              </a:p>
            </c:rich>
          </c:tx>
          <c:layout>
            <c:manualLayout>
              <c:xMode val="edge"/>
              <c:yMode val="edge"/>
              <c:x val="0.40209354260458807"/>
              <c:y val="0.88799276464523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1311107088"/>
        <c:crosses val="autoZero"/>
        <c:auto val="1"/>
        <c:lblAlgn val="ctr"/>
        <c:lblOffset val="100"/>
        <c:noMultiLvlLbl val="0"/>
      </c:catAx>
      <c:valAx>
        <c:axId val="13111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13111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LM Mono 10" pitchFamily="49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r>
              <a:rPr lang="en-US"/>
              <a:t>Part 3: Radius vs Expected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Mono 10" pitchFamily="49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Expected Velocity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Formatting!$A$17:$A$20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0.3</c:v>
                </c:pt>
              </c:numCache>
            </c:numRef>
          </c:cat>
          <c:val>
            <c:numRef>
              <c:f>Formatting!$H$17:$H$20</c:f>
              <c:numCache>
                <c:formatCode>General</c:formatCode>
                <c:ptCount val="4"/>
                <c:pt idx="0">
                  <c:v>2.145</c:v>
                </c:pt>
                <c:pt idx="1">
                  <c:v>2.629</c:v>
                </c:pt>
                <c:pt idx="2">
                  <c:v>3.0350000000000001</c:v>
                </c:pt>
                <c:pt idx="3">
                  <c:v>3.718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8-9241-B34C-8402370B6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105376"/>
        <c:axId val="1311107088"/>
      </c:lineChart>
      <c:catAx>
        <c:axId val="131110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/>
                  <a:t>Radius (m)</a:t>
                </a:r>
              </a:p>
            </c:rich>
          </c:tx>
          <c:layout>
            <c:manualLayout>
              <c:xMode val="edge"/>
              <c:yMode val="edge"/>
              <c:x val="0.40209354260458807"/>
              <c:y val="0.88799276464523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1311107088"/>
        <c:crosses val="autoZero"/>
        <c:auto val="1"/>
        <c:lblAlgn val="ctr"/>
        <c:lblOffset val="100"/>
        <c:noMultiLvlLbl val="0"/>
      </c:catAx>
      <c:valAx>
        <c:axId val="13111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13111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LM Mono 10" pitchFamily="49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21166</xdr:colOff>
      <xdr:row>1</xdr:row>
      <xdr:rowOff>55033</xdr:rowOff>
    </xdr:from>
    <xdr:to>
      <xdr:col>16</xdr:col>
      <xdr:colOff>25400</xdr:colOff>
      <xdr:row>18</xdr:row>
      <xdr:rowOff>110067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F9C72-65A7-40DF-F9C6-EF8BDEDD8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601579</xdr:colOff>
      <xdr:row>1</xdr:row>
      <xdr:rowOff>66842</xdr:rowOff>
    </xdr:from>
    <xdr:to>
      <xdr:col>23</xdr:col>
      <xdr:colOff>605812</xdr:colOff>
      <xdr:row>18</xdr:row>
      <xdr:rowOff>121876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DF8E42-E431-0642-A8F2-034377288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20</xdr:row>
      <xdr:rowOff>76200</xdr:rowOff>
    </xdr:from>
    <xdr:to>
      <xdr:col>16</xdr:col>
      <xdr:colOff>4234</xdr:colOff>
      <xdr:row>37</xdr:row>
      <xdr:rowOff>131234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0FD555-D044-9F4B-9720-DA261BAAC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603250</xdr:colOff>
      <xdr:row>20</xdr:row>
      <xdr:rowOff>31750</xdr:rowOff>
    </xdr:from>
    <xdr:to>
      <xdr:col>23</xdr:col>
      <xdr:colOff>607484</xdr:colOff>
      <xdr:row>37</xdr:row>
      <xdr:rowOff>86784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90E486-C3CC-AE47-8388-63FBCD5AF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81F5-A101-274C-8EA9-725E5537B209}">
  <dimension ref="A1:G20"/>
  <sheetViews>
    <sheetView workbookViewId="0">
      <selection activeCell="A15" sqref="A15:F20"/>
    </sheetView>
  </sheetViews>
  <sheetFormatPr baseColWidth="10" defaultRowHeight="16"/>
  <sheetData>
    <row r="1" spans="1:7">
      <c r="A1" s="1" t="s">
        <v>0</v>
      </c>
    </row>
    <row r="2" spans="1:7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14</v>
      </c>
      <c r="G2" s="2" t="s">
        <v>15</v>
      </c>
    </row>
    <row r="3" spans="1:7">
      <c r="A3" s="2">
        <v>0.05</v>
      </c>
      <c r="B3" s="2">
        <v>0.33400000000000002</v>
      </c>
      <c r="C3" s="2">
        <v>0.35149999999999998</v>
      </c>
      <c r="D3" s="2">
        <f>AVERAGE(B3:C3)</f>
        <v>0.34275</v>
      </c>
      <c r="E3" s="2">
        <f>(2*PI()*(0.2))/D3</f>
        <v>3.6663371595504515</v>
      </c>
      <c r="F3" s="2">
        <f>A3 * 9.8</f>
        <v>0.49000000000000005</v>
      </c>
      <c r="G3" s="2">
        <f>(0.01595*E3^2) / 0.2</f>
        <v>1.0720017463581626</v>
      </c>
    </row>
    <row r="4" spans="1:7">
      <c r="A4" s="2">
        <v>0.06</v>
      </c>
      <c r="B4" s="2">
        <v>0.32900000000000001</v>
      </c>
      <c r="C4" s="2">
        <v>0.35299999999999998</v>
      </c>
      <c r="D4" s="2">
        <f t="shared" ref="D4:D6" si="0">AVERAGE(B4:C4)</f>
        <v>0.34099999999999997</v>
      </c>
      <c r="E4" s="2">
        <f t="shared" ref="E4:E6" si="1">(2*PI()*(0.2))/D4</f>
        <v>3.6851526728326021</v>
      </c>
      <c r="F4" s="2">
        <f t="shared" ref="F4:F6" si="2">A4 * 9.8</f>
        <v>0.58799999999999997</v>
      </c>
      <c r="G4" s="2">
        <f t="shared" ref="G4:G6" si="3">(0.01595*E4^2) / 0.2</f>
        <v>1.0830329302113002</v>
      </c>
    </row>
    <row r="5" spans="1:7">
      <c r="A5" s="2">
        <v>7.0000000000000007E-2</v>
      </c>
      <c r="B5" s="2">
        <v>0.33200000000000002</v>
      </c>
      <c r="C5" s="2">
        <v>0.35399999999999998</v>
      </c>
      <c r="D5" s="2">
        <f t="shared" si="0"/>
        <v>0.34299999999999997</v>
      </c>
      <c r="E5" s="2">
        <f t="shared" si="1"/>
        <v>3.6636649021455314</v>
      </c>
      <c r="F5" s="2">
        <f t="shared" si="2"/>
        <v>0.68600000000000017</v>
      </c>
      <c r="G5" s="2">
        <f t="shared" si="3"/>
        <v>1.0704396310882387</v>
      </c>
    </row>
    <row r="6" spans="1:7">
      <c r="A6" s="2">
        <v>0.08</v>
      </c>
      <c r="B6" s="2">
        <v>0.35899999999999999</v>
      </c>
      <c r="C6" s="2">
        <v>0.32950000000000002</v>
      </c>
      <c r="D6" s="2">
        <f t="shared" si="0"/>
        <v>0.34425</v>
      </c>
      <c r="E6" s="2">
        <f t="shared" si="1"/>
        <v>3.6503618342365063</v>
      </c>
      <c r="F6" s="2">
        <f t="shared" si="2"/>
        <v>0.78400000000000003</v>
      </c>
      <c r="G6" s="2">
        <f t="shared" si="3"/>
        <v>1.0626800362878279</v>
      </c>
    </row>
    <row r="8" spans="1:7">
      <c r="A8" s="1" t="s">
        <v>7</v>
      </c>
    </row>
    <row r="9" spans="1:7">
      <c r="A9" s="2" t="s">
        <v>2</v>
      </c>
      <c r="B9" s="2" t="s">
        <v>8</v>
      </c>
      <c r="C9" s="2" t="s">
        <v>9</v>
      </c>
      <c r="D9" s="2" t="s">
        <v>10</v>
      </c>
      <c r="E9" s="2" t="s">
        <v>11</v>
      </c>
    </row>
    <row r="10" spans="1:7">
      <c r="A10" s="2">
        <v>0.05</v>
      </c>
      <c r="B10" s="2">
        <f>SQRT((A10)*(9.8)*(0.2)/(0.01595))</f>
        <v>2.478749811287789</v>
      </c>
      <c r="C10" s="2">
        <f>(2 * PI() * (0.2)) / B10</f>
        <v>0.50696405732979344</v>
      </c>
      <c r="D10" s="2">
        <v>0.34275</v>
      </c>
      <c r="E10" s="2">
        <f>ABS((D10-C10)/(C10)) * 100</f>
        <v>32.391656756638248</v>
      </c>
    </row>
    <row r="11" spans="1:7">
      <c r="A11" s="2">
        <v>0.06</v>
      </c>
      <c r="B11" s="2">
        <f t="shared" ref="B11:B13" si="4">SQRT((A11)*(9.8)*(0.2)/(0.01595))</f>
        <v>2.715334372107991</v>
      </c>
      <c r="C11" s="2">
        <f t="shared" ref="C11:C13" si="5">(2 * PI() * (0.2)) / B11</f>
        <v>0.46279275007311688</v>
      </c>
      <c r="D11" s="2">
        <v>0.34099999999999997</v>
      </c>
      <c r="E11" s="2">
        <f t="shared" ref="E11:E13" si="6">ABS((D11-C11)/(C11)) * 100</f>
        <v>26.316909686652352</v>
      </c>
    </row>
    <row r="12" spans="1:7">
      <c r="A12" s="2">
        <v>7.0000000000000007E-2</v>
      </c>
      <c r="B12" s="2">
        <f t="shared" si="4"/>
        <v>2.9328963291843353</v>
      </c>
      <c r="C12" s="2">
        <f t="shared" si="5"/>
        <v>0.42846283004670649</v>
      </c>
      <c r="D12" s="2">
        <v>0.34299999999999997</v>
      </c>
      <c r="E12" s="2">
        <f t="shared" si="6"/>
        <v>19.946381355271882</v>
      </c>
    </row>
    <row r="13" spans="1:7">
      <c r="A13" s="2">
        <v>0.08</v>
      </c>
      <c r="B13" s="2">
        <f t="shared" si="4"/>
        <v>3.1353980613527841</v>
      </c>
      <c r="C13" s="2">
        <f t="shared" si="5"/>
        <v>0.40079027825058183</v>
      </c>
      <c r="D13" s="2">
        <v>0.34425</v>
      </c>
      <c r="E13" s="2">
        <f t="shared" si="6"/>
        <v>14.107198033189755</v>
      </c>
    </row>
    <row r="15" spans="1:7">
      <c r="A15" s="1" t="s">
        <v>12</v>
      </c>
    </row>
    <row r="16" spans="1:7">
      <c r="A16" s="2" t="s">
        <v>13</v>
      </c>
      <c r="B16" s="2" t="s">
        <v>3</v>
      </c>
      <c r="C16" s="2" t="s">
        <v>4</v>
      </c>
      <c r="D16" s="2" t="s">
        <v>5</v>
      </c>
      <c r="E16" s="2" t="s">
        <v>6</v>
      </c>
      <c r="F16" s="2" t="s">
        <v>1</v>
      </c>
      <c r="G16" s="2"/>
    </row>
    <row r="17" spans="1:6">
      <c r="A17" s="2">
        <v>0.1</v>
      </c>
      <c r="B17" s="2">
        <v>0.27300000000000002</v>
      </c>
      <c r="C17" s="2">
        <v>0.252</v>
      </c>
      <c r="D17" s="2">
        <f>AVERAGE(B17:C17)</f>
        <v>0.26250000000000001</v>
      </c>
      <c r="E17" s="2">
        <f>(2*PI()*(A17))/D17</f>
        <v>2.3935944027350802</v>
      </c>
      <c r="F17" s="2">
        <f>((0.01595)*E17^2) / A17</f>
        <v>0.91382241928635044</v>
      </c>
    </row>
    <row r="18" spans="1:6">
      <c r="A18" s="2">
        <v>0.15</v>
      </c>
      <c r="B18" s="2">
        <v>0.7</v>
      </c>
      <c r="C18" s="2">
        <v>0.45750000000000002</v>
      </c>
      <c r="D18" s="2">
        <f t="shared" ref="D18:D20" si="7">AVERAGE(B18:C18)</f>
        <v>0.57874999999999999</v>
      </c>
      <c r="E18" s="2">
        <f t="shared" ref="E18:E20" si="8">(2*PI()*(A18))/D18</f>
        <v>1.6284713539126359</v>
      </c>
      <c r="F18" s="2">
        <f t="shared" ref="F18:F20" si="9">((0.01595)*E18^2) / A18</f>
        <v>0.28198738173799437</v>
      </c>
    </row>
    <row r="19" spans="1:6">
      <c r="A19" s="2">
        <v>0.2</v>
      </c>
      <c r="B19" s="2">
        <f>10.03 / 20</f>
        <v>0.50149999999999995</v>
      </c>
      <c r="C19" s="2">
        <v>0.50149999999999995</v>
      </c>
      <c r="D19" s="2">
        <f t="shared" si="7"/>
        <v>0.50149999999999995</v>
      </c>
      <c r="E19" s="2">
        <f t="shared" si="8"/>
        <v>2.5057568523148901</v>
      </c>
      <c r="F19" s="2">
        <f t="shared" si="9"/>
        <v>0.50073568788311118</v>
      </c>
    </row>
    <row r="20" spans="1:6">
      <c r="A20" s="2">
        <v>0.3</v>
      </c>
      <c r="B20" s="2">
        <f>11.25/20</f>
        <v>0.5625</v>
      </c>
      <c r="C20" s="2">
        <v>11.36</v>
      </c>
      <c r="D20" s="2">
        <f t="shared" si="7"/>
        <v>5.9612499999999997</v>
      </c>
      <c r="E20" s="2">
        <f t="shared" si="8"/>
        <v>0.31620139939675002</v>
      </c>
      <c r="F20" s="2">
        <f t="shared" si="9"/>
        <v>5.3157801114612829E-3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4FDE-4B41-6B41-B637-CCBB987C0B5E}">
  <dimension ref="A1:H20"/>
  <sheetViews>
    <sheetView tabSelected="1" topLeftCell="I1" zoomScale="49" workbookViewId="0">
      <selection activeCell="O46" sqref="O46"/>
    </sheetView>
  </sheetViews>
  <sheetFormatPr baseColWidth="10" defaultRowHeight="16"/>
  <sheetData>
    <row r="1" spans="1:8">
      <c r="A1" s="1" t="s">
        <v>0</v>
      </c>
    </row>
    <row r="2" spans="1:8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14</v>
      </c>
      <c r="G2" s="3" t="s">
        <v>15</v>
      </c>
      <c r="H2" s="1"/>
    </row>
    <row r="3" spans="1:8">
      <c r="A3" s="2">
        <v>0.05</v>
      </c>
      <c r="B3" s="2">
        <v>0.33400000000000002</v>
      </c>
      <c r="C3" s="2">
        <v>0.35149999999999998</v>
      </c>
      <c r="D3" s="2">
        <v>0.3427</v>
      </c>
      <c r="E3" s="2">
        <v>3.6659999999999999</v>
      </c>
      <c r="F3" s="2">
        <v>0.49000000000000005</v>
      </c>
      <c r="G3" s="2">
        <v>1.0720000000000001</v>
      </c>
    </row>
    <row r="4" spans="1:8">
      <c r="A4" s="2">
        <v>0.06</v>
      </c>
      <c r="B4" s="2">
        <v>0.32900000000000001</v>
      </c>
      <c r="C4" s="2">
        <v>0.35299999999999998</v>
      </c>
      <c r="D4" s="2">
        <v>0.34099999999999997</v>
      </c>
      <c r="E4" s="2">
        <v>3.6850000000000001</v>
      </c>
      <c r="F4" s="2">
        <v>0.58799999999999997</v>
      </c>
      <c r="G4" s="2">
        <v>1.083</v>
      </c>
      <c r="H4" t="s">
        <v>16</v>
      </c>
    </row>
    <row r="5" spans="1:8">
      <c r="A5" s="2">
        <v>7.0000000000000007E-2</v>
      </c>
      <c r="B5" s="2">
        <v>0.33200000000000002</v>
      </c>
      <c r="C5" s="2">
        <v>0.35399999999999998</v>
      </c>
      <c r="D5" s="2">
        <v>0.34299999999999997</v>
      </c>
      <c r="E5" s="2">
        <v>3.6629999999999998</v>
      </c>
      <c r="F5" s="2">
        <v>0.68600000000000017</v>
      </c>
      <c r="G5" s="2">
        <v>1.07</v>
      </c>
    </row>
    <row r="6" spans="1:8">
      <c r="A6" s="2">
        <v>0.08</v>
      </c>
      <c r="B6" s="2">
        <v>0.35899999999999999</v>
      </c>
      <c r="C6" s="2">
        <v>0.32950000000000002</v>
      </c>
      <c r="D6" s="2">
        <v>0.34420000000000001</v>
      </c>
      <c r="E6" s="2">
        <v>3.65</v>
      </c>
      <c r="F6" s="2">
        <v>0.78400000000000003</v>
      </c>
      <c r="G6" s="2">
        <v>1.0620000000000001</v>
      </c>
    </row>
    <row r="8" spans="1:8">
      <c r="A8" s="1" t="s">
        <v>7</v>
      </c>
    </row>
    <row r="9" spans="1:8">
      <c r="A9" s="3" t="s">
        <v>2</v>
      </c>
      <c r="B9" s="3" t="s">
        <v>8</v>
      </c>
      <c r="C9" s="3" t="s">
        <v>9</v>
      </c>
      <c r="D9" s="3" t="s">
        <v>10</v>
      </c>
      <c r="E9" s="3" t="s">
        <v>19</v>
      </c>
    </row>
    <row r="10" spans="1:8">
      <c r="A10" s="2">
        <v>0.05</v>
      </c>
      <c r="B10" s="2">
        <v>2.4780000000000002</v>
      </c>
      <c r="C10" s="2">
        <v>0.50690000000000002</v>
      </c>
      <c r="D10" s="2">
        <v>0.3427</v>
      </c>
      <c r="E10" s="2">
        <v>32.39</v>
      </c>
    </row>
    <row r="11" spans="1:8">
      <c r="A11" s="2">
        <v>0.06</v>
      </c>
      <c r="B11" s="2">
        <v>2.7149999999999999</v>
      </c>
      <c r="C11" s="2">
        <v>0.4627</v>
      </c>
      <c r="D11" s="2">
        <v>0.34099999999999997</v>
      </c>
      <c r="E11" s="2">
        <v>26.31</v>
      </c>
      <c r="F11" t="s">
        <v>17</v>
      </c>
    </row>
    <row r="12" spans="1:8">
      <c r="A12" s="2">
        <v>7.0000000000000007E-2</v>
      </c>
      <c r="B12" s="2">
        <v>2.9319999999999999</v>
      </c>
      <c r="C12" s="2">
        <v>0.4284</v>
      </c>
      <c r="D12" s="2">
        <v>0.34299999999999997</v>
      </c>
      <c r="E12" s="2">
        <v>19.940000000000001</v>
      </c>
    </row>
    <row r="13" spans="1:8">
      <c r="A13" s="2">
        <v>0.08</v>
      </c>
      <c r="B13" s="2">
        <v>3.1349999999999998</v>
      </c>
      <c r="C13" s="2">
        <v>0.4007</v>
      </c>
      <c r="D13" s="2">
        <v>0.34420000000000001</v>
      </c>
      <c r="E13" s="2">
        <v>14.1</v>
      </c>
    </row>
    <row r="15" spans="1:8">
      <c r="A15" s="1" t="s">
        <v>12</v>
      </c>
    </row>
    <row r="16" spans="1:8">
      <c r="A16" s="3" t="s">
        <v>13</v>
      </c>
      <c r="B16" s="3" t="s">
        <v>3</v>
      </c>
      <c r="C16" s="3" t="s">
        <v>4</v>
      </c>
      <c r="D16" s="3" t="s">
        <v>5</v>
      </c>
      <c r="E16" s="3" t="s">
        <v>6</v>
      </c>
      <c r="F16" s="3" t="s">
        <v>1</v>
      </c>
      <c r="H16" s="3" t="s">
        <v>20</v>
      </c>
    </row>
    <row r="17" spans="1:8">
      <c r="A17" s="2">
        <v>0.1</v>
      </c>
      <c r="B17" s="2">
        <v>0.27300000000000002</v>
      </c>
      <c r="C17" s="2">
        <v>0.252</v>
      </c>
      <c r="D17" s="2">
        <v>0.26250000000000001</v>
      </c>
      <c r="E17" s="2">
        <v>2.3929999999999998</v>
      </c>
      <c r="F17" s="2">
        <v>0.91379999999999995</v>
      </c>
      <c r="H17" s="2">
        <v>2.145</v>
      </c>
    </row>
    <row r="18" spans="1:8">
      <c r="A18" s="2">
        <v>0.15</v>
      </c>
      <c r="B18" s="2">
        <v>0.7</v>
      </c>
      <c r="C18" s="2">
        <v>0.45750000000000002</v>
      </c>
      <c r="D18" s="2">
        <v>0.57869999999999999</v>
      </c>
      <c r="E18" s="2">
        <v>1.6279999999999999</v>
      </c>
      <c r="F18" s="2">
        <v>0.28189999999999998</v>
      </c>
      <c r="G18" t="s">
        <v>18</v>
      </c>
      <c r="H18" s="2">
        <v>2.629</v>
      </c>
    </row>
    <row r="19" spans="1:8">
      <c r="A19" s="2">
        <v>0.2</v>
      </c>
      <c r="B19" s="2">
        <v>0.50149999999999995</v>
      </c>
      <c r="C19" s="2">
        <v>0.50149999999999995</v>
      </c>
      <c r="D19" s="2">
        <v>0.50149999999999995</v>
      </c>
      <c r="E19" s="2">
        <v>2.5049999999999999</v>
      </c>
      <c r="F19" s="2">
        <v>0.50070000000000003</v>
      </c>
      <c r="H19" s="2">
        <v>3.0350000000000001</v>
      </c>
    </row>
    <row r="20" spans="1:8">
      <c r="A20" s="2">
        <v>0.3</v>
      </c>
      <c r="B20" s="2">
        <v>0.5625</v>
      </c>
      <c r="C20" s="2">
        <v>11.36</v>
      </c>
      <c r="D20" s="2">
        <v>5.9610000000000003</v>
      </c>
      <c r="E20" s="2">
        <v>0.31619999999999998</v>
      </c>
      <c r="F20" s="2">
        <v>5.3E-3</v>
      </c>
      <c r="H20" s="2">
        <v>3.718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Abereni Opuiyo</dc:creator>
  <cp:lastModifiedBy>Abereni Opuiyo</cp:lastModifiedBy>
  <dcterms:created xsi:type="dcterms:W3CDTF">2024-11-18T04:18:15Z</dcterms:created>
  <dcterms:modified xsi:type="dcterms:W3CDTF">2024-11-18T19:51:40Z</dcterms:modified>
</cp:coreProperties>
</file>