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05" yWindow="-105" windowWidth="17430" windowHeight="9705" activeTab="1"/>
  </bookViews>
  <sheets>
    <sheet name="T1_T2" sheetId="27" r:id="rId1"/>
    <sheet name="edited_ON-OFF" sheetId="32" r:id="rId2"/>
    <sheet name="unedited_OFF" sheetId="33" r:id="rId3"/>
  </sheets>
  <definedNames>
    <definedName name="_xlnm._FilterDatabase" localSheetId="1" hidden="1">'edited_ON-OFF'!$A$1:$CP$65</definedName>
    <definedName name="_xlchart.v1.0" hidden="1">'edited_ON-OFF'!#REF!</definedName>
    <definedName name="_xlchart.v1.1" hidden="1">'edited_ON-OFF'!#REF!</definedName>
    <definedName name="_xlchart.v1.2" hidden="1">'edited_ON-OFF'!#REF!</definedName>
    <definedName name="_xlchart.v1.3" hidden="1">'edited_ON-OFF'!#REF!</definedName>
  </definedName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R10" i="32" l="1"/>
  <c r="O10" i="32" l="1"/>
  <c r="M10" i="32"/>
  <c r="AJ10" i="32"/>
  <c r="S10" i="32"/>
  <c r="AK10" i="32"/>
  <c r="BC10" i="32"/>
  <c r="Y10" i="32"/>
  <c r="L10" i="32"/>
  <c r="Q10" i="32"/>
  <c r="V10" i="32"/>
  <c r="T10" i="32"/>
  <c r="N10" i="32"/>
  <c r="BJ10" i="32" s="1"/>
  <c r="CT10" i="32" l="1"/>
  <c r="BC54" i="33"/>
  <c r="BD54" i="33"/>
  <c r="BE54" i="33"/>
  <c r="BF54" i="33"/>
  <c r="BG54" i="33"/>
  <c r="BH54" i="33"/>
  <c r="BI54" i="33"/>
  <c r="BT54" i="33"/>
  <c r="BX54" i="33"/>
  <c r="BC55" i="33"/>
  <c r="BD55" i="33"/>
  <c r="BE55" i="33"/>
  <c r="BF55" i="33"/>
  <c r="BG55" i="33"/>
  <c r="BH55" i="33"/>
  <c r="BI55" i="33"/>
  <c r="BU55" i="33"/>
  <c r="BY55" i="33"/>
  <c r="BC56" i="33"/>
  <c r="BD56" i="33"/>
  <c r="BE56" i="33"/>
  <c r="BF56" i="33"/>
  <c r="BG56" i="33"/>
  <c r="BH56" i="33"/>
  <c r="BI56" i="33"/>
  <c r="BR56" i="33"/>
  <c r="BV56" i="33"/>
  <c r="BC57" i="33"/>
  <c r="BD57" i="33"/>
  <c r="BE57" i="33"/>
  <c r="BF57" i="33"/>
  <c r="BG57" i="33"/>
  <c r="BH57" i="33"/>
  <c r="BI57" i="33"/>
  <c r="BS57" i="33"/>
  <c r="BW57" i="33"/>
  <c r="BC58" i="33"/>
  <c r="BD58" i="33"/>
  <c r="BE58" i="33"/>
  <c r="BF58" i="33"/>
  <c r="BG58" i="33"/>
  <c r="BH58" i="33"/>
  <c r="BI58" i="33"/>
  <c r="BT58" i="33"/>
  <c r="BX58" i="33"/>
  <c r="BC59" i="33"/>
  <c r="BD59" i="33"/>
  <c r="BE59" i="33"/>
  <c r="BF59" i="33"/>
  <c r="BG59" i="33"/>
  <c r="BH59" i="33"/>
  <c r="BI59" i="33"/>
  <c r="BU59" i="33"/>
  <c r="BY59" i="33"/>
  <c r="BC60" i="33"/>
  <c r="BD60" i="33"/>
  <c r="BE60" i="33"/>
  <c r="BF60" i="33"/>
  <c r="BG60" i="33"/>
  <c r="BH60" i="33"/>
  <c r="BI60" i="33"/>
  <c r="BR60" i="33"/>
  <c r="BV60" i="33"/>
  <c r="BC61" i="33"/>
  <c r="BD61" i="33"/>
  <c r="BE61" i="33"/>
  <c r="BF61" i="33"/>
  <c r="BG61" i="33"/>
  <c r="BH61" i="33"/>
  <c r="BI61" i="33"/>
  <c r="BS61" i="33"/>
  <c r="BW61" i="33"/>
  <c r="BC62" i="33"/>
  <c r="BD62" i="33"/>
  <c r="BE62" i="33"/>
  <c r="BF62" i="33"/>
  <c r="BG62" i="33"/>
  <c r="BH62" i="33"/>
  <c r="BI62" i="33"/>
  <c r="BT62" i="33"/>
  <c r="BX62" i="33"/>
  <c r="BC63" i="33"/>
  <c r="BD63" i="33"/>
  <c r="BE63" i="33"/>
  <c r="BF63" i="33"/>
  <c r="BG63" i="33"/>
  <c r="BH63" i="33"/>
  <c r="BI63" i="33"/>
  <c r="BC64" i="33"/>
  <c r="BD64" i="33"/>
  <c r="BE64" i="33"/>
  <c r="BF64" i="33"/>
  <c r="BG64" i="33"/>
  <c r="BH64" i="33"/>
  <c r="BI64" i="33"/>
  <c r="BC65" i="33"/>
  <c r="BD65" i="33"/>
  <c r="BE65" i="33"/>
  <c r="BF65" i="33"/>
  <c r="BG65" i="33"/>
  <c r="BH65" i="33"/>
  <c r="BI65" i="33"/>
  <c r="BJ65" i="33"/>
  <c r="BL65" i="33"/>
  <c r="BM65" i="33"/>
  <c r="BN65" i="33"/>
  <c r="BP65" i="33"/>
  <c r="BQ65" i="33"/>
  <c r="BR65" i="33"/>
  <c r="BU65" i="33"/>
  <c r="BV65" i="33"/>
  <c r="BY65" i="33"/>
  <c r="K54" i="33"/>
  <c r="BS54" i="33" s="1"/>
  <c r="L54" i="33"/>
  <c r="M54" i="33"/>
  <c r="N54" i="33"/>
  <c r="BK54" i="33" s="1"/>
  <c r="O54" i="33"/>
  <c r="P54" i="33"/>
  <c r="Q54" i="33"/>
  <c r="R54" i="33"/>
  <c r="S54" i="33"/>
  <c r="T54" i="33"/>
  <c r="U54" i="33"/>
  <c r="V54" i="33"/>
  <c r="AM54" i="33" s="1"/>
  <c r="W54" i="33"/>
  <c r="X54" i="33"/>
  <c r="Y54" i="33"/>
  <c r="Z54" i="33"/>
  <c r="AA54" i="33"/>
  <c r="AB54" i="33"/>
  <c r="AC54" i="33"/>
  <c r="AD54" i="33"/>
  <c r="AQ54" i="33" s="1"/>
  <c r="AE54" i="33"/>
  <c r="AF54" i="33"/>
  <c r="AG54" i="33"/>
  <c r="AH54" i="33"/>
  <c r="AI54" i="33"/>
  <c r="AJ54" i="33"/>
  <c r="AK54" i="33"/>
  <c r="AP54" i="33"/>
  <c r="AT54" i="33"/>
  <c r="K55" i="33"/>
  <c r="BT55" i="33" s="1"/>
  <c r="L55" i="33"/>
  <c r="M55" i="33"/>
  <c r="N55" i="33"/>
  <c r="BL55" i="33" s="1"/>
  <c r="O55" i="33"/>
  <c r="P55" i="33"/>
  <c r="AP55" i="33" s="1"/>
  <c r="Q55" i="33"/>
  <c r="S55" i="33"/>
  <c r="T55" i="33"/>
  <c r="U55" i="33"/>
  <c r="V55" i="33"/>
  <c r="W55" i="33"/>
  <c r="X55" i="33"/>
  <c r="Y55" i="33"/>
  <c r="Z55" i="33"/>
  <c r="AA55" i="33"/>
  <c r="AB55" i="33"/>
  <c r="AC55" i="33"/>
  <c r="AD55" i="33"/>
  <c r="AE55" i="33"/>
  <c r="AF55" i="33"/>
  <c r="AG55" i="33"/>
  <c r="AH55" i="33"/>
  <c r="AI55" i="33"/>
  <c r="AJ55" i="33"/>
  <c r="AK55" i="33"/>
  <c r="AT55" i="33"/>
  <c r="K56" i="33"/>
  <c r="BU56" i="33" s="1"/>
  <c r="L56" i="33"/>
  <c r="M56" i="33"/>
  <c r="N56" i="33"/>
  <c r="BM56" i="33" s="1"/>
  <c r="O56" i="33"/>
  <c r="P56" i="33"/>
  <c r="AP56" i="33" s="1"/>
  <c r="Q56" i="33"/>
  <c r="R56" i="33"/>
  <c r="S56" i="33"/>
  <c r="T56" i="33"/>
  <c r="U56" i="33"/>
  <c r="V56" i="33"/>
  <c r="AM56" i="33" s="1"/>
  <c r="W56" i="33"/>
  <c r="X56" i="33"/>
  <c r="Y56" i="33"/>
  <c r="Z56" i="33"/>
  <c r="AA56" i="33"/>
  <c r="AB56" i="33"/>
  <c r="AC56" i="33"/>
  <c r="AD56" i="33"/>
  <c r="AQ56" i="33" s="1"/>
  <c r="AE56" i="33"/>
  <c r="AF56" i="33"/>
  <c r="AG56" i="33"/>
  <c r="AH56" i="33"/>
  <c r="AI56" i="33"/>
  <c r="AJ56" i="33"/>
  <c r="AK56" i="33"/>
  <c r="AT56" i="33"/>
  <c r="K57" i="33"/>
  <c r="BR57" i="33" s="1"/>
  <c r="L57" i="33"/>
  <c r="M57" i="33"/>
  <c r="N57" i="33"/>
  <c r="BJ57" i="33" s="1"/>
  <c r="O57" i="33"/>
  <c r="P57" i="33"/>
  <c r="AP57" i="33" s="1"/>
  <c r="Q57" i="33"/>
  <c r="S57" i="33"/>
  <c r="T57" i="33"/>
  <c r="U57" i="33"/>
  <c r="V57" i="33"/>
  <c r="W57" i="33"/>
  <c r="X57" i="33"/>
  <c r="Y57" i="33"/>
  <c r="Z57" i="33"/>
  <c r="AA57" i="33"/>
  <c r="AB57" i="33"/>
  <c r="AC57" i="33"/>
  <c r="AD57" i="33"/>
  <c r="AE57" i="33"/>
  <c r="AF57" i="33"/>
  <c r="AG57" i="33"/>
  <c r="AH57" i="33"/>
  <c r="AI57" i="33"/>
  <c r="AJ57" i="33"/>
  <c r="AK57" i="33"/>
  <c r="AT57" i="33"/>
  <c r="K58" i="33"/>
  <c r="BS58" i="33" s="1"/>
  <c r="L58" i="33"/>
  <c r="M58" i="33"/>
  <c r="N58" i="33"/>
  <c r="BK58" i="33" s="1"/>
  <c r="O58" i="33"/>
  <c r="P58" i="33"/>
  <c r="AP58" i="33" s="1"/>
  <c r="Q58" i="33"/>
  <c r="R58" i="33"/>
  <c r="S58" i="33"/>
  <c r="T58" i="33"/>
  <c r="U58" i="33"/>
  <c r="V58" i="33"/>
  <c r="AM58" i="33" s="1"/>
  <c r="W58" i="33"/>
  <c r="X58" i="33"/>
  <c r="Y58" i="33"/>
  <c r="Z58" i="33"/>
  <c r="AA58" i="33"/>
  <c r="AB58" i="33"/>
  <c r="AC58" i="33"/>
  <c r="AD58" i="33"/>
  <c r="AQ58" i="33" s="1"/>
  <c r="AE58" i="33"/>
  <c r="AF58" i="33"/>
  <c r="AG58" i="33"/>
  <c r="AH58" i="33"/>
  <c r="AI58" i="33"/>
  <c r="AJ58" i="33"/>
  <c r="AK58" i="33"/>
  <c r="AT58" i="33"/>
  <c r="K59" i="33"/>
  <c r="BT59" i="33" s="1"/>
  <c r="L59" i="33"/>
  <c r="M59" i="33"/>
  <c r="N59" i="33"/>
  <c r="BL59" i="33" s="1"/>
  <c r="O59" i="33"/>
  <c r="P59" i="33"/>
  <c r="AP59" i="33" s="1"/>
  <c r="Q59" i="33"/>
  <c r="S59" i="33"/>
  <c r="T59" i="33"/>
  <c r="U59" i="33"/>
  <c r="V59" i="33"/>
  <c r="W59" i="33"/>
  <c r="X59" i="33"/>
  <c r="Y59" i="33"/>
  <c r="Z59" i="33"/>
  <c r="AA59" i="33"/>
  <c r="AB59" i="33"/>
  <c r="AC59" i="33"/>
  <c r="AD59" i="33"/>
  <c r="AE59" i="33"/>
  <c r="AF59" i="33"/>
  <c r="AG59" i="33"/>
  <c r="AH59" i="33"/>
  <c r="AI59" i="33"/>
  <c r="AJ59" i="33"/>
  <c r="AK59" i="33"/>
  <c r="K60" i="33"/>
  <c r="BU60" i="33" s="1"/>
  <c r="L60" i="33"/>
  <c r="M60" i="33"/>
  <c r="N60" i="33"/>
  <c r="BM60" i="33" s="1"/>
  <c r="O60" i="33"/>
  <c r="P60" i="33"/>
  <c r="AP60" i="33" s="1"/>
  <c r="Q60" i="33"/>
  <c r="R60" i="33"/>
  <c r="S60" i="33"/>
  <c r="T60" i="33"/>
  <c r="AL60" i="33" s="1"/>
  <c r="CC60" i="33" s="1"/>
  <c r="U60" i="33"/>
  <c r="V60" i="33"/>
  <c r="AM60" i="33" s="1"/>
  <c r="W60" i="33"/>
  <c r="X60" i="33"/>
  <c r="Y60" i="33"/>
  <c r="Z60" i="33"/>
  <c r="AA60" i="33"/>
  <c r="AB60" i="33"/>
  <c r="AC60" i="33"/>
  <c r="AD60" i="33"/>
  <c r="AQ60" i="33" s="1"/>
  <c r="AE60" i="33"/>
  <c r="AF60" i="33"/>
  <c r="AG60" i="33"/>
  <c r="AH60" i="33"/>
  <c r="AI60" i="33"/>
  <c r="AJ60" i="33"/>
  <c r="AK60" i="33"/>
  <c r="AT60" i="33"/>
  <c r="K61" i="33"/>
  <c r="BR61" i="33" s="1"/>
  <c r="L61" i="33"/>
  <c r="M61" i="33"/>
  <c r="N61" i="33"/>
  <c r="BJ61" i="33" s="1"/>
  <c r="O61" i="33"/>
  <c r="P61" i="33"/>
  <c r="AP61" i="33" s="1"/>
  <c r="Q61" i="33"/>
  <c r="S61" i="33"/>
  <c r="T61" i="33"/>
  <c r="U61" i="33"/>
  <c r="V61" i="33"/>
  <c r="W61" i="33"/>
  <c r="X61" i="33"/>
  <c r="Y61" i="33"/>
  <c r="Z61" i="33"/>
  <c r="AA61" i="33"/>
  <c r="AB61" i="33"/>
  <c r="AC61" i="33"/>
  <c r="AD61" i="33"/>
  <c r="AE61" i="33"/>
  <c r="AF61" i="33"/>
  <c r="AG61" i="33"/>
  <c r="AH61" i="33"/>
  <c r="AI61" i="33"/>
  <c r="AJ61" i="33"/>
  <c r="AK61" i="33"/>
  <c r="AT61" i="33"/>
  <c r="K62" i="33"/>
  <c r="BS62" i="33" s="1"/>
  <c r="L62" i="33"/>
  <c r="M62" i="33"/>
  <c r="N62" i="33"/>
  <c r="BK62" i="33" s="1"/>
  <c r="O62" i="33"/>
  <c r="P62" i="33"/>
  <c r="AP62" i="33" s="1"/>
  <c r="Q62" i="33"/>
  <c r="R62" i="33"/>
  <c r="S62" i="33"/>
  <c r="T62" i="33"/>
  <c r="U62" i="33"/>
  <c r="V62" i="33"/>
  <c r="AM62" i="33" s="1"/>
  <c r="W62" i="33"/>
  <c r="X62" i="33"/>
  <c r="Y62" i="33"/>
  <c r="Z62" i="33"/>
  <c r="AA62" i="33"/>
  <c r="AB62" i="33"/>
  <c r="AC62" i="33"/>
  <c r="AD62" i="33"/>
  <c r="AQ62" i="33" s="1"/>
  <c r="AE62" i="33"/>
  <c r="AF62" i="33"/>
  <c r="AG62" i="33"/>
  <c r="AH62" i="33"/>
  <c r="AI62" i="33"/>
  <c r="AJ62" i="33"/>
  <c r="AK62" i="33"/>
  <c r="AT62" i="33"/>
  <c r="K63" i="33"/>
  <c r="BS63" i="33" s="1"/>
  <c r="L63" i="33"/>
  <c r="M63" i="33"/>
  <c r="N63" i="33"/>
  <c r="BK63" i="33" s="1"/>
  <c r="O63" i="33"/>
  <c r="P63" i="33"/>
  <c r="Q63" i="33"/>
  <c r="S63" i="33"/>
  <c r="T63" i="33"/>
  <c r="U63" i="33"/>
  <c r="V63" i="33"/>
  <c r="W63" i="33"/>
  <c r="X63" i="33"/>
  <c r="Y63" i="33"/>
  <c r="Z63" i="33"/>
  <c r="AA63" i="33"/>
  <c r="AB63" i="33"/>
  <c r="AC63" i="33"/>
  <c r="AD63" i="33"/>
  <c r="AE63" i="33"/>
  <c r="AF63" i="33"/>
  <c r="AG63" i="33"/>
  <c r="AH63" i="33"/>
  <c r="AI63" i="33"/>
  <c r="AJ63" i="33"/>
  <c r="AK63" i="33"/>
  <c r="K64" i="33"/>
  <c r="BT64" i="33" s="1"/>
  <c r="L64" i="33"/>
  <c r="M64" i="33"/>
  <c r="N64" i="33"/>
  <c r="BK64" i="33" s="1"/>
  <c r="O64" i="33"/>
  <c r="AN64" i="33" s="1"/>
  <c r="P64" i="33"/>
  <c r="Q64" i="33"/>
  <c r="S64" i="33"/>
  <c r="T64" i="33"/>
  <c r="U64" i="33"/>
  <c r="V64" i="33"/>
  <c r="W64" i="33"/>
  <c r="X64" i="33"/>
  <c r="Y64" i="33"/>
  <c r="Z64" i="33"/>
  <c r="AA64" i="33"/>
  <c r="AB64" i="33"/>
  <c r="AC64" i="33"/>
  <c r="AD64" i="33"/>
  <c r="AE64" i="33"/>
  <c r="AF64" i="33"/>
  <c r="AG64" i="33"/>
  <c r="AH64" i="33"/>
  <c r="AI64" i="33"/>
  <c r="AJ64" i="33"/>
  <c r="AK64" i="33"/>
  <c r="AP64" i="33"/>
  <c r="K65" i="33"/>
  <c r="BS65" i="33" s="1"/>
  <c r="L65" i="33"/>
  <c r="M65" i="33"/>
  <c r="N65" i="33"/>
  <c r="BK65" i="33" s="1"/>
  <c r="O65" i="33"/>
  <c r="P65" i="33"/>
  <c r="AP65" i="33" s="1"/>
  <c r="Q65" i="33"/>
  <c r="S65" i="33"/>
  <c r="T65" i="33"/>
  <c r="U65" i="33"/>
  <c r="V65" i="33"/>
  <c r="W65" i="33"/>
  <c r="X65" i="33"/>
  <c r="Y65" i="33"/>
  <c r="Z65" i="33"/>
  <c r="AA65" i="33"/>
  <c r="AB65" i="33"/>
  <c r="AC65" i="33"/>
  <c r="AD65" i="33"/>
  <c r="AE65" i="33"/>
  <c r="AF65" i="33"/>
  <c r="AG65" i="33"/>
  <c r="AH65" i="33"/>
  <c r="AI65" i="33"/>
  <c r="AJ65" i="33"/>
  <c r="AK65" i="33"/>
  <c r="AT65" i="33"/>
  <c r="K39" i="33"/>
  <c r="L39" i="33"/>
  <c r="M39" i="33"/>
  <c r="N39" i="33"/>
  <c r="O39" i="33"/>
  <c r="AO39" i="33" s="1"/>
  <c r="P39" i="33"/>
  <c r="Q39" i="33"/>
  <c r="R39" i="33"/>
  <c r="S39" i="33"/>
  <c r="T39" i="33"/>
  <c r="U39" i="33"/>
  <c r="V39" i="33"/>
  <c r="AM39" i="33" s="1"/>
  <c r="W39" i="33"/>
  <c r="X39" i="33"/>
  <c r="Y39" i="33"/>
  <c r="Z39" i="33"/>
  <c r="AA39" i="33"/>
  <c r="AB39" i="33"/>
  <c r="AC39" i="33"/>
  <c r="AD39" i="33"/>
  <c r="AE39" i="33"/>
  <c r="AF39" i="33"/>
  <c r="AG39" i="33"/>
  <c r="AH39" i="33"/>
  <c r="AI39" i="33"/>
  <c r="AJ39" i="33"/>
  <c r="AK39" i="33"/>
  <c r="AN39" i="33"/>
  <c r="AP39" i="33"/>
  <c r="AQ39" i="33"/>
  <c r="AR39" i="33"/>
  <c r="AS39" i="33"/>
  <c r="AT39" i="33"/>
  <c r="K40" i="33"/>
  <c r="BS40" i="33" s="1"/>
  <c r="L40" i="33"/>
  <c r="M40" i="33"/>
  <c r="N40" i="33"/>
  <c r="O40" i="33"/>
  <c r="AN40" i="33" s="1"/>
  <c r="P40" i="33"/>
  <c r="Q40" i="33"/>
  <c r="S40" i="33"/>
  <c r="T40" i="33"/>
  <c r="U40" i="33"/>
  <c r="V40" i="33"/>
  <c r="W40" i="33"/>
  <c r="X40" i="33"/>
  <c r="Y40" i="33"/>
  <c r="Z40" i="33"/>
  <c r="AA40" i="33"/>
  <c r="AB40" i="33"/>
  <c r="AC40" i="33"/>
  <c r="AD40" i="33"/>
  <c r="AE40" i="33"/>
  <c r="AF40" i="33"/>
  <c r="AG40" i="33"/>
  <c r="AR40" i="33" s="1"/>
  <c r="AH40" i="33"/>
  <c r="AI40" i="33"/>
  <c r="AJ40" i="33"/>
  <c r="AK40" i="33"/>
  <c r="AM40" i="33"/>
  <c r="AO40" i="33"/>
  <c r="AQ40" i="33"/>
  <c r="AS40" i="33"/>
  <c r="K41" i="33"/>
  <c r="BT41" i="33" s="1"/>
  <c r="L41" i="33"/>
  <c r="M41" i="33"/>
  <c r="N41" i="33"/>
  <c r="O41" i="33"/>
  <c r="R41" i="33" s="1"/>
  <c r="P41" i="33"/>
  <c r="AM41" i="33" s="1"/>
  <c r="Q41" i="33"/>
  <c r="S41" i="33"/>
  <c r="T41" i="33"/>
  <c r="U41" i="33"/>
  <c r="V41" i="33"/>
  <c r="W41" i="33"/>
  <c r="X41" i="33"/>
  <c r="Y41" i="33"/>
  <c r="AN41" i="33" s="1"/>
  <c r="Z41" i="33"/>
  <c r="AA41" i="33"/>
  <c r="AB41" i="33"/>
  <c r="AC41" i="33"/>
  <c r="AD41" i="33"/>
  <c r="AE41" i="33"/>
  <c r="AF41" i="33"/>
  <c r="AG41" i="33"/>
  <c r="AR41" i="33" s="1"/>
  <c r="AH41" i="33"/>
  <c r="AI41" i="33"/>
  <c r="AJ41" i="33"/>
  <c r="AK41" i="33"/>
  <c r="AO41" i="33"/>
  <c r="AS41" i="33"/>
  <c r="BC39" i="33"/>
  <c r="BD39" i="33"/>
  <c r="BE39" i="33"/>
  <c r="BF39" i="33"/>
  <c r="BG39" i="33"/>
  <c r="BH39" i="33"/>
  <c r="BI39" i="33"/>
  <c r="BJ39" i="33"/>
  <c r="BK39" i="33"/>
  <c r="BL39" i="33"/>
  <c r="BM39" i="33"/>
  <c r="BN39" i="33"/>
  <c r="BO39" i="33"/>
  <c r="BP39" i="33"/>
  <c r="BQ39" i="33"/>
  <c r="BR39" i="33"/>
  <c r="BS39" i="33"/>
  <c r="BT39" i="33"/>
  <c r="BU39" i="33"/>
  <c r="BV39" i="33"/>
  <c r="BW39" i="33"/>
  <c r="BX39" i="33"/>
  <c r="BY39" i="33"/>
  <c r="BC40" i="33"/>
  <c r="BD40" i="33"/>
  <c r="BE40" i="33"/>
  <c r="BF40" i="33"/>
  <c r="BG40" i="33"/>
  <c r="BH40" i="33"/>
  <c r="BI40" i="33"/>
  <c r="BJ40" i="33"/>
  <c r="BK40" i="33"/>
  <c r="BL40" i="33"/>
  <c r="BM40" i="33"/>
  <c r="BN40" i="33"/>
  <c r="BO40" i="33"/>
  <c r="BP40" i="33"/>
  <c r="BQ40" i="33"/>
  <c r="BR40" i="33"/>
  <c r="BT40" i="33"/>
  <c r="BU40" i="33"/>
  <c r="BV40" i="33"/>
  <c r="BX40" i="33"/>
  <c r="BY40" i="33"/>
  <c r="BC41" i="33"/>
  <c r="BD41" i="33"/>
  <c r="BE41" i="33"/>
  <c r="BF41" i="33"/>
  <c r="BG41" i="33"/>
  <c r="BH41" i="33"/>
  <c r="BI41" i="33"/>
  <c r="BJ41" i="33"/>
  <c r="BK41" i="33"/>
  <c r="BL41" i="33"/>
  <c r="BM41" i="33"/>
  <c r="BN41" i="33"/>
  <c r="BO41" i="33"/>
  <c r="BP41" i="33"/>
  <c r="BQ41" i="33"/>
  <c r="BR41" i="33"/>
  <c r="BS41" i="33"/>
  <c r="BU41" i="33"/>
  <c r="BV41" i="33"/>
  <c r="BW41" i="33"/>
  <c r="BY41" i="33"/>
  <c r="AL39" i="33" l="1"/>
  <c r="AL62" i="33"/>
  <c r="AL56" i="33"/>
  <c r="CC56" i="33" s="1"/>
  <c r="AL54" i="33"/>
  <c r="CD54" i="33" s="1"/>
  <c r="AL58" i="33"/>
  <c r="CE39" i="33"/>
  <c r="CA39" i="33"/>
  <c r="CC39" i="33"/>
  <c r="CB39" i="33"/>
  <c r="BZ39" i="33"/>
  <c r="CF39" i="33"/>
  <c r="CG39" i="33"/>
  <c r="CD39" i="33"/>
  <c r="CA58" i="33"/>
  <c r="AL61" i="33"/>
  <c r="AQ61" i="33"/>
  <c r="AM61" i="33"/>
  <c r="R61" i="33"/>
  <c r="AL59" i="33"/>
  <c r="AQ59" i="33"/>
  <c r="AM59" i="33"/>
  <c r="R59" i="33"/>
  <c r="AL57" i="33"/>
  <c r="AQ57" i="33"/>
  <c r="AM57" i="33"/>
  <c r="R57" i="33"/>
  <c r="AL55" i="33"/>
  <c r="AQ55" i="33"/>
  <c r="AM55" i="33"/>
  <c r="R55" i="33"/>
  <c r="CD62" i="33"/>
  <c r="BZ62" i="33"/>
  <c r="BV62" i="33"/>
  <c r="BR62" i="33"/>
  <c r="BN62" i="33"/>
  <c r="BJ62" i="33"/>
  <c r="BY61" i="33"/>
  <c r="BU61" i="33"/>
  <c r="BQ61" i="33"/>
  <c r="BM61" i="33"/>
  <c r="BX60" i="33"/>
  <c r="BT60" i="33"/>
  <c r="BP60" i="33"/>
  <c r="BL60" i="33"/>
  <c r="BW59" i="33"/>
  <c r="BS59" i="33"/>
  <c r="BO59" i="33"/>
  <c r="BK59" i="33"/>
  <c r="CD58" i="33"/>
  <c r="BZ58" i="33"/>
  <c r="BV58" i="33"/>
  <c r="BR58" i="33"/>
  <c r="BN58" i="33"/>
  <c r="BJ58" i="33"/>
  <c r="BY57" i="33"/>
  <c r="BU57" i="33"/>
  <c r="BQ57" i="33"/>
  <c r="BM57" i="33"/>
  <c r="BX56" i="33"/>
  <c r="BT56" i="33"/>
  <c r="BP56" i="33"/>
  <c r="BL56" i="33"/>
  <c r="BW55" i="33"/>
  <c r="BS55" i="33"/>
  <c r="BO55" i="33"/>
  <c r="BK55" i="33"/>
  <c r="BV54" i="33"/>
  <c r="BR54" i="33"/>
  <c r="BN54" i="33"/>
  <c r="BJ54" i="33"/>
  <c r="AN62" i="33"/>
  <c r="CA62" i="33" s="1"/>
  <c r="AN60" i="33"/>
  <c r="AN58" i="33"/>
  <c r="AN56" i="33"/>
  <c r="AN54" i="33"/>
  <c r="CG62" i="33"/>
  <c r="CC62" i="33"/>
  <c r="BY62" i="33"/>
  <c r="BU62" i="33"/>
  <c r="BQ62" i="33"/>
  <c r="BM62" i="33"/>
  <c r="BX61" i="33"/>
  <c r="BT61" i="33"/>
  <c r="BP61" i="33"/>
  <c r="BL61" i="33"/>
  <c r="CA60" i="33"/>
  <c r="BW60" i="33"/>
  <c r="BS60" i="33"/>
  <c r="BO60" i="33"/>
  <c r="BK60" i="33"/>
  <c r="BV59" i="33"/>
  <c r="BR59" i="33"/>
  <c r="BN59" i="33"/>
  <c r="BJ59" i="33"/>
  <c r="CG58" i="33"/>
  <c r="CC58" i="33"/>
  <c r="BY58" i="33"/>
  <c r="BU58" i="33"/>
  <c r="BQ58" i="33"/>
  <c r="BM58" i="33"/>
  <c r="BX57" i="33"/>
  <c r="BT57" i="33"/>
  <c r="BP57" i="33"/>
  <c r="BL57" i="33"/>
  <c r="CA56" i="33"/>
  <c r="BW56" i="33"/>
  <c r="BS56" i="33"/>
  <c r="BO56" i="33"/>
  <c r="BK56" i="33"/>
  <c r="BV55" i="33"/>
  <c r="BR55" i="33"/>
  <c r="BN55" i="33"/>
  <c r="BJ55" i="33"/>
  <c r="CG54" i="33"/>
  <c r="CC54" i="33"/>
  <c r="BY54" i="33"/>
  <c r="BU54" i="33"/>
  <c r="BQ54" i="33"/>
  <c r="BM54" i="33"/>
  <c r="AT59" i="33"/>
  <c r="BP62" i="33"/>
  <c r="BL62" i="33"/>
  <c r="BO61" i="33"/>
  <c r="BK61" i="33"/>
  <c r="CD60" i="33"/>
  <c r="BZ60" i="33"/>
  <c r="BN60" i="33"/>
  <c r="BJ60" i="33"/>
  <c r="BQ59" i="33"/>
  <c r="BM59" i="33"/>
  <c r="BP58" i="33"/>
  <c r="BL58" i="33"/>
  <c r="BO57" i="33"/>
  <c r="BK57" i="33"/>
  <c r="CD56" i="33"/>
  <c r="BZ56" i="33"/>
  <c r="BN56" i="33"/>
  <c r="BJ56" i="33"/>
  <c r="BQ55" i="33"/>
  <c r="BM55" i="33"/>
  <c r="BP54" i="33"/>
  <c r="BL54" i="33"/>
  <c r="AN61" i="33"/>
  <c r="AN59" i="33"/>
  <c r="AN57" i="33"/>
  <c r="AN55" i="33"/>
  <c r="CE62" i="33"/>
  <c r="BW62" i="33"/>
  <c r="BO62" i="33"/>
  <c r="BV61" i="33"/>
  <c r="BN61" i="33"/>
  <c r="CG60" i="33"/>
  <c r="BY60" i="33"/>
  <c r="BQ60" i="33"/>
  <c r="BX59" i="33"/>
  <c r="BP59" i="33"/>
  <c r="BW58" i="33"/>
  <c r="BO58" i="33"/>
  <c r="BV57" i="33"/>
  <c r="BN57" i="33"/>
  <c r="CG56" i="33"/>
  <c r="BY56" i="33"/>
  <c r="BQ56" i="33"/>
  <c r="BX55" i="33"/>
  <c r="BP55" i="33"/>
  <c r="CE54" i="33"/>
  <c r="BW54" i="33"/>
  <c r="BO54" i="33"/>
  <c r="AN65" i="33"/>
  <c r="BX65" i="33"/>
  <c r="BT65" i="33"/>
  <c r="BW64" i="33"/>
  <c r="BS64" i="33"/>
  <c r="BO64" i="33"/>
  <c r="AL65" i="33"/>
  <c r="AQ65" i="33"/>
  <c r="AM65" i="33"/>
  <c r="R65" i="33"/>
  <c r="AT64" i="33"/>
  <c r="BW65" i="33"/>
  <c r="BO65" i="33"/>
  <c r="BV64" i="33"/>
  <c r="BR64" i="33"/>
  <c r="BN64" i="33"/>
  <c r="BJ64" i="33"/>
  <c r="BY64" i="33"/>
  <c r="BU64" i="33"/>
  <c r="BQ64" i="33"/>
  <c r="BM64" i="33"/>
  <c r="AL64" i="33"/>
  <c r="AQ64" i="33"/>
  <c r="AM64" i="33"/>
  <c r="R64" i="33"/>
  <c r="BX64" i="33"/>
  <c r="BP64" i="33"/>
  <c r="BL64" i="33"/>
  <c r="BN63" i="33"/>
  <c r="BL63" i="33"/>
  <c r="BJ63" i="33"/>
  <c r="AN63" i="33"/>
  <c r="BP63" i="33"/>
  <c r="BV63" i="33"/>
  <c r="AL63" i="33"/>
  <c r="AQ63" i="33"/>
  <c r="AM63" i="33"/>
  <c r="R63" i="33"/>
  <c r="BY63" i="33"/>
  <c r="BU63" i="33"/>
  <c r="BQ63" i="33"/>
  <c r="BM63" i="33"/>
  <c r="AP63" i="33"/>
  <c r="BR63" i="33"/>
  <c r="BX63" i="33"/>
  <c r="BT63" i="33"/>
  <c r="AT63" i="33"/>
  <c r="BW63" i="33"/>
  <c r="BO63" i="33"/>
  <c r="AS65" i="33"/>
  <c r="AO65" i="33"/>
  <c r="AS64" i="33"/>
  <c r="AO64" i="33"/>
  <c r="AS63" i="33"/>
  <c r="AO63" i="33"/>
  <c r="AS62" i="33"/>
  <c r="CF62" i="33" s="1"/>
  <c r="AO62" i="33"/>
  <c r="CB62" i="33" s="1"/>
  <c r="AS61" i="33"/>
  <c r="AO61" i="33"/>
  <c r="AS60" i="33"/>
  <c r="CF60" i="33" s="1"/>
  <c r="AO60" i="33"/>
  <c r="CB60" i="33" s="1"/>
  <c r="AS59" i="33"/>
  <c r="AO59" i="33"/>
  <c r="AS58" i="33"/>
  <c r="CF58" i="33" s="1"/>
  <c r="AO58" i="33"/>
  <c r="CB58" i="33" s="1"/>
  <c r="AS57" i="33"/>
  <c r="AO57" i="33"/>
  <c r="AS56" i="33"/>
  <c r="CF56" i="33" s="1"/>
  <c r="AO56" i="33"/>
  <c r="CB56" i="33" s="1"/>
  <c r="AS55" i="33"/>
  <c r="AO55" i="33"/>
  <c r="AS54" i="33"/>
  <c r="CF54" i="33" s="1"/>
  <c r="AO54" i="33"/>
  <c r="CB54" i="33" s="1"/>
  <c r="AR65" i="33"/>
  <c r="AR64" i="33"/>
  <c r="AR63" i="33"/>
  <c r="AR62" i="33"/>
  <c r="AR61" i="33"/>
  <c r="AR60" i="33"/>
  <c r="CE60" i="33" s="1"/>
  <c r="AR59" i="33"/>
  <c r="AR58" i="33"/>
  <c r="CE58" i="33" s="1"/>
  <c r="AR57" i="33"/>
  <c r="AR56" i="33"/>
  <c r="CE56" i="33" s="1"/>
  <c r="AR55" i="33"/>
  <c r="AR54" i="33"/>
  <c r="AQ41" i="33"/>
  <c r="BX41" i="33"/>
  <c r="BW40" i="33"/>
  <c r="AT41" i="33"/>
  <c r="AP41" i="33"/>
  <c r="AL41" i="33"/>
  <c r="AT40" i="33"/>
  <c r="AP40" i="33"/>
  <c r="AL40" i="33"/>
  <c r="R40" i="33"/>
  <c r="CA54" i="33" l="1"/>
  <c r="BZ54" i="33"/>
  <c r="CB55" i="33"/>
  <c r="CF55" i="33"/>
  <c r="CC55" i="33"/>
  <c r="CG55" i="33"/>
  <c r="BZ55" i="33"/>
  <c r="CD55" i="33"/>
  <c r="CA55" i="33"/>
  <c r="CE55" i="33"/>
  <c r="BZ57" i="33"/>
  <c r="CD57" i="33"/>
  <c r="CA57" i="33"/>
  <c r="CE57" i="33"/>
  <c r="CB57" i="33"/>
  <c r="CF57" i="33"/>
  <c r="CC57" i="33"/>
  <c r="CG57" i="33"/>
  <c r="CB59" i="33"/>
  <c r="CF59" i="33"/>
  <c r="CC59" i="33"/>
  <c r="CG59" i="33"/>
  <c r="BZ59" i="33"/>
  <c r="CD59" i="33"/>
  <c r="CA59" i="33"/>
  <c r="CE59" i="33"/>
  <c r="BZ61" i="33"/>
  <c r="CD61" i="33"/>
  <c r="CA61" i="33"/>
  <c r="CE61" i="33"/>
  <c r="CB61" i="33"/>
  <c r="CF61" i="33"/>
  <c r="CC61" i="33"/>
  <c r="CG61" i="33"/>
  <c r="CC65" i="33"/>
  <c r="CG65" i="33"/>
  <c r="BZ65" i="33"/>
  <c r="CD65" i="33"/>
  <c r="CA65" i="33"/>
  <c r="CE65" i="33"/>
  <c r="CB65" i="33"/>
  <c r="CF65" i="33"/>
  <c r="CB64" i="33"/>
  <c r="CF64" i="33"/>
  <c r="CC64" i="33"/>
  <c r="CG64" i="33"/>
  <c r="BZ64" i="33"/>
  <c r="CD64" i="33"/>
  <c r="CA64" i="33"/>
  <c r="CE64" i="33"/>
  <c r="CA63" i="33"/>
  <c r="CE63" i="33"/>
  <c r="CB63" i="33"/>
  <c r="BZ63" i="33"/>
  <c r="CF63" i="33"/>
  <c r="CC63" i="33"/>
  <c r="CG63" i="33"/>
  <c r="CD63" i="33"/>
  <c r="CG41" i="33"/>
  <c r="CD41" i="33"/>
  <c r="CE41" i="33"/>
  <c r="CB41" i="33"/>
  <c r="CF41" i="33"/>
  <c r="CC41" i="33"/>
  <c r="BZ41" i="33"/>
  <c r="CA41" i="33"/>
  <c r="CC40" i="33"/>
  <c r="BZ40" i="33"/>
  <c r="CA40" i="33"/>
  <c r="CE40" i="33"/>
  <c r="CB40" i="33"/>
  <c r="CF40" i="33"/>
  <c r="CG40" i="33"/>
  <c r="CD40" i="33"/>
  <c r="K26" i="33" l="1"/>
  <c r="BT26" i="33" s="1"/>
  <c r="L26" i="33"/>
  <c r="M26" i="33"/>
  <c r="N26" i="33"/>
  <c r="BL26" i="33" s="1"/>
  <c r="O26" i="33"/>
  <c r="P26" i="33"/>
  <c r="Q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BC26" i="33"/>
  <c r="BD26" i="33"/>
  <c r="BE26" i="33"/>
  <c r="BF26" i="33"/>
  <c r="BG26" i="33"/>
  <c r="BH26" i="33"/>
  <c r="BI26" i="33"/>
  <c r="BW26" i="33"/>
  <c r="AN26" i="33" l="1"/>
  <c r="BS26" i="33"/>
  <c r="AQ26" i="33"/>
  <c r="AM26" i="33"/>
  <c r="BO26" i="33"/>
  <c r="BN26" i="33"/>
  <c r="BJ26" i="33"/>
  <c r="BK26" i="33"/>
  <c r="BV26" i="33"/>
  <c r="BR26" i="33"/>
  <c r="AT26" i="33"/>
  <c r="AP26" i="33"/>
  <c r="AL26" i="33"/>
  <c r="R26" i="33"/>
  <c r="BY26" i="33"/>
  <c r="BU26" i="33"/>
  <c r="BQ26" i="33"/>
  <c r="BM26" i="33"/>
  <c r="AS26" i="33"/>
  <c r="AO26" i="33"/>
  <c r="BX26" i="33"/>
  <c r="BP26" i="33"/>
  <c r="AR26" i="33"/>
  <c r="BC53" i="33"/>
  <c r="BD53" i="33"/>
  <c r="BE53" i="33"/>
  <c r="BF53" i="33"/>
  <c r="BG53" i="33"/>
  <c r="BH53" i="33"/>
  <c r="BI53" i="33"/>
  <c r="K53" i="33"/>
  <c r="BR53" i="33" s="1"/>
  <c r="L53" i="33"/>
  <c r="M53" i="33"/>
  <c r="N53" i="33"/>
  <c r="BJ53" i="33" s="1"/>
  <c r="O53" i="33"/>
  <c r="P53" i="33"/>
  <c r="Q53" i="33"/>
  <c r="S53" i="33"/>
  <c r="T53" i="33"/>
  <c r="U53" i="33"/>
  <c r="V53" i="33"/>
  <c r="W53" i="33"/>
  <c r="X53" i="33"/>
  <c r="Y53" i="33"/>
  <c r="Z53" i="33"/>
  <c r="AA53" i="33"/>
  <c r="AB53" i="33"/>
  <c r="AC53" i="33"/>
  <c r="AD53" i="33"/>
  <c r="AE53" i="33"/>
  <c r="AF53" i="33"/>
  <c r="AG53" i="33"/>
  <c r="AH53" i="33"/>
  <c r="AI53" i="33"/>
  <c r="AJ53" i="33"/>
  <c r="AK53" i="33"/>
  <c r="R53" i="33" l="1"/>
  <c r="AP53" i="33"/>
  <c r="AN53" i="33"/>
  <c r="AT53" i="33"/>
  <c r="AL53" i="33"/>
  <c r="CE53" i="33" s="1"/>
  <c r="BT53" i="33"/>
  <c r="BY53" i="33"/>
  <c r="BX53" i="33"/>
  <c r="AR53" i="33"/>
  <c r="BU53" i="33"/>
  <c r="CB26" i="33"/>
  <c r="CF26" i="33"/>
  <c r="CC26" i="33"/>
  <c r="CG26" i="33"/>
  <c r="BZ26" i="33"/>
  <c r="CD26" i="33"/>
  <c r="CA26" i="33"/>
  <c r="CE26" i="33"/>
  <c r="AS53" i="33"/>
  <c r="AQ53" i="33"/>
  <c r="AO53" i="33"/>
  <c r="AM53" i="33"/>
  <c r="BQ53" i="33"/>
  <c r="BM53" i="33"/>
  <c r="BP53" i="33"/>
  <c r="BL53" i="33"/>
  <c r="BW53" i="33"/>
  <c r="BS53" i="33"/>
  <c r="BO53" i="33"/>
  <c r="BK53" i="33"/>
  <c r="BV53" i="33"/>
  <c r="BN53" i="33"/>
  <c r="CD53" i="33" l="1"/>
  <c r="CA53" i="33"/>
  <c r="CF53" i="33"/>
  <c r="CC53" i="33"/>
  <c r="BZ53" i="33"/>
  <c r="CG53" i="33"/>
  <c r="CB53" i="33"/>
  <c r="BI10" i="32" l="1"/>
  <c r="BC13" i="33" l="1"/>
  <c r="BC14" i="33"/>
  <c r="BC18" i="33"/>
  <c r="BC19" i="33"/>
  <c r="BI52" i="33" l="1"/>
  <c r="BH52" i="33"/>
  <c r="BG52" i="33"/>
  <c r="BF52" i="33"/>
  <c r="BE52" i="33"/>
  <c r="BD52" i="33"/>
  <c r="BC52" i="33"/>
  <c r="AK52" i="33"/>
  <c r="AJ52" i="33"/>
  <c r="AI52" i="33"/>
  <c r="AH52" i="33"/>
  <c r="AG52" i="33"/>
  <c r="AF52" i="33"/>
  <c r="AE52" i="33"/>
  <c r="AD52" i="33"/>
  <c r="AC52" i="33"/>
  <c r="AB52" i="33"/>
  <c r="AA52" i="33"/>
  <c r="Z52" i="33"/>
  <c r="Y52" i="33"/>
  <c r="X52" i="33"/>
  <c r="W52" i="33"/>
  <c r="V52" i="33"/>
  <c r="U52" i="33"/>
  <c r="T52" i="33"/>
  <c r="S52" i="33"/>
  <c r="Q52" i="33"/>
  <c r="P52" i="33"/>
  <c r="O52" i="33"/>
  <c r="N52" i="33"/>
  <c r="BJ52" i="33" s="1"/>
  <c r="M52" i="33"/>
  <c r="L52" i="33"/>
  <c r="K52" i="33"/>
  <c r="BY52" i="33" s="1"/>
  <c r="BI51" i="33"/>
  <c r="BH51" i="33"/>
  <c r="BG51" i="33"/>
  <c r="BF51" i="33"/>
  <c r="BE51" i="33"/>
  <c r="BD51" i="33"/>
  <c r="BC51" i="33"/>
  <c r="AK51" i="33"/>
  <c r="AJ51" i="33"/>
  <c r="AI51" i="33"/>
  <c r="AH51" i="33"/>
  <c r="AG51" i="33"/>
  <c r="AF51" i="33"/>
  <c r="AE51" i="33"/>
  <c r="AD51" i="33"/>
  <c r="AC51" i="33"/>
  <c r="AB51" i="33"/>
  <c r="AA51" i="33"/>
  <c r="Z51" i="33"/>
  <c r="Y51" i="33"/>
  <c r="X51" i="33"/>
  <c r="W51" i="33"/>
  <c r="V51" i="33"/>
  <c r="U51" i="33"/>
  <c r="T51" i="33"/>
  <c r="S51" i="33"/>
  <c r="Q51" i="33"/>
  <c r="P51" i="33"/>
  <c r="O51" i="33"/>
  <c r="N51" i="33"/>
  <c r="BL51" i="33" s="1"/>
  <c r="M51" i="33"/>
  <c r="L51" i="33"/>
  <c r="K51" i="33"/>
  <c r="BT51" i="33" s="1"/>
  <c r="BI50" i="33"/>
  <c r="BH50" i="33"/>
  <c r="BG50" i="33"/>
  <c r="BF50" i="33"/>
  <c r="BE50" i="33"/>
  <c r="BD50" i="33"/>
  <c r="BC50" i="33"/>
  <c r="AK50" i="33"/>
  <c r="AJ50" i="33"/>
  <c r="AI50" i="33"/>
  <c r="AH50" i="33"/>
  <c r="AG50" i="33"/>
  <c r="AF50" i="33"/>
  <c r="AE50" i="33"/>
  <c r="AD50" i="33"/>
  <c r="AC50" i="33"/>
  <c r="AB50" i="33"/>
  <c r="AA50" i="33"/>
  <c r="Z50" i="33"/>
  <c r="Y50" i="33"/>
  <c r="X50" i="33"/>
  <c r="W50" i="33"/>
  <c r="V50" i="33"/>
  <c r="U50" i="33"/>
  <c r="T50" i="33"/>
  <c r="S50" i="33"/>
  <c r="Q50" i="33"/>
  <c r="P50" i="33"/>
  <c r="O50" i="33"/>
  <c r="N50" i="33"/>
  <c r="BJ50" i="33" s="1"/>
  <c r="M50" i="33"/>
  <c r="L50" i="33"/>
  <c r="K50" i="33"/>
  <c r="BI49" i="33"/>
  <c r="BH49" i="33"/>
  <c r="BG49" i="33"/>
  <c r="BF49" i="33"/>
  <c r="BE49" i="33"/>
  <c r="BD49" i="33"/>
  <c r="BC49" i="33"/>
  <c r="AK49" i="33"/>
  <c r="AJ49" i="33"/>
  <c r="AI49" i="33"/>
  <c r="AH49" i="33"/>
  <c r="AG49" i="33"/>
  <c r="AF49" i="33"/>
  <c r="AE49" i="33"/>
  <c r="AD49" i="33"/>
  <c r="AC49" i="33"/>
  <c r="AB49" i="33"/>
  <c r="AA49" i="33"/>
  <c r="Z49" i="33"/>
  <c r="Y49" i="33"/>
  <c r="X49" i="33"/>
  <c r="W49" i="33"/>
  <c r="V49" i="33"/>
  <c r="U49" i="33"/>
  <c r="T49" i="33"/>
  <c r="S49" i="33"/>
  <c r="Q49" i="33"/>
  <c r="P49" i="33"/>
  <c r="O49" i="33"/>
  <c r="N49" i="33"/>
  <c r="BJ49" i="33" s="1"/>
  <c r="M49" i="33"/>
  <c r="L49" i="33"/>
  <c r="K49" i="33"/>
  <c r="BS49" i="33" s="1"/>
  <c r="BI48" i="33"/>
  <c r="BH48" i="33"/>
  <c r="BG48" i="33"/>
  <c r="BF48" i="33"/>
  <c r="BE48" i="33"/>
  <c r="BD48" i="33"/>
  <c r="BC48" i="33"/>
  <c r="AK48" i="33"/>
  <c r="AJ48" i="33"/>
  <c r="AI48" i="33"/>
  <c r="AH48" i="33"/>
  <c r="AG48" i="33"/>
  <c r="AF48" i="33"/>
  <c r="AE48" i="33"/>
  <c r="AD48" i="33"/>
  <c r="AC48" i="33"/>
  <c r="AB48" i="33"/>
  <c r="AA48" i="33"/>
  <c r="Z48" i="33"/>
  <c r="Y48" i="33"/>
  <c r="X48" i="33"/>
  <c r="W48" i="33"/>
  <c r="V48" i="33"/>
  <c r="U48" i="33"/>
  <c r="T48" i="33"/>
  <c r="S48" i="33"/>
  <c r="Q48" i="33"/>
  <c r="P48" i="33"/>
  <c r="O48" i="33"/>
  <c r="N48" i="33"/>
  <c r="M48" i="33"/>
  <c r="L48" i="33"/>
  <c r="K48" i="33"/>
  <c r="BY48" i="33" s="1"/>
  <c r="BI47" i="33"/>
  <c r="BH47" i="33"/>
  <c r="BG47" i="33"/>
  <c r="BF47" i="33"/>
  <c r="BE47" i="33"/>
  <c r="BD47" i="33"/>
  <c r="BC47" i="33"/>
  <c r="AK47" i="33"/>
  <c r="AJ47" i="33"/>
  <c r="AI47" i="33"/>
  <c r="AH47" i="33"/>
  <c r="AG47" i="33"/>
  <c r="AF47" i="33"/>
  <c r="AE47" i="33"/>
  <c r="AD47" i="33"/>
  <c r="AC47" i="33"/>
  <c r="AB47" i="33"/>
  <c r="AA47" i="33"/>
  <c r="Z47" i="33"/>
  <c r="Y47" i="33"/>
  <c r="X47" i="33"/>
  <c r="W47" i="33"/>
  <c r="V47" i="33"/>
  <c r="U47" i="33"/>
  <c r="T47" i="33"/>
  <c r="S47" i="33"/>
  <c r="Q47" i="33"/>
  <c r="P47" i="33"/>
  <c r="O47" i="33"/>
  <c r="N47" i="33"/>
  <c r="M47" i="33"/>
  <c r="L47" i="33"/>
  <c r="K47" i="33"/>
  <c r="BX47" i="33" s="1"/>
  <c r="BI46" i="33"/>
  <c r="BH46" i="33"/>
  <c r="BG46" i="33"/>
  <c r="BF46" i="33"/>
  <c r="BE46" i="33"/>
  <c r="BD46" i="33"/>
  <c r="BC46" i="33"/>
  <c r="AK46" i="33"/>
  <c r="AJ46" i="33"/>
  <c r="AI46" i="33"/>
  <c r="AH46" i="33"/>
  <c r="AG46" i="33"/>
  <c r="AF46" i="33"/>
  <c r="AE46" i="33"/>
  <c r="AD46" i="33"/>
  <c r="AC46" i="33"/>
  <c r="AB46" i="33"/>
  <c r="AA46" i="33"/>
  <c r="Z46" i="33"/>
  <c r="Y46" i="33"/>
  <c r="X46" i="33"/>
  <c r="W46" i="33"/>
  <c r="V46" i="33"/>
  <c r="U46" i="33"/>
  <c r="T46" i="33"/>
  <c r="S46" i="33"/>
  <c r="Q46" i="33"/>
  <c r="P46" i="33"/>
  <c r="O46" i="33"/>
  <c r="N46" i="33"/>
  <c r="BK46" i="33" s="1"/>
  <c r="M46" i="33"/>
  <c r="L46" i="33"/>
  <c r="K46" i="33"/>
  <c r="BI45" i="33"/>
  <c r="BH45" i="33"/>
  <c r="BG45" i="33"/>
  <c r="BF45" i="33"/>
  <c r="BE45" i="33"/>
  <c r="BD45" i="33"/>
  <c r="BC45" i="33"/>
  <c r="AK45" i="33"/>
  <c r="AJ45" i="33"/>
  <c r="AI45" i="33"/>
  <c r="AH45" i="33"/>
  <c r="AG45" i="33"/>
  <c r="AF45" i="33"/>
  <c r="AE45" i="33"/>
  <c r="AD45" i="33"/>
  <c r="AC45" i="33"/>
  <c r="AB45" i="33"/>
  <c r="AA45" i="33"/>
  <c r="Z45" i="33"/>
  <c r="Y45" i="33"/>
  <c r="X45" i="33"/>
  <c r="W45" i="33"/>
  <c r="V45" i="33"/>
  <c r="U45" i="33"/>
  <c r="T45" i="33"/>
  <c r="S45" i="33"/>
  <c r="Q45" i="33"/>
  <c r="P45" i="33"/>
  <c r="O45" i="33"/>
  <c r="N45" i="33"/>
  <c r="BP45" i="33" s="1"/>
  <c r="M45" i="33"/>
  <c r="L45" i="33"/>
  <c r="K45" i="33"/>
  <c r="BR45" i="33" s="1"/>
  <c r="BI44" i="33"/>
  <c r="BH44" i="33"/>
  <c r="BG44" i="33"/>
  <c r="BF44" i="33"/>
  <c r="BE44" i="33"/>
  <c r="BD44" i="33"/>
  <c r="BC44" i="33"/>
  <c r="AK44" i="33"/>
  <c r="AJ44" i="33"/>
  <c r="AI44" i="33"/>
  <c r="AH44" i="33"/>
  <c r="AG44" i="33"/>
  <c r="AF44" i="33"/>
  <c r="AE44" i="33"/>
  <c r="AD44" i="33"/>
  <c r="AC44" i="33"/>
  <c r="AB44" i="33"/>
  <c r="AA44" i="33"/>
  <c r="Z44" i="33"/>
  <c r="Y44" i="33"/>
  <c r="X44" i="33"/>
  <c r="W44" i="33"/>
  <c r="V44" i="33"/>
  <c r="U44" i="33"/>
  <c r="T44" i="33"/>
  <c r="S44" i="33"/>
  <c r="Q44" i="33"/>
  <c r="P44" i="33"/>
  <c r="O44" i="33"/>
  <c r="N44" i="33"/>
  <c r="M44" i="33"/>
  <c r="L44" i="33"/>
  <c r="K44" i="33"/>
  <c r="BY44" i="33" s="1"/>
  <c r="BI43" i="33"/>
  <c r="BH43" i="33"/>
  <c r="BG43" i="33"/>
  <c r="BF43" i="33"/>
  <c r="BE43" i="33"/>
  <c r="BD43" i="33"/>
  <c r="BC43" i="33"/>
  <c r="AK43" i="33"/>
  <c r="AJ43" i="33"/>
  <c r="AI43" i="33"/>
  <c r="AH43" i="33"/>
  <c r="AG43" i="33"/>
  <c r="AF43" i="33"/>
  <c r="AE43" i="33"/>
  <c r="AD43" i="33"/>
  <c r="AC43" i="33"/>
  <c r="AB43" i="33"/>
  <c r="AA43" i="33"/>
  <c r="Z43" i="33"/>
  <c r="Y43" i="33"/>
  <c r="X43" i="33"/>
  <c r="W43" i="33"/>
  <c r="V43" i="33"/>
  <c r="U43" i="33"/>
  <c r="T43" i="33"/>
  <c r="S43" i="33"/>
  <c r="Q43" i="33"/>
  <c r="P43" i="33"/>
  <c r="O43" i="33"/>
  <c r="N43" i="33"/>
  <c r="BL43" i="33" s="1"/>
  <c r="M43" i="33"/>
  <c r="L43" i="33"/>
  <c r="K43" i="33"/>
  <c r="BW43" i="33" s="1"/>
  <c r="BI42" i="33"/>
  <c r="BH42" i="33"/>
  <c r="BG42" i="33"/>
  <c r="BF42" i="33"/>
  <c r="BE42" i="33"/>
  <c r="BD42" i="33"/>
  <c r="BC42" i="33"/>
  <c r="AK42" i="33"/>
  <c r="AJ42" i="33"/>
  <c r="AI42" i="33"/>
  <c r="AH42" i="33"/>
  <c r="AG42" i="33"/>
  <c r="AF42" i="33"/>
  <c r="AE42" i="33"/>
  <c r="AD42" i="33"/>
  <c r="AC42" i="33"/>
  <c r="AB42" i="33"/>
  <c r="AA42" i="33"/>
  <c r="Z42" i="33"/>
  <c r="Y42" i="33"/>
  <c r="X42" i="33"/>
  <c r="W42" i="33"/>
  <c r="V42" i="33"/>
  <c r="U42" i="33"/>
  <c r="T42" i="33"/>
  <c r="S42" i="33"/>
  <c r="Q42" i="33"/>
  <c r="P42" i="33"/>
  <c r="O42" i="33"/>
  <c r="N42" i="33"/>
  <c r="BM42" i="33" s="1"/>
  <c r="M42" i="33"/>
  <c r="L42" i="33"/>
  <c r="K42" i="33"/>
  <c r="BW42" i="33" s="1"/>
  <c r="BI17" i="33"/>
  <c r="BH17" i="33"/>
  <c r="BG17" i="33"/>
  <c r="BF17" i="33"/>
  <c r="BE17" i="33"/>
  <c r="BD17" i="33"/>
  <c r="BC17" i="33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Q17" i="33"/>
  <c r="P17" i="33"/>
  <c r="O17" i="33"/>
  <c r="N17" i="33"/>
  <c r="BJ17" i="33" s="1"/>
  <c r="M17" i="33"/>
  <c r="L17" i="33"/>
  <c r="K17" i="33"/>
  <c r="BW17" i="33" s="1"/>
  <c r="BI16" i="33"/>
  <c r="BH16" i="33"/>
  <c r="BG16" i="33"/>
  <c r="BF16" i="33"/>
  <c r="BE16" i="33"/>
  <c r="BD16" i="33"/>
  <c r="BC16" i="33"/>
  <c r="AK16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Q16" i="33"/>
  <c r="P16" i="33"/>
  <c r="O16" i="33"/>
  <c r="N16" i="33"/>
  <c r="BN16" i="33" s="1"/>
  <c r="M16" i="33"/>
  <c r="L16" i="33"/>
  <c r="K16" i="33"/>
  <c r="BI15" i="33"/>
  <c r="BH15" i="33"/>
  <c r="BG15" i="33"/>
  <c r="BF15" i="33"/>
  <c r="BE15" i="33"/>
  <c r="BD15" i="33"/>
  <c r="BC15" i="33"/>
  <c r="AK15" i="33"/>
  <c r="AJ15" i="33"/>
  <c r="AI15" i="33"/>
  <c r="AH15" i="33"/>
  <c r="AG15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Q15" i="33"/>
  <c r="P15" i="33"/>
  <c r="O15" i="33"/>
  <c r="N15" i="33"/>
  <c r="M15" i="33"/>
  <c r="L15" i="33"/>
  <c r="K15" i="33"/>
  <c r="BX15" i="33" s="1"/>
  <c r="BI38" i="33"/>
  <c r="BH38" i="33"/>
  <c r="BG38" i="33"/>
  <c r="BF38" i="33"/>
  <c r="BE38" i="33"/>
  <c r="BD38" i="33"/>
  <c r="BC38" i="33"/>
  <c r="AK38" i="33"/>
  <c r="AJ38" i="33"/>
  <c r="AI38" i="33"/>
  <c r="AH38" i="33"/>
  <c r="AG38" i="33"/>
  <c r="AF38" i="33"/>
  <c r="AE38" i="33"/>
  <c r="AD38" i="33"/>
  <c r="AC38" i="33"/>
  <c r="AB38" i="33"/>
  <c r="AA38" i="33"/>
  <c r="Z38" i="33"/>
  <c r="Y38" i="33"/>
  <c r="X38" i="33"/>
  <c r="W38" i="33"/>
  <c r="V38" i="33"/>
  <c r="U38" i="33"/>
  <c r="T38" i="33"/>
  <c r="S38" i="33"/>
  <c r="Q38" i="33"/>
  <c r="P38" i="33"/>
  <c r="O38" i="33"/>
  <c r="N38" i="33"/>
  <c r="M38" i="33"/>
  <c r="L38" i="33"/>
  <c r="K38" i="33"/>
  <c r="BU38" i="33" s="1"/>
  <c r="BI37" i="33"/>
  <c r="BH37" i="33"/>
  <c r="BG37" i="33"/>
  <c r="BF37" i="33"/>
  <c r="BE37" i="33"/>
  <c r="BD37" i="33"/>
  <c r="BC37" i="33"/>
  <c r="AK37" i="33"/>
  <c r="AJ37" i="33"/>
  <c r="AI37" i="33"/>
  <c r="AH37" i="33"/>
  <c r="AG37" i="33"/>
  <c r="AF37" i="33"/>
  <c r="AE37" i="33"/>
  <c r="AD37" i="33"/>
  <c r="AC37" i="33"/>
  <c r="AB37" i="33"/>
  <c r="AA37" i="33"/>
  <c r="Z37" i="33"/>
  <c r="Y37" i="33"/>
  <c r="X37" i="33"/>
  <c r="W37" i="33"/>
  <c r="V37" i="33"/>
  <c r="U37" i="33"/>
  <c r="T37" i="33"/>
  <c r="S37" i="33"/>
  <c r="Q37" i="33"/>
  <c r="P37" i="33"/>
  <c r="O37" i="33"/>
  <c r="N37" i="33"/>
  <c r="BL37" i="33" s="1"/>
  <c r="M37" i="33"/>
  <c r="L37" i="33"/>
  <c r="K37" i="33"/>
  <c r="BT37" i="33" s="1"/>
  <c r="BI36" i="33"/>
  <c r="BH36" i="33"/>
  <c r="BG36" i="33"/>
  <c r="BF36" i="33"/>
  <c r="BE36" i="33"/>
  <c r="BD36" i="33"/>
  <c r="BC36" i="33"/>
  <c r="AK36" i="33"/>
  <c r="AJ36" i="33"/>
  <c r="AI36" i="33"/>
  <c r="AH36" i="33"/>
  <c r="AG36" i="33"/>
  <c r="AF36" i="33"/>
  <c r="AE36" i="33"/>
  <c r="AD36" i="33"/>
  <c r="AC36" i="33"/>
  <c r="AB36" i="33"/>
  <c r="AA36" i="33"/>
  <c r="Z36" i="33"/>
  <c r="Y36" i="33"/>
  <c r="X36" i="33"/>
  <c r="W36" i="33"/>
  <c r="V36" i="33"/>
  <c r="U36" i="33"/>
  <c r="T36" i="33"/>
  <c r="S36" i="33"/>
  <c r="Q36" i="33"/>
  <c r="P36" i="33"/>
  <c r="O36" i="33"/>
  <c r="N36" i="33"/>
  <c r="M36" i="33"/>
  <c r="L36" i="33"/>
  <c r="K36" i="33"/>
  <c r="BW36" i="33" s="1"/>
  <c r="BI35" i="33"/>
  <c r="BH35" i="33"/>
  <c r="BG35" i="33"/>
  <c r="BF35" i="33"/>
  <c r="BE35" i="33"/>
  <c r="BD35" i="33"/>
  <c r="BC35" i="33"/>
  <c r="AK35" i="33"/>
  <c r="AJ35" i="33"/>
  <c r="AI35" i="33"/>
  <c r="AH35" i="33"/>
  <c r="AG35" i="33"/>
  <c r="AF35" i="33"/>
  <c r="AE35" i="33"/>
  <c r="AD35" i="33"/>
  <c r="AC35" i="33"/>
  <c r="AB35" i="33"/>
  <c r="AA35" i="33"/>
  <c r="Z35" i="33"/>
  <c r="Y35" i="33"/>
  <c r="X35" i="33"/>
  <c r="W35" i="33"/>
  <c r="V35" i="33"/>
  <c r="U35" i="33"/>
  <c r="T35" i="33"/>
  <c r="S35" i="33"/>
  <c r="Q35" i="33"/>
  <c r="P35" i="33"/>
  <c r="O35" i="33"/>
  <c r="N35" i="33"/>
  <c r="BO35" i="33" s="1"/>
  <c r="M35" i="33"/>
  <c r="L35" i="33"/>
  <c r="K35" i="33"/>
  <c r="BW35" i="33" s="1"/>
  <c r="BI34" i="33"/>
  <c r="BH34" i="33"/>
  <c r="BG34" i="33"/>
  <c r="BF34" i="33"/>
  <c r="BE34" i="33"/>
  <c r="BD34" i="33"/>
  <c r="BC34" i="33"/>
  <c r="AK34" i="33"/>
  <c r="AJ34" i="33"/>
  <c r="AI34" i="33"/>
  <c r="AH34" i="33"/>
  <c r="AG34" i="33"/>
  <c r="AF34" i="33"/>
  <c r="AE34" i="33"/>
  <c r="AD34" i="33"/>
  <c r="AC34" i="33"/>
  <c r="AB34" i="33"/>
  <c r="AA34" i="33"/>
  <c r="Z34" i="33"/>
  <c r="Y34" i="33"/>
  <c r="X34" i="33"/>
  <c r="W34" i="33"/>
  <c r="V34" i="33"/>
  <c r="U34" i="33"/>
  <c r="T34" i="33"/>
  <c r="S34" i="33"/>
  <c r="Q34" i="33"/>
  <c r="P34" i="33"/>
  <c r="O34" i="33"/>
  <c r="N34" i="33"/>
  <c r="BL34" i="33" s="1"/>
  <c r="M34" i="33"/>
  <c r="L34" i="33"/>
  <c r="K34" i="33"/>
  <c r="BV34" i="33" s="1"/>
  <c r="BI33" i="33"/>
  <c r="BH33" i="33"/>
  <c r="BG33" i="33"/>
  <c r="BF33" i="33"/>
  <c r="BE33" i="33"/>
  <c r="BD33" i="33"/>
  <c r="BC33" i="33"/>
  <c r="AK33" i="33"/>
  <c r="AJ33" i="33"/>
  <c r="AI33" i="33"/>
  <c r="AH33" i="33"/>
  <c r="AG33" i="33"/>
  <c r="AF33" i="33"/>
  <c r="AE33" i="33"/>
  <c r="AD33" i="33"/>
  <c r="AC33" i="33"/>
  <c r="AB33" i="33"/>
  <c r="AA33" i="33"/>
  <c r="Z33" i="33"/>
  <c r="Y33" i="33"/>
  <c r="X33" i="33"/>
  <c r="W33" i="33"/>
  <c r="V33" i="33"/>
  <c r="U33" i="33"/>
  <c r="T33" i="33"/>
  <c r="S33" i="33"/>
  <c r="Q33" i="33"/>
  <c r="P33" i="33"/>
  <c r="O33" i="33"/>
  <c r="N33" i="33"/>
  <c r="BJ33" i="33" s="1"/>
  <c r="M33" i="33"/>
  <c r="L33" i="33"/>
  <c r="K33" i="33"/>
  <c r="BX33" i="33" s="1"/>
  <c r="BI32" i="33"/>
  <c r="BH32" i="33"/>
  <c r="BG32" i="33"/>
  <c r="BF32" i="33"/>
  <c r="BE32" i="33"/>
  <c r="BD32" i="33"/>
  <c r="BC32" i="33"/>
  <c r="AK32" i="33"/>
  <c r="AJ32" i="33"/>
  <c r="AI32" i="33"/>
  <c r="AH32" i="33"/>
  <c r="AG32" i="33"/>
  <c r="AF32" i="33"/>
  <c r="AE32" i="33"/>
  <c r="AD32" i="33"/>
  <c r="AC32" i="33"/>
  <c r="AB32" i="33"/>
  <c r="AA32" i="33"/>
  <c r="Z32" i="33"/>
  <c r="Y32" i="33"/>
  <c r="X32" i="33"/>
  <c r="W32" i="33"/>
  <c r="V32" i="33"/>
  <c r="U32" i="33"/>
  <c r="T32" i="33"/>
  <c r="S32" i="33"/>
  <c r="Q32" i="33"/>
  <c r="P32" i="33"/>
  <c r="O32" i="33"/>
  <c r="N32" i="33"/>
  <c r="M32" i="33"/>
  <c r="L32" i="33"/>
  <c r="K32" i="33"/>
  <c r="BW32" i="33" s="1"/>
  <c r="BI31" i="33"/>
  <c r="BH31" i="33"/>
  <c r="BG31" i="33"/>
  <c r="BF31" i="33"/>
  <c r="BE31" i="33"/>
  <c r="BD31" i="33"/>
  <c r="BC31" i="33"/>
  <c r="AK31" i="33"/>
  <c r="AJ31" i="33"/>
  <c r="AI31" i="33"/>
  <c r="AH31" i="33"/>
  <c r="AG31" i="33"/>
  <c r="AF31" i="33"/>
  <c r="AE31" i="33"/>
  <c r="AD31" i="33"/>
  <c r="AC31" i="33"/>
  <c r="AB31" i="33"/>
  <c r="AA31" i="33"/>
  <c r="Z31" i="33"/>
  <c r="Y31" i="33"/>
  <c r="X31" i="33"/>
  <c r="W31" i="33"/>
  <c r="V31" i="33"/>
  <c r="U31" i="33"/>
  <c r="T31" i="33"/>
  <c r="S31" i="33"/>
  <c r="Q31" i="33"/>
  <c r="P31" i="33"/>
  <c r="O31" i="33"/>
  <c r="N31" i="33"/>
  <c r="BM31" i="33" s="1"/>
  <c r="M31" i="33"/>
  <c r="L31" i="33"/>
  <c r="K31" i="33"/>
  <c r="BI30" i="33"/>
  <c r="BH30" i="33"/>
  <c r="BG30" i="33"/>
  <c r="BF30" i="33"/>
  <c r="BE30" i="33"/>
  <c r="BD30" i="33"/>
  <c r="BC30" i="33"/>
  <c r="AK30" i="33"/>
  <c r="AJ30" i="33"/>
  <c r="AI30" i="33"/>
  <c r="AH30" i="33"/>
  <c r="AG30" i="33"/>
  <c r="AF30" i="33"/>
  <c r="AE30" i="33"/>
  <c r="AD30" i="33"/>
  <c r="AC30" i="33"/>
  <c r="AB30" i="33"/>
  <c r="AA30" i="33"/>
  <c r="Z30" i="33"/>
  <c r="Y30" i="33"/>
  <c r="X30" i="33"/>
  <c r="W30" i="33"/>
  <c r="V30" i="33"/>
  <c r="U30" i="33"/>
  <c r="T30" i="33"/>
  <c r="S30" i="33"/>
  <c r="Q30" i="33"/>
  <c r="P30" i="33"/>
  <c r="O30" i="33"/>
  <c r="N30" i="33"/>
  <c r="M30" i="33"/>
  <c r="L30" i="33"/>
  <c r="K30" i="33"/>
  <c r="BI29" i="33"/>
  <c r="BH29" i="33"/>
  <c r="BG29" i="33"/>
  <c r="BF29" i="33"/>
  <c r="BE29" i="33"/>
  <c r="BD29" i="33"/>
  <c r="BC29" i="33"/>
  <c r="AK29" i="33"/>
  <c r="AJ29" i="33"/>
  <c r="AI29" i="33"/>
  <c r="AH29" i="33"/>
  <c r="AG29" i="33"/>
  <c r="AF29" i="33"/>
  <c r="AE29" i="33"/>
  <c r="AD29" i="33"/>
  <c r="AC29" i="33"/>
  <c r="AB29" i="33"/>
  <c r="AA29" i="33"/>
  <c r="Z29" i="33"/>
  <c r="Y29" i="33"/>
  <c r="X29" i="33"/>
  <c r="W29" i="33"/>
  <c r="V29" i="33"/>
  <c r="U29" i="33"/>
  <c r="T29" i="33"/>
  <c r="S29" i="33"/>
  <c r="Q29" i="33"/>
  <c r="P29" i="33"/>
  <c r="O29" i="33"/>
  <c r="N29" i="33"/>
  <c r="M29" i="33"/>
  <c r="L29" i="33"/>
  <c r="K29" i="33"/>
  <c r="BX29" i="33" s="1"/>
  <c r="BI28" i="33"/>
  <c r="BH28" i="33"/>
  <c r="BG28" i="33"/>
  <c r="BF28" i="33"/>
  <c r="BE28" i="33"/>
  <c r="BD28" i="33"/>
  <c r="BC28" i="33"/>
  <c r="AK28" i="33"/>
  <c r="AJ28" i="33"/>
  <c r="AI28" i="33"/>
  <c r="AH28" i="33"/>
  <c r="AG28" i="33"/>
  <c r="AF28" i="33"/>
  <c r="AE28" i="33"/>
  <c r="AD28" i="33"/>
  <c r="AC28" i="33"/>
  <c r="AB28" i="33"/>
  <c r="AA28" i="33"/>
  <c r="Z28" i="33"/>
  <c r="Y28" i="33"/>
  <c r="X28" i="33"/>
  <c r="W28" i="33"/>
  <c r="V28" i="33"/>
  <c r="U28" i="33"/>
  <c r="T28" i="33"/>
  <c r="S28" i="33"/>
  <c r="Q28" i="33"/>
  <c r="P28" i="33"/>
  <c r="O28" i="33"/>
  <c r="N28" i="33"/>
  <c r="BM28" i="33" s="1"/>
  <c r="M28" i="33"/>
  <c r="L28" i="33"/>
  <c r="K28" i="33"/>
  <c r="BI27" i="33"/>
  <c r="BH27" i="33"/>
  <c r="BG27" i="33"/>
  <c r="BF27" i="33"/>
  <c r="BE27" i="33"/>
  <c r="BD27" i="33"/>
  <c r="BC27" i="33"/>
  <c r="AK27" i="33"/>
  <c r="AJ27" i="33"/>
  <c r="AI27" i="33"/>
  <c r="AH27" i="33"/>
  <c r="AG27" i="33"/>
  <c r="AF27" i="33"/>
  <c r="AE27" i="33"/>
  <c r="AD27" i="33"/>
  <c r="AC27" i="33"/>
  <c r="AB27" i="33"/>
  <c r="AA27" i="33"/>
  <c r="Z27" i="33"/>
  <c r="Y27" i="33"/>
  <c r="X27" i="33"/>
  <c r="W27" i="33"/>
  <c r="V27" i="33"/>
  <c r="U27" i="33"/>
  <c r="T27" i="33"/>
  <c r="S27" i="33"/>
  <c r="Q27" i="33"/>
  <c r="P27" i="33"/>
  <c r="O27" i="33"/>
  <c r="N27" i="33"/>
  <c r="BK27" i="33" s="1"/>
  <c r="M27" i="33"/>
  <c r="L27" i="33"/>
  <c r="K27" i="33"/>
  <c r="BS27" i="33" s="1"/>
  <c r="BI25" i="33"/>
  <c r="BH25" i="33"/>
  <c r="BG25" i="33"/>
  <c r="BF25" i="33"/>
  <c r="BE25" i="33"/>
  <c r="BD25" i="33"/>
  <c r="BC25" i="33"/>
  <c r="AK25" i="33"/>
  <c r="AJ25" i="33"/>
  <c r="AI25" i="33"/>
  <c r="AH25" i="33"/>
  <c r="AG25" i="33"/>
  <c r="AF25" i="33"/>
  <c r="AE25" i="33"/>
  <c r="AD25" i="33"/>
  <c r="AC25" i="33"/>
  <c r="AB25" i="33"/>
  <c r="AA25" i="33"/>
  <c r="Z25" i="33"/>
  <c r="Y25" i="33"/>
  <c r="X25" i="33"/>
  <c r="W25" i="33"/>
  <c r="V25" i="33"/>
  <c r="U25" i="33"/>
  <c r="T25" i="33"/>
  <c r="S25" i="33"/>
  <c r="Q25" i="33"/>
  <c r="P25" i="33"/>
  <c r="O25" i="33"/>
  <c r="N25" i="33"/>
  <c r="BJ25" i="33" s="1"/>
  <c r="M25" i="33"/>
  <c r="L25" i="33"/>
  <c r="K25" i="33"/>
  <c r="BY25" i="33" s="1"/>
  <c r="BI24" i="33"/>
  <c r="BH24" i="33"/>
  <c r="BG24" i="33"/>
  <c r="BF24" i="33"/>
  <c r="BE24" i="33"/>
  <c r="BD24" i="33"/>
  <c r="BC24" i="33"/>
  <c r="AK24" i="33"/>
  <c r="AJ24" i="33"/>
  <c r="AI24" i="33"/>
  <c r="AH24" i="33"/>
  <c r="AG24" i="33"/>
  <c r="AF24" i="33"/>
  <c r="AE24" i="33"/>
  <c r="AD24" i="33"/>
  <c r="AC24" i="33"/>
  <c r="AB24" i="33"/>
  <c r="AA24" i="33"/>
  <c r="Z24" i="33"/>
  <c r="Y24" i="33"/>
  <c r="X24" i="33"/>
  <c r="W24" i="33"/>
  <c r="V24" i="33"/>
  <c r="U24" i="33"/>
  <c r="T24" i="33"/>
  <c r="S24" i="33"/>
  <c r="Q24" i="33"/>
  <c r="P24" i="33"/>
  <c r="O24" i="33"/>
  <c r="N24" i="33"/>
  <c r="BN24" i="33" s="1"/>
  <c r="M24" i="33"/>
  <c r="L24" i="33"/>
  <c r="K24" i="33"/>
  <c r="BR24" i="33" s="1"/>
  <c r="BI23" i="33"/>
  <c r="BH23" i="33"/>
  <c r="BG23" i="33"/>
  <c r="BF23" i="33"/>
  <c r="BE23" i="33"/>
  <c r="BD23" i="33"/>
  <c r="BC23" i="33"/>
  <c r="AK23" i="33"/>
  <c r="AJ23" i="33"/>
  <c r="AI23" i="33"/>
  <c r="AH23" i="33"/>
  <c r="AG23" i="33"/>
  <c r="AF23" i="33"/>
  <c r="AE23" i="33"/>
  <c r="AD23" i="33"/>
  <c r="AC23" i="33"/>
  <c r="AB23" i="33"/>
  <c r="AA23" i="33"/>
  <c r="Z23" i="33"/>
  <c r="Y23" i="33"/>
  <c r="X23" i="33"/>
  <c r="W23" i="33"/>
  <c r="V23" i="33"/>
  <c r="U23" i="33"/>
  <c r="T23" i="33"/>
  <c r="S23" i="33"/>
  <c r="Q23" i="33"/>
  <c r="P23" i="33"/>
  <c r="O23" i="33"/>
  <c r="N23" i="33"/>
  <c r="BN23" i="33" s="1"/>
  <c r="M23" i="33"/>
  <c r="L23" i="33"/>
  <c r="K23" i="33"/>
  <c r="BV23" i="33" s="1"/>
  <c r="BI22" i="33"/>
  <c r="BH22" i="33"/>
  <c r="BG22" i="33"/>
  <c r="BF22" i="33"/>
  <c r="BE22" i="33"/>
  <c r="BD22" i="33"/>
  <c r="BC22" i="33"/>
  <c r="AK22" i="33"/>
  <c r="AJ22" i="33"/>
  <c r="AI22" i="33"/>
  <c r="AH22" i="33"/>
  <c r="AG22" i="33"/>
  <c r="AF22" i="33"/>
  <c r="AE22" i="33"/>
  <c r="AD22" i="33"/>
  <c r="AC22" i="33"/>
  <c r="AB22" i="33"/>
  <c r="AA22" i="33"/>
  <c r="Z22" i="33"/>
  <c r="Y22" i="33"/>
  <c r="X22" i="33"/>
  <c r="W22" i="33"/>
  <c r="V22" i="33"/>
  <c r="U22" i="33"/>
  <c r="T22" i="33"/>
  <c r="S22" i="33"/>
  <c r="Q22" i="33"/>
  <c r="P22" i="33"/>
  <c r="O22" i="33"/>
  <c r="N22" i="33"/>
  <c r="BJ22" i="33" s="1"/>
  <c r="M22" i="33"/>
  <c r="L22" i="33"/>
  <c r="K22" i="33"/>
  <c r="BI21" i="33"/>
  <c r="BH21" i="33"/>
  <c r="BG21" i="33"/>
  <c r="BF21" i="33"/>
  <c r="BE21" i="33"/>
  <c r="BD21" i="33"/>
  <c r="BC21" i="33"/>
  <c r="AK21" i="33"/>
  <c r="AJ21" i="33"/>
  <c r="AI21" i="33"/>
  <c r="AH21" i="33"/>
  <c r="AG21" i="33"/>
  <c r="AF21" i="33"/>
  <c r="AE21" i="33"/>
  <c r="AD21" i="33"/>
  <c r="AC21" i="33"/>
  <c r="AB21" i="33"/>
  <c r="AA21" i="33"/>
  <c r="Z21" i="33"/>
  <c r="Y21" i="33"/>
  <c r="X21" i="33"/>
  <c r="W21" i="33"/>
  <c r="V21" i="33"/>
  <c r="U21" i="33"/>
  <c r="T21" i="33"/>
  <c r="S21" i="33"/>
  <c r="Q21" i="33"/>
  <c r="P21" i="33"/>
  <c r="O21" i="33"/>
  <c r="N21" i="33"/>
  <c r="BQ21" i="33" s="1"/>
  <c r="M21" i="33"/>
  <c r="L21" i="33"/>
  <c r="K21" i="33"/>
  <c r="BX21" i="33" s="1"/>
  <c r="BI20" i="33"/>
  <c r="BH20" i="33"/>
  <c r="BG20" i="33"/>
  <c r="BF20" i="33"/>
  <c r="BE20" i="33"/>
  <c r="BD20" i="33"/>
  <c r="BC20" i="33"/>
  <c r="AK20" i="33"/>
  <c r="AJ20" i="33"/>
  <c r="AI20" i="33"/>
  <c r="AH20" i="33"/>
  <c r="AG20" i="33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Q20" i="33"/>
  <c r="P20" i="33"/>
  <c r="O20" i="33"/>
  <c r="N20" i="33"/>
  <c r="BO20" i="33" s="1"/>
  <c r="M20" i="33"/>
  <c r="L20" i="33"/>
  <c r="K20" i="33"/>
  <c r="BW20" i="33" s="1"/>
  <c r="BI19" i="33"/>
  <c r="BH19" i="33"/>
  <c r="BG19" i="33"/>
  <c r="BF19" i="33"/>
  <c r="BE19" i="33"/>
  <c r="BD19" i="33"/>
  <c r="AK19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Q19" i="33"/>
  <c r="P19" i="33"/>
  <c r="O19" i="33"/>
  <c r="N19" i="33"/>
  <c r="BJ19" i="33" s="1"/>
  <c r="M19" i="33"/>
  <c r="L19" i="33"/>
  <c r="K19" i="33"/>
  <c r="BI18" i="33"/>
  <c r="BH18" i="33"/>
  <c r="BG18" i="33"/>
  <c r="BF18" i="33"/>
  <c r="BE18" i="33"/>
  <c r="BD18" i="33"/>
  <c r="AK18" i="33"/>
  <c r="AJ18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Q18" i="33"/>
  <c r="P18" i="33"/>
  <c r="O18" i="33"/>
  <c r="N18" i="33"/>
  <c r="M18" i="33"/>
  <c r="L18" i="33"/>
  <c r="K18" i="33"/>
  <c r="BI14" i="33"/>
  <c r="BH14" i="33"/>
  <c r="BG14" i="33"/>
  <c r="BF14" i="33"/>
  <c r="BE14" i="33"/>
  <c r="BD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Q14" i="33"/>
  <c r="P14" i="33"/>
  <c r="O14" i="33"/>
  <c r="N14" i="33"/>
  <c r="M14" i="33"/>
  <c r="L14" i="33"/>
  <c r="K14" i="33"/>
  <c r="BR14" i="33" s="1"/>
  <c r="BI13" i="33"/>
  <c r="BH13" i="33"/>
  <c r="BG13" i="33"/>
  <c r="BF13" i="33"/>
  <c r="BE13" i="33"/>
  <c r="BD13" i="33"/>
  <c r="AK13" i="33"/>
  <c r="AJ13" i="33"/>
  <c r="AI13" i="33"/>
  <c r="AH13" i="33"/>
  <c r="AG13" i="33"/>
  <c r="AF13" i="33"/>
  <c r="AE13" i="33"/>
  <c r="AD13" i="33"/>
  <c r="AC13" i="33"/>
  <c r="AB13" i="33"/>
  <c r="AA13" i="33"/>
  <c r="Z13" i="33"/>
  <c r="Y13" i="33"/>
  <c r="X13" i="33"/>
  <c r="W13" i="33"/>
  <c r="V13" i="33"/>
  <c r="U13" i="33"/>
  <c r="T13" i="33"/>
  <c r="S13" i="33"/>
  <c r="Q13" i="33"/>
  <c r="P13" i="33"/>
  <c r="O13" i="33"/>
  <c r="N13" i="33"/>
  <c r="BO13" i="33" s="1"/>
  <c r="M13" i="33"/>
  <c r="L13" i="33"/>
  <c r="K13" i="33"/>
  <c r="BI12" i="33"/>
  <c r="BH12" i="33"/>
  <c r="BG12" i="33"/>
  <c r="BF12" i="33"/>
  <c r="BE12" i="33"/>
  <c r="BD12" i="33"/>
  <c r="BC12" i="33"/>
  <c r="AK12" i="33"/>
  <c r="AJ12" i="33"/>
  <c r="AI12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Q12" i="33"/>
  <c r="P12" i="33"/>
  <c r="O12" i="33"/>
  <c r="N12" i="33"/>
  <c r="BJ12" i="33" s="1"/>
  <c r="M12" i="33"/>
  <c r="L12" i="33"/>
  <c r="K12" i="33"/>
  <c r="BS12" i="33" s="1"/>
  <c r="BI11" i="33"/>
  <c r="BH11" i="33"/>
  <c r="BG11" i="33"/>
  <c r="BF11" i="33"/>
  <c r="BE11" i="33"/>
  <c r="BD11" i="33"/>
  <c r="BC11" i="33"/>
  <c r="AK11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Q11" i="33"/>
  <c r="P11" i="33"/>
  <c r="O11" i="33"/>
  <c r="N11" i="33"/>
  <c r="BJ11" i="33" s="1"/>
  <c r="M11" i="33"/>
  <c r="L11" i="33"/>
  <c r="K11" i="33"/>
  <c r="BY11" i="33" s="1"/>
  <c r="BI10" i="33"/>
  <c r="BH10" i="33"/>
  <c r="BG10" i="33"/>
  <c r="BF10" i="33"/>
  <c r="BE10" i="33"/>
  <c r="BD10" i="33"/>
  <c r="BC10" i="33"/>
  <c r="AK10" i="33"/>
  <c r="AJ10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Q10" i="33"/>
  <c r="P10" i="33"/>
  <c r="O10" i="33"/>
  <c r="N10" i="33"/>
  <c r="BQ10" i="33" s="1"/>
  <c r="M10" i="33"/>
  <c r="L10" i="33"/>
  <c r="K10" i="33"/>
  <c r="BX10" i="33" s="1"/>
  <c r="R48" i="33" l="1"/>
  <c r="R43" i="33"/>
  <c r="BS29" i="33"/>
  <c r="R33" i="33"/>
  <c r="R49" i="33"/>
  <c r="R30" i="33"/>
  <c r="R51" i="33"/>
  <c r="R52" i="33"/>
  <c r="BS43" i="33"/>
  <c r="BJ45" i="33"/>
  <c r="BP46" i="33"/>
  <c r="BN50" i="33"/>
  <c r="BQ51" i="33"/>
  <c r="BY32" i="33"/>
  <c r="AQ33" i="33"/>
  <c r="AS33" i="33"/>
  <c r="BK37" i="33"/>
  <c r="AM42" i="33"/>
  <c r="BT42" i="33"/>
  <c r="BU43" i="33"/>
  <c r="BU44" i="33"/>
  <c r="BR48" i="33"/>
  <c r="BK49" i="33"/>
  <c r="BO50" i="33"/>
  <c r="R11" i="33"/>
  <c r="BU21" i="33"/>
  <c r="BP28" i="33"/>
  <c r="BO17" i="33"/>
  <c r="BX42" i="33"/>
  <c r="BM43" i="33"/>
  <c r="BV43" i="33"/>
  <c r="BV44" i="33"/>
  <c r="BU47" i="33"/>
  <c r="AQ48" i="33"/>
  <c r="BW48" i="33"/>
  <c r="AQ49" i="33"/>
  <c r="BN31" i="33"/>
  <c r="AN15" i="33"/>
  <c r="BY42" i="33"/>
  <c r="BR43" i="33"/>
  <c r="BX43" i="33"/>
  <c r="AT45" i="33"/>
  <c r="BL46" i="33"/>
  <c r="BK50" i="33"/>
  <c r="BP51" i="33"/>
  <c r="AP25" i="33"/>
  <c r="AM52" i="33"/>
  <c r="AO44" i="33"/>
  <c r="AP24" i="33"/>
  <c r="AL44" i="33"/>
  <c r="AL16" i="33"/>
  <c r="AO43" i="33"/>
  <c r="AS43" i="33"/>
  <c r="AM46" i="33"/>
  <c r="AS50" i="33"/>
  <c r="R16" i="33"/>
  <c r="AQ15" i="33"/>
  <c r="AS15" i="33"/>
  <c r="BR15" i="33"/>
  <c r="BY15" i="33"/>
  <c r="BT15" i="33"/>
  <c r="BK17" i="33"/>
  <c r="BQ28" i="33"/>
  <c r="BT29" i="33"/>
  <c r="AN32" i="33"/>
  <c r="R34" i="33"/>
  <c r="BR35" i="33"/>
  <c r="BR36" i="33"/>
  <c r="BO37" i="33"/>
  <c r="BV29" i="33"/>
  <c r="BR32" i="33"/>
  <c r="BP34" i="33"/>
  <c r="BU35" i="33"/>
  <c r="BV36" i="33"/>
  <c r="BX37" i="33"/>
  <c r="AR22" i="33"/>
  <c r="AR27" i="33"/>
  <c r="BR29" i="33"/>
  <c r="BY29" i="33"/>
  <c r="BX32" i="33"/>
  <c r="BQ34" i="33"/>
  <c r="BV35" i="33"/>
  <c r="AO31" i="33"/>
  <c r="AR30" i="33"/>
  <c r="AS30" i="33"/>
  <c r="AS32" i="33"/>
  <c r="AN28" i="33"/>
  <c r="AS35" i="33"/>
  <c r="BX19" i="33"/>
  <c r="BR19" i="33"/>
  <c r="R20" i="33"/>
  <c r="BM20" i="33"/>
  <c r="BW24" i="33"/>
  <c r="BO14" i="33"/>
  <c r="BJ14" i="33"/>
  <c r="BM18" i="33"/>
  <c r="BJ18" i="33"/>
  <c r="BX20" i="33"/>
  <c r="BS13" i="33"/>
  <c r="BR13" i="33"/>
  <c r="BW18" i="33"/>
  <c r="BR18" i="33"/>
  <c r="BX18" i="33"/>
  <c r="BL25" i="33"/>
  <c r="BT23" i="33"/>
  <c r="AQ20" i="33"/>
  <c r="BY21" i="33"/>
  <c r="BL23" i="33"/>
  <c r="BW23" i="33"/>
  <c r="BX24" i="33"/>
  <c r="BR25" i="33"/>
  <c r="BT20" i="33"/>
  <c r="BM21" i="33"/>
  <c r="AN25" i="33"/>
  <c r="BU25" i="33"/>
  <c r="BU20" i="33"/>
  <c r="BR21" i="33"/>
  <c r="BO22" i="33"/>
  <c r="BS23" i="33"/>
  <c r="BV25" i="33"/>
  <c r="AO21" i="33"/>
  <c r="BN18" i="33"/>
  <c r="BL14" i="33"/>
  <c r="BS18" i="33"/>
  <c r="BS19" i="33"/>
  <c r="BP14" i="33"/>
  <c r="BK18" i="33"/>
  <c r="BV18" i="33"/>
  <c r="BW19" i="33"/>
  <c r="AS14" i="33"/>
  <c r="AT21" i="33"/>
  <c r="AT30" i="33"/>
  <c r="BK13" i="33"/>
  <c r="BK12" i="33"/>
  <c r="BO12" i="33"/>
  <c r="BQ13" i="33"/>
  <c r="AR11" i="33"/>
  <c r="AQ11" i="33"/>
  <c r="AS11" i="33"/>
  <c r="BV11" i="33"/>
  <c r="BL10" i="33"/>
  <c r="BM10" i="33"/>
  <c r="BU10" i="33"/>
  <c r="BY10" i="33"/>
  <c r="AQ34" i="33"/>
  <c r="BP38" i="33"/>
  <c r="BK38" i="33"/>
  <c r="AN46" i="33"/>
  <c r="AR46" i="33"/>
  <c r="BW50" i="33"/>
  <c r="BX50" i="33"/>
  <c r="BT50" i="33"/>
  <c r="BY50" i="33"/>
  <c r="AR50" i="33"/>
  <c r="BS50" i="33"/>
  <c r="BQ11" i="33"/>
  <c r="BO11" i="33"/>
  <c r="BN27" i="33"/>
  <c r="BP27" i="33"/>
  <c r="BQ27" i="33"/>
  <c r="BO27" i="33"/>
  <c r="BJ31" i="33"/>
  <c r="BO31" i="33"/>
  <c r="BK31" i="33"/>
  <c r="BL31" i="33"/>
  <c r="BM33" i="33"/>
  <c r="BP33" i="33"/>
  <c r="BQ33" i="33"/>
  <c r="BO33" i="33"/>
  <c r="BL38" i="33"/>
  <c r="AN13" i="33"/>
  <c r="BT14" i="33"/>
  <c r="BY14" i="33"/>
  <c r="BU14" i="33"/>
  <c r="BX14" i="33"/>
  <c r="BR22" i="33"/>
  <c r="BV22" i="33"/>
  <c r="BS28" i="33"/>
  <c r="BT28" i="33"/>
  <c r="BU28" i="33"/>
  <c r="BX28" i="33"/>
  <c r="BN11" i="33"/>
  <c r="BW22" i="33"/>
  <c r="AT16" i="33"/>
  <c r="BJ42" i="33"/>
  <c r="BN42" i="33"/>
  <c r="BQ42" i="33"/>
  <c r="BO42" i="33"/>
  <c r="BK42" i="33"/>
  <c r="BP42" i="33"/>
  <c r="BW51" i="33"/>
  <c r="BV51" i="33"/>
  <c r="BR51" i="33"/>
  <c r="BU51" i="33"/>
  <c r="BX51" i="33"/>
  <c r="BS51" i="33"/>
  <c r="BY51" i="33"/>
  <c r="BY22" i="33"/>
  <c r="BJ23" i="33"/>
  <c r="BO23" i="33"/>
  <c r="BK23" i="33"/>
  <c r="AO10" i="33"/>
  <c r="BT12" i="33"/>
  <c r="BV12" i="33"/>
  <c r="BW12" i="33"/>
  <c r="BW13" i="33"/>
  <c r="BT13" i="33"/>
  <c r="BX13" i="33"/>
  <c r="BY13" i="33"/>
  <c r="BQ14" i="33"/>
  <c r="BM14" i="33"/>
  <c r="BN14" i="33"/>
  <c r="R14" i="33"/>
  <c r="BK14" i="33"/>
  <c r="BV14" i="33"/>
  <c r="BK20" i="33"/>
  <c r="BP20" i="33"/>
  <c r="BL20" i="33"/>
  <c r="R22" i="33"/>
  <c r="AQ22" i="33"/>
  <c r="BN22" i="33"/>
  <c r="AQ24" i="33"/>
  <c r="BK28" i="33"/>
  <c r="BN28" i="33"/>
  <c r="BO28" i="33"/>
  <c r="R28" i="33"/>
  <c r="AO28" i="33"/>
  <c r="BL28" i="33"/>
  <c r="BV28" i="33"/>
  <c r="AO29" i="33"/>
  <c r="AL30" i="33"/>
  <c r="BJ34" i="33"/>
  <c r="BN34" i="33"/>
  <c r="BO34" i="33"/>
  <c r="BK34" i="33"/>
  <c r="AM34" i="33"/>
  <c r="AS34" i="33"/>
  <c r="BM34" i="33"/>
  <c r="BT36" i="33"/>
  <c r="BX36" i="33"/>
  <c r="BS36" i="33"/>
  <c r="BY36" i="33"/>
  <c r="BU36" i="33"/>
  <c r="BY37" i="33"/>
  <c r="BU37" i="33"/>
  <c r="BV37" i="33"/>
  <c r="BW37" i="33"/>
  <c r="BM38" i="33"/>
  <c r="AP17" i="33"/>
  <c r="BL42" i="33"/>
  <c r="BN43" i="33"/>
  <c r="AR10" i="33"/>
  <c r="AN10" i="33"/>
  <c r="BT10" i="33"/>
  <c r="AT11" i="33"/>
  <c r="BN12" i="33"/>
  <c r="BP13" i="33"/>
  <c r="AT18" i="33"/>
  <c r="BU18" i="33"/>
  <c r="AT19" i="33"/>
  <c r="AL25" i="33"/>
  <c r="AT25" i="33"/>
  <c r="BT25" i="33"/>
  <c r="AQ31" i="33"/>
  <c r="AL32" i="33"/>
  <c r="CA32" i="33" s="1"/>
  <c r="BT32" i="33"/>
  <c r="AR33" i="33"/>
  <c r="AN35" i="33"/>
  <c r="BT35" i="33"/>
  <c r="BY35" i="33"/>
  <c r="BM37" i="33"/>
  <c r="AQ38" i="33"/>
  <c r="AQ16" i="33"/>
  <c r="BO16" i="33"/>
  <c r="BN17" i="33"/>
  <c r="AN42" i="33"/>
  <c r="AP43" i="33"/>
  <c r="BQ43" i="33"/>
  <c r="BS44" i="33"/>
  <c r="BO46" i="33"/>
  <c r="BT47" i="33"/>
  <c r="AP49" i="33"/>
  <c r="BO49" i="33"/>
  <c r="BM50" i="33"/>
  <c r="BQ50" i="33"/>
  <c r="AO51" i="33"/>
  <c r="AS51" i="33"/>
  <c r="BN51" i="33"/>
  <c r="BR52" i="33"/>
  <c r="BS52" i="33"/>
  <c r="BU52" i="33"/>
  <c r="BK45" i="33"/>
  <c r="AO46" i="33"/>
  <c r="BY47" i="33"/>
  <c r="BL49" i="33"/>
  <c r="AR51" i="33"/>
  <c r="BR10" i="33"/>
  <c r="AL11" i="33"/>
  <c r="BL12" i="33"/>
  <c r="AM13" i="33"/>
  <c r="BL13" i="33"/>
  <c r="BT18" i="33"/>
  <c r="BY18" i="33"/>
  <c r="AM20" i="33"/>
  <c r="AN20" i="33"/>
  <c r="AR20" i="33"/>
  <c r="AN21" i="33"/>
  <c r="BT21" i="33"/>
  <c r="AN22" i="33"/>
  <c r="AT24" i="33"/>
  <c r="BY24" i="33"/>
  <c r="R25" i="33"/>
  <c r="AO25" i="33"/>
  <c r="BS25" i="33"/>
  <c r="AP28" i="33"/>
  <c r="AT29" i="33"/>
  <c r="BU29" i="33"/>
  <c r="BS32" i="33"/>
  <c r="AR34" i="33"/>
  <c r="BS35" i="33"/>
  <c r="BX35" i="33"/>
  <c r="AM36" i="33"/>
  <c r="AM37" i="33"/>
  <c r="AL15" i="33"/>
  <c r="BU15" i="33"/>
  <c r="BL17" i="33"/>
  <c r="BS42" i="33"/>
  <c r="BP43" i="33"/>
  <c r="BT43" i="33"/>
  <c r="BY43" i="33"/>
  <c r="BR44" i="33"/>
  <c r="AR45" i="33"/>
  <c r="BO45" i="33"/>
  <c r="AQ46" i="33"/>
  <c r="BM46" i="33"/>
  <c r="BR47" i="33"/>
  <c r="AL48" i="33"/>
  <c r="AS48" i="33"/>
  <c r="BN49" i="33"/>
  <c r="BL50" i="33"/>
  <c r="BP50" i="33"/>
  <c r="BM51" i="33"/>
  <c r="BV52" i="33"/>
  <c r="AN11" i="33"/>
  <c r="AM12" i="33"/>
  <c r="AP14" i="33"/>
  <c r="AL22" i="33"/>
  <c r="AP22" i="33"/>
  <c r="AT22" i="33"/>
  <c r="AQ30" i="33"/>
  <c r="AR43" i="33"/>
  <c r="AM45" i="33"/>
  <c r="AN47" i="33"/>
  <c r="AP48" i="33"/>
  <c r="AP33" i="33"/>
  <c r="AP36" i="33"/>
  <c r="AM19" i="33"/>
  <c r="AQ23" i="33"/>
  <c r="AL24" i="33"/>
  <c r="AT33" i="33"/>
  <c r="AP11" i="33"/>
  <c r="AR14" i="33"/>
  <c r="AO22" i="33"/>
  <c r="CB22" i="33" s="1"/>
  <c r="AS22" i="33"/>
  <c r="AQ28" i="33"/>
  <c r="AR28" i="33"/>
  <c r="AR32" i="33"/>
  <c r="AL35" i="33"/>
  <c r="CA35" i="33" s="1"/>
  <c r="AL45" i="33"/>
  <c r="AP16" i="33"/>
  <c r="AT48" i="33"/>
  <c r="AO14" i="33"/>
  <c r="AP30" i="33"/>
  <c r="AT32" i="33"/>
  <c r="AN51" i="33"/>
  <c r="AL10" i="33"/>
  <c r="AT10" i="33"/>
  <c r="BM30" i="33"/>
  <c r="BL30" i="33"/>
  <c r="BK30" i="33"/>
  <c r="BQ30" i="33"/>
  <c r="BO30" i="33"/>
  <c r="BO32" i="33"/>
  <c r="BN32" i="33"/>
  <c r="BM32" i="33"/>
  <c r="BK32" i="33"/>
  <c r="BQ32" i="33"/>
  <c r="BP32" i="33"/>
  <c r="BL32" i="33"/>
  <c r="BQ35" i="33"/>
  <c r="BP35" i="33"/>
  <c r="BN35" i="33"/>
  <c r="BL35" i="33"/>
  <c r="BJ35" i="33"/>
  <c r="BK35" i="33"/>
  <c r="BW11" i="33"/>
  <c r="AP19" i="33"/>
  <c r="R19" i="33"/>
  <c r="AO19" i="33"/>
  <c r="AN19" i="33"/>
  <c r="AS19" i="33"/>
  <c r="AQ19" i="33"/>
  <c r="AM23" i="33"/>
  <c r="BQ25" i="33"/>
  <c r="BP25" i="33"/>
  <c r="BO25" i="33"/>
  <c r="BN25" i="33"/>
  <c r="BK25" i="33"/>
  <c r="AP27" i="33"/>
  <c r="R27" i="33"/>
  <c r="AO27" i="33"/>
  <c r="AN27" i="33"/>
  <c r="AT27" i="33"/>
  <c r="AL27" i="33"/>
  <c r="AS27" i="33"/>
  <c r="AM27" i="33"/>
  <c r="BR31" i="33"/>
  <c r="BY31" i="33"/>
  <c r="BX31" i="33"/>
  <c r="BV31" i="33"/>
  <c r="BT31" i="33"/>
  <c r="BS31" i="33"/>
  <c r="BU31" i="33"/>
  <c r="BU33" i="33"/>
  <c r="BW33" i="33"/>
  <c r="BV33" i="33"/>
  <c r="BT33" i="33"/>
  <c r="BR33" i="33"/>
  <c r="BY33" i="33"/>
  <c r="AL33" i="33"/>
  <c r="BM35" i="33"/>
  <c r="AO38" i="33"/>
  <c r="BS46" i="33"/>
  <c r="BR46" i="33"/>
  <c r="BY46" i="33"/>
  <c r="BV46" i="33"/>
  <c r="BW46" i="33"/>
  <c r="BU46" i="33"/>
  <c r="BT46" i="33"/>
  <c r="BX46" i="33"/>
  <c r="BM48" i="33"/>
  <c r="BL48" i="33"/>
  <c r="BK48" i="33"/>
  <c r="BP48" i="33"/>
  <c r="BN48" i="33"/>
  <c r="BJ48" i="33"/>
  <c r="BQ48" i="33"/>
  <c r="BO48" i="33"/>
  <c r="AO11" i="33"/>
  <c r="BQ18" i="33"/>
  <c r="BP18" i="33"/>
  <c r="BO18" i="33"/>
  <c r="BL18" i="33"/>
  <c r="AL18" i="33"/>
  <c r="AR19" i="33"/>
  <c r="AO20" i="33"/>
  <c r="AL21" i="33"/>
  <c r="BU22" i="33"/>
  <c r="BT22" i="33"/>
  <c r="BS22" i="33"/>
  <c r="BX22" i="33"/>
  <c r="AT23" i="33"/>
  <c r="AL23" i="33"/>
  <c r="AS23" i="33"/>
  <c r="AR23" i="33"/>
  <c r="AO23" i="33"/>
  <c r="AN23" i="33"/>
  <c r="AM29" i="33"/>
  <c r="BJ30" i="33"/>
  <c r="BW31" i="33"/>
  <c r="BJ32" i="33"/>
  <c r="BS33" i="33"/>
  <c r="AP51" i="33"/>
  <c r="BN19" i="33"/>
  <c r="BM19" i="33"/>
  <c r="BL19" i="33"/>
  <c r="BQ19" i="33"/>
  <c r="AT12" i="33"/>
  <c r="AL12" i="33"/>
  <c r="AS12" i="33"/>
  <c r="AR12" i="33"/>
  <c r="AO12" i="33"/>
  <c r="AN12" i="33"/>
  <c r="BP21" i="33"/>
  <c r="BO21" i="33"/>
  <c r="BN21" i="33"/>
  <c r="BK21" i="33"/>
  <c r="AP23" i="33"/>
  <c r="BP29" i="33"/>
  <c r="BO29" i="33"/>
  <c r="BN29" i="33"/>
  <c r="BL29" i="33"/>
  <c r="BQ29" i="33"/>
  <c r="BM29" i="33"/>
  <c r="BP10" i="33"/>
  <c r="BO10" i="33"/>
  <c r="BN10" i="33"/>
  <c r="BK10" i="33"/>
  <c r="AP12" i="33"/>
  <c r="AS37" i="33"/>
  <c r="AT37" i="33"/>
  <c r="AR37" i="33"/>
  <c r="AQ37" i="33"/>
  <c r="AO37" i="33"/>
  <c r="AL37" i="33"/>
  <c r="AP37" i="33"/>
  <c r="AN37" i="33"/>
  <c r="AQ13" i="33"/>
  <c r="AP13" i="33"/>
  <c r="R13" i="33"/>
  <c r="AO13" i="33"/>
  <c r="AT13" i="33"/>
  <c r="AL13" i="33"/>
  <c r="AR13" i="33"/>
  <c r="BV19" i="33"/>
  <c r="BU19" i="33"/>
  <c r="BT19" i="33"/>
  <c r="BY19" i="33"/>
  <c r="BO19" i="33"/>
  <c r="AS21" i="33"/>
  <c r="BM22" i="33"/>
  <c r="BL22" i="33"/>
  <c r="BK22" i="33"/>
  <c r="BP22" i="33"/>
  <c r="BQ22" i="33"/>
  <c r="R23" i="33"/>
  <c r="AS24" i="33"/>
  <c r="AR24" i="33"/>
  <c r="R24" i="33"/>
  <c r="AO24" i="33"/>
  <c r="BM25" i="33"/>
  <c r="BV27" i="33"/>
  <c r="BU27" i="33"/>
  <c r="BT27" i="33"/>
  <c r="BR27" i="33"/>
  <c r="BW27" i="33"/>
  <c r="BX27" i="33"/>
  <c r="BK29" i="33"/>
  <c r="BU30" i="33"/>
  <c r="BT30" i="33"/>
  <c r="BS30" i="33"/>
  <c r="BY30" i="33"/>
  <c r="BX30" i="33"/>
  <c r="BW30" i="33"/>
  <c r="BV30" i="33"/>
  <c r="BR30" i="33"/>
  <c r="AT31" i="33"/>
  <c r="AL31" i="33"/>
  <c r="AS31" i="33"/>
  <c r="AR31" i="33"/>
  <c r="AP31" i="33"/>
  <c r="R31" i="33"/>
  <c r="AN31" i="33"/>
  <c r="AM31" i="33"/>
  <c r="BR34" i="33"/>
  <c r="BY34" i="33"/>
  <c r="BX34" i="33"/>
  <c r="BW34" i="33"/>
  <c r="BU34" i="33"/>
  <c r="BT34" i="33"/>
  <c r="BS34" i="33"/>
  <c r="BL36" i="33"/>
  <c r="BQ36" i="33"/>
  <c r="BP36" i="33"/>
  <c r="BN36" i="33"/>
  <c r="BM36" i="33"/>
  <c r="BK36" i="33"/>
  <c r="BJ36" i="33"/>
  <c r="BO36" i="33"/>
  <c r="AS52" i="33"/>
  <c r="AR52" i="33"/>
  <c r="AQ52" i="33"/>
  <c r="AN52" i="33"/>
  <c r="AP52" i="33"/>
  <c r="AL52" i="33"/>
  <c r="AT52" i="33"/>
  <c r="AO52" i="33"/>
  <c r="BU11" i="33"/>
  <c r="BT11" i="33"/>
  <c r="BS11" i="33"/>
  <c r="BX11" i="33"/>
  <c r="BL24" i="33"/>
  <c r="BK24" i="33"/>
  <c r="BJ24" i="33"/>
  <c r="BO24" i="33"/>
  <c r="BK19" i="33"/>
  <c r="BM24" i="33"/>
  <c r="AP18" i="33"/>
  <c r="AS10" i="33"/>
  <c r="R12" i="33"/>
  <c r="AS13" i="33"/>
  <c r="AN14" i="33"/>
  <c r="R18" i="33"/>
  <c r="BP19" i="33"/>
  <c r="BJ21" i="33"/>
  <c r="AM22" i="33"/>
  <c r="BR23" i="33"/>
  <c r="BY23" i="33"/>
  <c r="BX23" i="33"/>
  <c r="BU23" i="33"/>
  <c r="BP24" i="33"/>
  <c r="BY27" i="33"/>
  <c r="AN36" i="33"/>
  <c r="AS36" i="33"/>
  <c r="AR36" i="33"/>
  <c r="AQ36" i="33"/>
  <c r="R36" i="33"/>
  <c r="AO36" i="33"/>
  <c r="AT36" i="33"/>
  <c r="AL36" i="33"/>
  <c r="BU16" i="33"/>
  <c r="BT16" i="33"/>
  <c r="BS16" i="33"/>
  <c r="BX16" i="33"/>
  <c r="BY16" i="33"/>
  <c r="BW16" i="33"/>
  <c r="BV16" i="33"/>
  <c r="BR16" i="33"/>
  <c r="AN17" i="33"/>
  <c r="R47" i="33"/>
  <c r="AL47" i="33"/>
  <c r="AT47" i="33"/>
  <c r="AS47" i="33"/>
  <c r="AO47" i="33"/>
  <c r="AS18" i="33"/>
  <c r="AR18" i="33"/>
  <c r="AQ18" i="33"/>
  <c r="AN18" i="33"/>
  <c r="AM18" i="33"/>
  <c r="BN30" i="33"/>
  <c r="AO18" i="33"/>
  <c r="AR21" i="33"/>
  <c r="AR29" i="33"/>
  <c r="AQ29" i="33"/>
  <c r="AP29" i="33"/>
  <c r="R29" i="33"/>
  <c r="AN29" i="33"/>
  <c r="AL29" i="33"/>
  <c r="AS29" i="33"/>
  <c r="BJ29" i="33"/>
  <c r="BP30" i="33"/>
  <c r="AQ12" i="33"/>
  <c r="BM11" i="33"/>
  <c r="BL11" i="33"/>
  <c r="BK11" i="33"/>
  <c r="BP11" i="33"/>
  <c r="BJ10" i="33"/>
  <c r="AM11" i="33"/>
  <c r="BR11" i="33"/>
  <c r="BR12" i="33"/>
  <c r="BY12" i="33"/>
  <c r="BX12" i="33"/>
  <c r="BU12" i="33"/>
  <c r="AL19" i="33"/>
  <c r="BS20" i="33"/>
  <c r="BR20" i="33"/>
  <c r="BY20" i="33"/>
  <c r="BV20" i="33"/>
  <c r="AP20" i="33"/>
  <c r="BL21" i="33"/>
  <c r="BQ24" i="33"/>
  <c r="AQ27" i="33"/>
  <c r="R37" i="33"/>
  <c r="AM10" i="33"/>
  <c r="BS10" i="33"/>
  <c r="BM12" i="33"/>
  <c r="BJ13" i="33"/>
  <c r="AQ14" i="33"/>
  <c r="BW14" i="33"/>
  <c r="BN20" i="33"/>
  <c r="AM21" i="33"/>
  <c r="BS21" i="33"/>
  <c r="BM23" i="33"/>
  <c r="AN24" i="33"/>
  <c r="AQ32" i="33"/>
  <c r="AT35" i="33"/>
  <c r="AT38" i="33"/>
  <c r="AL38" i="33"/>
  <c r="AS38" i="33"/>
  <c r="AP38" i="33"/>
  <c r="R38" i="33"/>
  <c r="AN38" i="33"/>
  <c r="AM38" i="33"/>
  <c r="AR38" i="33"/>
  <c r="AS16" i="33"/>
  <c r="AT17" i="33"/>
  <c r="AL17" i="33"/>
  <c r="AS17" i="33"/>
  <c r="AR17" i="33"/>
  <c r="AO17" i="33"/>
  <c r="AM17" i="33"/>
  <c r="R17" i="33"/>
  <c r="AQ17" i="33"/>
  <c r="BP15" i="33"/>
  <c r="BO15" i="33"/>
  <c r="BN15" i="33"/>
  <c r="BK15" i="33"/>
  <c r="BM15" i="33"/>
  <c r="BL15" i="33"/>
  <c r="BJ15" i="33"/>
  <c r="R10" i="33"/>
  <c r="AP10" i="33"/>
  <c r="BV10" i="33"/>
  <c r="BP12" i="33"/>
  <c r="BM13" i="33"/>
  <c r="BU13" i="33"/>
  <c r="AL14" i="33"/>
  <c r="AT14" i="33"/>
  <c r="AS20" i="33"/>
  <c r="BQ20" i="33"/>
  <c r="R21" i="33"/>
  <c r="AP21" i="33"/>
  <c r="BV21" i="33"/>
  <c r="BP23" i="33"/>
  <c r="AS25" i="33"/>
  <c r="AR25" i="33"/>
  <c r="AQ25" i="33"/>
  <c r="AM25" i="33"/>
  <c r="AM28" i="33"/>
  <c r="AO30" i="33"/>
  <c r="BQ15" i="33"/>
  <c r="BQ44" i="33"/>
  <c r="BP44" i="33"/>
  <c r="BO44" i="33"/>
  <c r="BL44" i="33"/>
  <c r="BK44" i="33"/>
  <c r="BJ44" i="33"/>
  <c r="BM44" i="33"/>
  <c r="BV45" i="33"/>
  <c r="BU45" i="33"/>
  <c r="BT45" i="33"/>
  <c r="BY45" i="33"/>
  <c r="BX45" i="33"/>
  <c r="BW45" i="33"/>
  <c r="BS45" i="33"/>
  <c r="AQ10" i="33"/>
  <c r="BW10" i="33"/>
  <c r="BQ12" i="33"/>
  <c r="BN13" i="33"/>
  <c r="BV13" i="33"/>
  <c r="AM14" i="33"/>
  <c r="BS14" i="33"/>
  <c r="AL20" i="33"/>
  <c r="AT20" i="33"/>
  <c r="BJ20" i="33"/>
  <c r="AQ21" i="33"/>
  <c r="BW21" i="33"/>
  <c r="BQ23" i="33"/>
  <c r="BT24" i="33"/>
  <c r="BS24" i="33"/>
  <c r="BU24" i="33"/>
  <c r="BS38" i="33"/>
  <c r="BR38" i="33"/>
  <c r="BY38" i="33"/>
  <c r="BV38" i="33"/>
  <c r="BT38" i="33"/>
  <c r="BW38" i="33"/>
  <c r="R15" i="33"/>
  <c r="AT15" i="33"/>
  <c r="AO15" i="33"/>
  <c r="BM16" i="33"/>
  <c r="BL16" i="33"/>
  <c r="BK16" i="33"/>
  <c r="BP16" i="33"/>
  <c r="BQ16" i="33"/>
  <c r="BR17" i="33"/>
  <c r="BY17" i="33"/>
  <c r="BX17" i="33"/>
  <c r="BU17" i="33"/>
  <c r="BT17" i="33"/>
  <c r="BS17" i="33"/>
  <c r="BV17" i="33"/>
  <c r="AQ42" i="33"/>
  <c r="AP42" i="33"/>
  <c r="R42" i="33"/>
  <c r="AO42" i="33"/>
  <c r="AT42" i="33"/>
  <c r="AL42" i="33"/>
  <c r="AS42" i="33"/>
  <c r="AR42" i="33"/>
  <c r="BN44" i="33"/>
  <c r="BP47" i="33"/>
  <c r="BO47" i="33"/>
  <c r="BN47" i="33"/>
  <c r="BK47" i="33"/>
  <c r="BQ47" i="33"/>
  <c r="BM47" i="33"/>
  <c r="BJ47" i="33"/>
  <c r="AQ50" i="33"/>
  <c r="AP50" i="33"/>
  <c r="R50" i="33"/>
  <c r="AO50" i="33"/>
  <c r="AT50" i="33"/>
  <c r="AL50" i="33"/>
  <c r="AN50" i="33"/>
  <c r="AM50" i="33"/>
  <c r="BV24" i="33"/>
  <c r="BQ37" i="33"/>
  <c r="BJ37" i="33"/>
  <c r="BP37" i="33"/>
  <c r="BN37" i="33"/>
  <c r="BX38" i="33"/>
  <c r="BJ16" i="33"/>
  <c r="AM47" i="33"/>
  <c r="AR47" i="33"/>
  <c r="BL47" i="33"/>
  <c r="BR49" i="33"/>
  <c r="BY49" i="33"/>
  <c r="BX49" i="33"/>
  <c r="BU49" i="33"/>
  <c r="BW49" i="33"/>
  <c r="BV49" i="33"/>
  <c r="BT49" i="33"/>
  <c r="BQ52" i="33"/>
  <c r="BP52" i="33"/>
  <c r="BO52" i="33"/>
  <c r="BL52" i="33"/>
  <c r="BN52" i="33"/>
  <c r="BM52" i="33"/>
  <c r="BK52" i="33"/>
  <c r="BJ27" i="33"/>
  <c r="BW28" i="33"/>
  <c r="AM32" i="33"/>
  <c r="AQ35" i="33"/>
  <c r="AM35" i="33"/>
  <c r="AM15" i="33"/>
  <c r="AR15" i="33"/>
  <c r="AS44" i="33"/>
  <c r="AR44" i="33"/>
  <c r="AQ44" i="33"/>
  <c r="AN44" i="33"/>
  <c r="AM44" i="33"/>
  <c r="AO48" i="33"/>
  <c r="BV48" i="33"/>
  <c r="BW25" i="33"/>
  <c r="BL27" i="33"/>
  <c r="AS28" i="33"/>
  <c r="BY28" i="33"/>
  <c r="AM30" i="33"/>
  <c r="BP31" i="33"/>
  <c r="AO32" i="33"/>
  <c r="BU32" i="33"/>
  <c r="BK33" i="33"/>
  <c r="AT34" i="33"/>
  <c r="AL34" i="33"/>
  <c r="AN34" i="33"/>
  <c r="AO35" i="33"/>
  <c r="BO38" i="33"/>
  <c r="AO16" i="33"/>
  <c r="AP44" i="33"/>
  <c r="BN45" i="33"/>
  <c r="BM45" i="33"/>
  <c r="BL45" i="33"/>
  <c r="BQ45" i="33"/>
  <c r="AP47" i="33"/>
  <c r="AM49" i="33"/>
  <c r="AM24" i="33"/>
  <c r="BX25" i="33"/>
  <c r="BM27" i="33"/>
  <c r="AL28" i="33"/>
  <c r="AT28" i="33"/>
  <c r="BJ28" i="33"/>
  <c r="BR28" i="33"/>
  <c r="BW29" i="33"/>
  <c r="AN30" i="33"/>
  <c r="BQ31" i="33"/>
  <c r="R32" i="33"/>
  <c r="AP32" i="33"/>
  <c r="BV32" i="33"/>
  <c r="AO33" i="33"/>
  <c r="AM33" i="33"/>
  <c r="BL33" i="33"/>
  <c r="AO34" i="33"/>
  <c r="R35" i="33"/>
  <c r="AP35" i="33"/>
  <c r="BR37" i="33"/>
  <c r="AN43" i="33"/>
  <c r="R44" i="33"/>
  <c r="AT44" i="33"/>
  <c r="AP45" i="33"/>
  <c r="R45" i="33"/>
  <c r="AO45" i="33"/>
  <c r="AN45" i="33"/>
  <c r="AS45" i="33"/>
  <c r="AQ45" i="33"/>
  <c r="AT49" i="33"/>
  <c r="AL49" i="33"/>
  <c r="AS49" i="33"/>
  <c r="AR49" i="33"/>
  <c r="AO49" i="33"/>
  <c r="AN49" i="33"/>
  <c r="AN33" i="33"/>
  <c r="BN33" i="33"/>
  <c r="AP34" i="33"/>
  <c r="AR35" i="33"/>
  <c r="BS37" i="33"/>
  <c r="BJ38" i="33"/>
  <c r="BQ38" i="33"/>
  <c r="BN38" i="33"/>
  <c r="AP15" i="33"/>
  <c r="AQ47" i="33"/>
  <c r="BU48" i="33"/>
  <c r="BT48" i="33"/>
  <c r="BS48" i="33"/>
  <c r="BX48" i="33"/>
  <c r="BS15" i="33"/>
  <c r="AR16" i="33"/>
  <c r="BM17" i="33"/>
  <c r="BR42" i="33"/>
  <c r="AQ43" i="33"/>
  <c r="BO43" i="33"/>
  <c r="BT44" i="33"/>
  <c r="R46" i="33"/>
  <c r="AP46" i="33"/>
  <c r="BN46" i="33"/>
  <c r="BS47" i="33"/>
  <c r="AR48" i="33"/>
  <c r="BM49" i="33"/>
  <c r="BR50" i="33"/>
  <c r="AQ51" i="33"/>
  <c r="BO51" i="33"/>
  <c r="BT52" i="33"/>
  <c r="BV15" i="33"/>
  <c r="AM16" i="33"/>
  <c r="BP17" i="33"/>
  <c r="BU42" i="33"/>
  <c r="AL43" i="33"/>
  <c r="AT43" i="33"/>
  <c r="BJ43" i="33"/>
  <c r="BW44" i="33"/>
  <c r="AS46" i="33"/>
  <c r="BQ46" i="33"/>
  <c r="BV47" i="33"/>
  <c r="AM48" i="33"/>
  <c r="BP49" i="33"/>
  <c r="BU50" i="33"/>
  <c r="AL51" i="33"/>
  <c r="AT51" i="33"/>
  <c r="BJ51" i="33"/>
  <c r="BW52" i="33"/>
  <c r="BW15" i="33"/>
  <c r="AN16" i="33"/>
  <c r="BQ17" i="33"/>
  <c r="BV42" i="33"/>
  <c r="AM43" i="33"/>
  <c r="BK43" i="33"/>
  <c r="BX44" i="33"/>
  <c r="AL46" i="33"/>
  <c r="AT46" i="33"/>
  <c r="BJ46" i="33"/>
  <c r="BW47" i="33"/>
  <c r="AN48" i="33"/>
  <c r="BQ49" i="33"/>
  <c r="BV50" i="33"/>
  <c r="AM51" i="33"/>
  <c r="BK51" i="33"/>
  <c r="BX52" i="33"/>
  <c r="CD48" i="33" l="1"/>
  <c r="CC25" i="33"/>
  <c r="CA15" i="33"/>
  <c r="CG45" i="33"/>
  <c r="CG44" i="33"/>
  <c r="CA44" i="33"/>
  <c r="CC44" i="33"/>
  <c r="CD44" i="33"/>
  <c r="CE16" i="33"/>
  <c r="BZ30" i="33"/>
  <c r="BZ48" i="33"/>
  <c r="BZ25" i="33"/>
  <c r="CE32" i="33"/>
  <c r="BZ45" i="33"/>
  <c r="CF30" i="33"/>
  <c r="CB32" i="33"/>
  <c r="CB48" i="33"/>
  <c r="CD25" i="33"/>
  <c r="CA48" i="33"/>
  <c r="CC32" i="33"/>
  <c r="CE25" i="33"/>
  <c r="CG48" i="33"/>
  <c r="CC24" i="33"/>
  <c r="CA22" i="33"/>
  <c r="CD16" i="33"/>
  <c r="CE48" i="33"/>
  <c r="CB25" i="33"/>
  <c r="CA45" i="33"/>
  <c r="BZ32" i="33"/>
  <c r="CF25" i="33"/>
  <c r="CD32" i="33"/>
  <c r="CG32" i="33"/>
  <c r="CC48" i="33"/>
  <c r="CF48" i="33"/>
  <c r="CE11" i="33"/>
  <c r="CG25" i="33"/>
  <c r="CF32" i="33"/>
  <c r="CB44" i="33"/>
  <c r="CB16" i="33"/>
  <c r="CE44" i="33"/>
  <c r="CC30" i="33"/>
  <c r="CA16" i="33"/>
  <c r="CC16" i="33"/>
  <c r="BZ16" i="33"/>
  <c r="BZ44" i="33"/>
  <c r="CF44" i="33"/>
  <c r="CF16" i="33"/>
  <c r="CF15" i="33"/>
  <c r="CG16" i="33"/>
  <c r="CC15" i="33"/>
  <c r="CB15" i="33"/>
  <c r="CD15" i="33"/>
  <c r="CE35" i="33"/>
  <c r="CB35" i="33"/>
  <c r="CE15" i="33"/>
  <c r="CG15" i="33"/>
  <c r="CF35" i="33"/>
  <c r="CA25" i="33"/>
  <c r="BZ15" i="33"/>
  <c r="CB10" i="33"/>
  <c r="BZ14" i="33"/>
  <c r="BZ19" i="33"/>
  <c r="CF11" i="33"/>
  <c r="CA30" i="33"/>
  <c r="BZ13" i="33"/>
  <c r="BZ18" i="33"/>
  <c r="CE22" i="33"/>
  <c r="CF24" i="33"/>
  <c r="BZ24" i="33"/>
  <c r="CA24" i="33"/>
  <c r="CB24" i="33"/>
  <c r="CG24" i="33"/>
  <c r="CD24" i="33"/>
  <c r="CB11" i="33"/>
  <c r="CC11" i="33"/>
  <c r="CF10" i="33"/>
  <c r="CA10" i="33"/>
  <c r="CG10" i="33"/>
  <c r="CB45" i="33"/>
  <c r="CE45" i="33"/>
  <c r="CE30" i="33"/>
  <c r="CD22" i="33"/>
  <c r="CC22" i="33"/>
  <c r="CD30" i="33"/>
  <c r="CD45" i="33"/>
  <c r="BZ35" i="33"/>
  <c r="CC10" i="33"/>
  <c r="BZ11" i="33"/>
  <c r="BZ22" i="33"/>
  <c r="CE10" i="33"/>
  <c r="CG30" i="33"/>
  <c r="CF22" i="33"/>
  <c r="CG11" i="33"/>
  <c r="CA11" i="33"/>
  <c r="CG22" i="33"/>
  <c r="CF45" i="33"/>
  <c r="CC45" i="33"/>
  <c r="CB30" i="33"/>
  <c r="CD11" i="33"/>
  <c r="CC35" i="33"/>
  <c r="BZ10" i="33"/>
  <c r="CD35" i="33"/>
  <c r="CD10" i="33"/>
  <c r="CG35" i="33"/>
  <c r="CE24" i="33"/>
  <c r="CD19" i="33"/>
  <c r="CC19" i="33"/>
  <c r="CB19" i="33"/>
  <c r="CG19" i="33"/>
  <c r="CA19" i="33"/>
  <c r="CF19" i="33"/>
  <c r="CE19" i="33"/>
  <c r="CF29" i="33"/>
  <c r="CE29" i="33"/>
  <c r="CD29" i="33"/>
  <c r="CB29" i="33"/>
  <c r="CC29" i="33"/>
  <c r="CA29" i="33"/>
  <c r="BZ29" i="33"/>
  <c r="CG29" i="33"/>
  <c r="CG52" i="33"/>
  <c r="CF52" i="33"/>
  <c r="CE52" i="33"/>
  <c r="CB52" i="33"/>
  <c r="CD52" i="33"/>
  <c r="CC52" i="33"/>
  <c r="CA52" i="33"/>
  <c r="BZ52" i="33"/>
  <c r="BZ12" i="33"/>
  <c r="CG12" i="33"/>
  <c r="CF12" i="33"/>
  <c r="CC12" i="33"/>
  <c r="CD12" i="33"/>
  <c r="CA12" i="33"/>
  <c r="CE12" i="33"/>
  <c r="CB12" i="33"/>
  <c r="CE50" i="33"/>
  <c r="CD50" i="33"/>
  <c r="CC50" i="33"/>
  <c r="BZ50" i="33"/>
  <c r="CG50" i="33"/>
  <c r="CF50" i="33"/>
  <c r="CB50" i="33"/>
  <c r="CA50" i="33"/>
  <c r="CE42" i="33"/>
  <c r="CD42" i="33"/>
  <c r="CC42" i="33"/>
  <c r="BZ42" i="33"/>
  <c r="CB42" i="33"/>
  <c r="CA42" i="33"/>
  <c r="CG42" i="33"/>
  <c r="CF42" i="33"/>
  <c r="CB14" i="33"/>
  <c r="CA14" i="33"/>
  <c r="CE14" i="33"/>
  <c r="CG14" i="33"/>
  <c r="CF14" i="33"/>
  <c r="CC14" i="33"/>
  <c r="CD14" i="33"/>
  <c r="CF21" i="33"/>
  <c r="CE21" i="33"/>
  <c r="CD21" i="33"/>
  <c r="CA21" i="33"/>
  <c r="CB21" i="33"/>
  <c r="BZ21" i="33"/>
  <c r="CC21" i="33"/>
  <c r="CG21" i="33"/>
  <c r="CA46" i="33"/>
  <c r="BZ46" i="33"/>
  <c r="CG46" i="33"/>
  <c r="CD46" i="33"/>
  <c r="CE46" i="33"/>
  <c r="CF46" i="33"/>
  <c r="CC46" i="33"/>
  <c r="CB46" i="33"/>
  <c r="BZ31" i="33"/>
  <c r="CG31" i="33"/>
  <c r="CF31" i="33"/>
  <c r="CD31" i="33"/>
  <c r="CE31" i="33"/>
  <c r="CA31" i="33"/>
  <c r="CC31" i="33"/>
  <c r="CB31" i="33"/>
  <c r="CB43" i="33"/>
  <c r="CA43" i="33"/>
  <c r="BZ43" i="33"/>
  <c r="CE43" i="33"/>
  <c r="CG43" i="33"/>
  <c r="CF43" i="33"/>
  <c r="CC43" i="33"/>
  <c r="CD43" i="33"/>
  <c r="BZ49" i="33"/>
  <c r="CG49" i="33"/>
  <c r="CF49" i="33"/>
  <c r="CC49" i="33"/>
  <c r="CE49" i="33"/>
  <c r="CA49" i="33"/>
  <c r="CD49" i="33"/>
  <c r="CB49" i="33"/>
  <c r="CA20" i="33"/>
  <c r="BZ20" i="33"/>
  <c r="CG20" i="33"/>
  <c r="CD20" i="33"/>
  <c r="CF20" i="33"/>
  <c r="CB20" i="33"/>
  <c r="CE20" i="33"/>
  <c r="CC20" i="33"/>
  <c r="BZ17" i="33"/>
  <c r="CG17" i="33"/>
  <c r="CF17" i="33"/>
  <c r="CC17" i="33"/>
  <c r="CE17" i="33"/>
  <c r="CB17" i="33"/>
  <c r="CA17" i="33"/>
  <c r="CD17" i="33"/>
  <c r="CB36" i="33"/>
  <c r="CA36" i="33"/>
  <c r="BZ36" i="33"/>
  <c r="CF36" i="33"/>
  <c r="CE36" i="33"/>
  <c r="CG36" i="33"/>
  <c r="CD36" i="33"/>
  <c r="CC36" i="33"/>
  <c r="CG18" i="33"/>
  <c r="CF18" i="33"/>
  <c r="CE18" i="33"/>
  <c r="CB18" i="33"/>
  <c r="CC18" i="33"/>
  <c r="CD18" i="33"/>
  <c r="CA18" i="33"/>
  <c r="CC33" i="33"/>
  <c r="CF33" i="33"/>
  <c r="CE33" i="33"/>
  <c r="CD33" i="33"/>
  <c r="CA33" i="33"/>
  <c r="CB33" i="33"/>
  <c r="BZ33" i="33"/>
  <c r="CG33" i="33"/>
  <c r="CD27" i="33"/>
  <c r="CC27" i="33"/>
  <c r="CB27" i="33"/>
  <c r="BZ27" i="33"/>
  <c r="CF27" i="33"/>
  <c r="CE27" i="33"/>
  <c r="CA27" i="33"/>
  <c r="CG27" i="33"/>
  <c r="CF47" i="33"/>
  <c r="CE47" i="33"/>
  <c r="CD47" i="33"/>
  <c r="CA47" i="33"/>
  <c r="CG47" i="33"/>
  <c r="CC47" i="33"/>
  <c r="BZ47" i="33"/>
  <c r="CB47" i="33"/>
  <c r="CD23" i="33"/>
  <c r="BZ23" i="33"/>
  <c r="CG23" i="33"/>
  <c r="CC23" i="33"/>
  <c r="CF23" i="33"/>
  <c r="CE23" i="33"/>
  <c r="CB23" i="33"/>
  <c r="CA23" i="33"/>
  <c r="CA38" i="33"/>
  <c r="BZ38" i="33"/>
  <c r="CG38" i="33"/>
  <c r="CD38" i="33"/>
  <c r="CF38" i="33"/>
  <c r="CE38" i="33"/>
  <c r="CB38" i="33"/>
  <c r="CC38" i="33"/>
  <c r="CA28" i="33"/>
  <c r="BZ28" i="33"/>
  <c r="CG28" i="33"/>
  <c r="CE28" i="33"/>
  <c r="CC28" i="33"/>
  <c r="CF28" i="33"/>
  <c r="CD28" i="33"/>
  <c r="CB28" i="33"/>
  <c r="CB51" i="33"/>
  <c r="CA51" i="33"/>
  <c r="BZ51" i="33"/>
  <c r="CE51" i="33"/>
  <c r="CF51" i="33"/>
  <c r="CD51" i="33"/>
  <c r="CC51" i="33"/>
  <c r="CG51" i="33"/>
  <c r="BZ34" i="33"/>
  <c r="CG34" i="33"/>
  <c r="CF34" i="33"/>
  <c r="CD34" i="33"/>
  <c r="CB34" i="33"/>
  <c r="CE34" i="33"/>
  <c r="CC34" i="33"/>
  <c r="CA34" i="33"/>
  <c r="CE13" i="33"/>
  <c r="CD13" i="33"/>
  <c r="CC13" i="33"/>
  <c r="CB13" i="33"/>
  <c r="CF13" i="33"/>
  <c r="CA13" i="33"/>
  <c r="CG13" i="33"/>
  <c r="CG37" i="33"/>
  <c r="CB37" i="33"/>
  <c r="CA37" i="33"/>
  <c r="BZ37" i="33"/>
  <c r="CF37" i="33"/>
  <c r="CE37" i="33"/>
  <c r="CD37" i="33"/>
  <c r="CC37" i="33"/>
  <c r="BD10" i="32"/>
  <c r="BF10" i="32"/>
  <c r="BG10" i="32"/>
  <c r="BH10" i="32"/>
  <c r="BE10" i="32"/>
  <c r="AI10" i="32"/>
  <c r="AH10" i="32"/>
  <c r="AG10" i="32"/>
  <c r="AF10" i="32"/>
  <c r="AE10" i="32"/>
  <c r="AD10" i="32"/>
  <c r="AC10" i="32"/>
  <c r="AB10" i="32"/>
  <c r="AA10" i="32"/>
  <c r="Z10" i="32"/>
  <c r="X10" i="32"/>
  <c r="W10" i="32"/>
  <c r="U10" i="32"/>
  <c r="CS10" i="32" s="1"/>
  <c r="CU10" i="32" s="1"/>
  <c r="CV10" i="32" s="1"/>
  <c r="P10" i="32"/>
  <c r="AT10" i="32" s="1"/>
  <c r="BQ10" i="32"/>
  <c r="K10" i="32"/>
  <c r="R10" i="32" l="1"/>
  <c r="AL10" i="32"/>
  <c r="CH10" i="32" s="1"/>
  <c r="BV10" i="32"/>
  <c r="BY10" i="32"/>
  <c r="BX10" i="32"/>
  <c r="BU10" i="32"/>
  <c r="BR10" i="32"/>
  <c r="BL10" i="32"/>
  <c r="BO10" i="32"/>
  <c r="BP10" i="32"/>
  <c r="AN10" i="32"/>
  <c r="AM10" i="32"/>
  <c r="AS10" i="32"/>
  <c r="BM10" i="32"/>
  <c r="AQ10" i="32"/>
  <c r="AP10" i="32"/>
  <c r="AO10" i="32"/>
  <c r="AR10" i="32"/>
  <c r="BN10" i="32"/>
  <c r="BW10" i="32"/>
  <c r="BS10" i="32"/>
  <c r="BK10" i="32"/>
  <c r="BT10" i="32"/>
  <c r="CG10" i="32" l="1"/>
  <c r="CE10" i="32"/>
  <c r="CF10" i="32"/>
  <c r="CC10" i="32"/>
  <c r="CD10" i="32"/>
  <c r="CB10" i="32"/>
  <c r="BZ10" i="32"/>
  <c r="CA10" i="32"/>
</calcChain>
</file>

<file path=xl/sharedStrings.xml><?xml version="1.0" encoding="utf-8"?>
<sst xmlns="http://schemas.openxmlformats.org/spreadsheetml/2006/main" count="385" uniqueCount="74">
  <si>
    <t>old WCONC</t>
  </si>
  <si>
    <t>GM water content</t>
  </si>
  <si>
    <t>WM water content</t>
  </si>
  <si>
    <t>CSF water content</t>
  </si>
  <si>
    <t>GM</t>
  </si>
  <si>
    <t>WM</t>
  </si>
  <si>
    <t>CSF</t>
  </si>
  <si>
    <t>GM/WM</t>
  </si>
  <si>
    <t>GSH</t>
  </si>
  <si>
    <t>NAA</t>
  </si>
  <si>
    <t>age at scan</t>
  </si>
  <si>
    <t xml:space="preserve">solid </t>
  </si>
  <si>
    <t>LCModel output</t>
  </si>
  <si>
    <t>visit</t>
  </si>
  <si>
    <t>GSH/Cr</t>
  </si>
  <si>
    <t>T1</t>
  </si>
  <si>
    <t>T2</t>
  </si>
  <si>
    <t>R</t>
  </si>
  <si>
    <t>TR</t>
  </si>
  <si>
    <t>TE</t>
  </si>
  <si>
    <t>f GM</t>
  </si>
  <si>
    <t>f WM</t>
  </si>
  <si>
    <t>f CSF</t>
  </si>
  <si>
    <t>water</t>
  </si>
  <si>
    <t>Cr</t>
  </si>
  <si>
    <t>tNAA</t>
  </si>
  <si>
    <t>tCho</t>
  </si>
  <si>
    <t>tCr</t>
  </si>
  <si>
    <t>Ins</t>
  </si>
  <si>
    <t>Glu</t>
  </si>
  <si>
    <t>Glx</t>
  </si>
  <si>
    <t>GABA</t>
  </si>
  <si>
    <t>H2o</t>
  </si>
  <si>
    <t>Cho</t>
  </si>
  <si>
    <t>SPM volume fraction</t>
  </si>
  <si>
    <t>molar tissue fraction</t>
  </si>
  <si>
    <t>volume fraction GM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</si>
  <si>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GM</t>
    </r>
    <r>
      <rPr>
        <b/>
        <sz val="11"/>
        <color theme="1"/>
        <rFont val="Calibri"/>
        <family val="2"/>
        <scheme val="minor"/>
      </rPr>
      <t>/(f</t>
    </r>
    <r>
      <rPr>
        <b/>
        <vertAlign val="subscript"/>
        <sz val="11"/>
        <color theme="1"/>
        <rFont val="Calibri"/>
        <family val="2"/>
        <scheme val="minor"/>
      </rPr>
      <t>GM</t>
    </r>
    <r>
      <rPr>
        <b/>
        <sz val="11"/>
        <color theme="1"/>
        <rFont val="Calibri"/>
        <family val="2"/>
        <scheme val="minor"/>
      </rPr>
      <t>+f</t>
    </r>
    <r>
      <rPr>
        <b/>
        <vertAlign val="subscript"/>
        <sz val="11"/>
        <color theme="1"/>
        <rFont val="Calibri"/>
        <family val="2"/>
        <scheme val="minor"/>
      </rPr>
      <t>WM</t>
    </r>
    <r>
      <rPr>
        <b/>
        <sz val="11"/>
        <color theme="1"/>
        <rFont val="Calibri"/>
        <family val="2"/>
        <scheme val="minor"/>
      </rPr>
      <t>)</t>
    </r>
  </si>
  <si>
    <t>Att</t>
  </si>
  <si>
    <t>LCM new WCONC</t>
  </si>
  <si>
    <t>ratios</t>
  </si>
  <si>
    <t>tNAA/Cr</t>
  </si>
  <si>
    <t>tCho/Cr</t>
  </si>
  <si>
    <t>Ins/Cr</t>
  </si>
  <si>
    <t>Glu/Cr</t>
  </si>
  <si>
    <t>Glx/Cr</t>
  </si>
  <si>
    <t>GABA/Cr</t>
  </si>
  <si>
    <r>
      <t xml:space="preserve">Fill in blanks in </t>
    </r>
    <r>
      <rPr>
        <b/>
        <sz val="24"/>
        <color theme="1"/>
        <rFont val="Calibri"/>
        <family val="2"/>
        <scheme val="minor"/>
      </rPr>
      <t>green</t>
    </r>
    <r>
      <rPr>
        <sz val="24"/>
        <color theme="1"/>
        <rFont val="Calibri"/>
        <family val="2"/>
        <scheme val="minor"/>
      </rPr>
      <t xml:space="preserve"> fields</t>
    </r>
  </si>
  <si>
    <t>old att</t>
  </si>
  <si>
    <t>3T T1 and T2 values used to calculate absolute metabolite concentrations</t>
  </si>
  <si>
    <r>
      <t xml:space="preserve">SPM solid </t>
    </r>
    <r>
      <rPr>
        <sz val="11"/>
        <color theme="1"/>
        <rFont val="Calibri"/>
        <family val="2"/>
        <scheme val="minor"/>
      </rPr>
      <t>(correcting only for CSF% fraction)</t>
    </r>
  </si>
  <si>
    <r>
      <t xml:space="preserve">SPM WCONC </t>
    </r>
    <r>
      <rPr>
        <sz val="11"/>
        <color theme="1"/>
        <rFont val="Calibri"/>
        <family val="2"/>
        <scheme val="minor"/>
      </rPr>
      <t>(recalculating assumed water concentration from GM%, WM% and CSF% as described in section 10.2.2.2 in the LCModel manual)</t>
    </r>
  </si>
  <si>
    <r>
      <rPr>
        <b/>
        <sz val="20"/>
        <color theme="1"/>
        <rFont val="Calibri"/>
        <family val="2"/>
        <scheme val="minor"/>
      </rPr>
      <t xml:space="preserve">absolute metabolites
</t>
    </r>
    <r>
      <rPr>
        <u/>
        <sz val="11"/>
        <color theme="10"/>
        <rFont val="Calibri"/>
        <family val="2"/>
        <scheme val="minor"/>
      </rPr>
      <t>(as described in Gasparovic2006)</t>
    </r>
  </si>
  <si>
    <t>voxel location</t>
  </si>
  <si>
    <t>Subject</t>
  </si>
  <si>
    <t>Stimulation</t>
  </si>
  <si>
    <t>NS</t>
  </si>
  <si>
    <t>VS</t>
  </si>
  <si>
    <t>AS</t>
  </si>
  <si>
    <t>NS_rep</t>
  </si>
  <si>
    <t>Aud cortex</t>
  </si>
  <si>
    <t>AN</t>
  </si>
  <si>
    <t>HO</t>
  </si>
  <si>
    <t>JP</t>
  </si>
  <si>
    <t>MI</t>
  </si>
  <si>
    <r>
      <rPr>
        <b/>
        <sz val="22"/>
        <rFont val="Calibri"/>
        <family val="2"/>
        <scheme val="minor"/>
      </rPr>
      <t>absolute metabolites</t>
    </r>
    <r>
      <rPr>
        <sz val="11"/>
        <color rgb="FF9C6500"/>
        <rFont val="Calibri"/>
        <family val="2"/>
        <scheme val="minor"/>
      </rPr>
      <t xml:space="preserve">
(as described in Gao et al., 2015)</t>
    </r>
  </si>
  <si>
    <t>MEGA-specific corrections - ref see. BIG GABA paper</t>
  </si>
  <si>
    <t>LCModel GABA unweighted</t>
  </si>
  <si>
    <t>corr. water</t>
  </si>
  <si>
    <t>corr. Metab</t>
  </si>
  <si>
    <t>GABA scaled</t>
  </si>
  <si>
    <t>GABA (mM) with editing corrections</t>
  </si>
  <si>
    <t>NO editing efficiency change and factor of 2 for diff vs. off</t>
  </si>
  <si>
    <t>Adam -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</si>
</sst>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00000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2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/>
      <diagonal/>
    </border>
    <border>
      <left/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44">
    <xf numFmtId="0" fontId="0" fillId="0" borderId="0" xfId="0"/>
    <xf numFmtId="2" fontId="16" fillId="0" borderId="10" xfId="0" applyNumberFormat="1" applyFont="1" applyBorder="1" applyAlignment="1">
      <alignment horizontal="center"/>
    </xf>
    <xf numFmtId="1" fontId="0" fillId="0" borderId="11" xfId="0" applyNumberFormat="1" applyBorder="1"/>
    <xf numFmtId="9" fontId="16" fillId="0" borderId="10" xfId="0" applyNumberFormat="1" applyFont="1" applyBorder="1" applyAlignment="1">
      <alignment horizontal="center" wrapText="1"/>
    </xf>
    <xf numFmtId="2" fontId="16" fillId="0" borderId="10" xfId="0" applyNumberFormat="1" applyFont="1" applyBorder="1" applyAlignment="1">
      <alignment horizontal="center" wrapText="1"/>
    </xf>
    <xf numFmtId="1" fontId="16" fillId="0" borderId="12" xfId="0" applyNumberFormat="1" applyFont="1" applyBorder="1" applyAlignment="1">
      <alignment horizontal="center" wrapText="1"/>
    </xf>
    <xf numFmtId="164" fontId="0" fillId="0" borderId="0" xfId="0" applyNumberFormat="1" applyFill="1" applyBorder="1"/>
    <xf numFmtId="0" fontId="16" fillId="0" borderId="10" xfId="0" applyFont="1" applyBorder="1" applyAlignment="1">
      <alignment wrapText="1"/>
    </xf>
    <xf numFmtId="0" fontId="16" fillId="0" borderId="10" xfId="0" applyFont="1" applyBorder="1" applyAlignment="1">
      <alignment horizontal="center" wrapText="1"/>
    </xf>
    <xf numFmtId="164" fontId="16" fillId="0" borderId="10" xfId="0" applyNumberFormat="1" applyFont="1" applyBorder="1"/>
    <xf numFmtId="0" fontId="16" fillId="0" borderId="12" xfId="0" applyFont="1" applyBorder="1"/>
    <xf numFmtId="0" fontId="0" fillId="0" borderId="0" xfId="0" applyBorder="1"/>
    <xf numFmtId="0" fontId="0" fillId="0" borderId="10" xfId="0" applyBorder="1"/>
    <xf numFmtId="9" fontId="0" fillId="0" borderId="0" xfId="0" applyNumberFormat="1" applyBorder="1"/>
    <xf numFmtId="2" fontId="0" fillId="0" borderId="10" xfId="0" applyNumberFormat="1" applyBorder="1"/>
    <xf numFmtId="0" fontId="0" fillId="0" borderId="14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0" xfId="0" applyNumberFormat="1" applyBorder="1"/>
    <xf numFmtId="0" fontId="0" fillId="0" borderId="11" xfId="0" applyBorder="1"/>
    <xf numFmtId="164" fontId="0" fillId="0" borderId="0" xfId="0" applyNumberFormat="1" applyBorder="1"/>
    <xf numFmtId="9" fontId="0" fillId="33" borderId="13" xfId="0" applyNumberFormat="1" applyFill="1" applyBorder="1"/>
    <xf numFmtId="9" fontId="0" fillId="33" borderId="0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9" fontId="16" fillId="33" borderId="14" xfId="0" applyNumberFormat="1" applyFont="1" applyFill="1" applyBorder="1" applyAlignment="1">
      <alignment horizontal="center" wrapText="1"/>
    </xf>
    <xf numFmtId="9" fontId="16" fillId="33" borderId="10" xfId="0" applyNumberFormat="1" applyFont="1" applyFill="1" applyBorder="1" applyAlignment="1">
      <alignment horizontal="center" wrapText="1"/>
    </xf>
    <xf numFmtId="0" fontId="0" fillId="33" borderId="0" xfId="0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2" fontId="0" fillId="0" borderId="0" xfId="0" applyNumberFormat="1" applyFill="1" applyBorder="1"/>
    <xf numFmtId="2" fontId="1" fillId="0" borderId="13" xfId="27" applyNumberFormat="1" applyFill="1" applyBorder="1"/>
    <xf numFmtId="2" fontId="1" fillId="0" borderId="0" xfId="27" applyNumberFormat="1" applyFill="1" applyBorder="1"/>
    <xf numFmtId="2" fontId="1" fillId="18" borderId="13" xfId="27" applyNumberFormat="1" applyBorder="1"/>
    <xf numFmtId="2" fontId="1" fillId="18" borderId="0" xfId="27" applyNumberFormat="1" applyBorder="1"/>
    <xf numFmtId="2" fontId="0" fillId="0" borderId="14" xfId="0" applyNumberFormat="1" applyFill="1" applyBorder="1"/>
    <xf numFmtId="2" fontId="0" fillId="0" borderId="10" xfId="0" applyNumberFormat="1" applyFill="1" applyBorder="1"/>
    <xf numFmtId="0" fontId="16" fillId="0" borderId="10" xfId="0" applyFont="1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9" fontId="0" fillId="0" borderId="0" xfId="0" applyNumberFormat="1" applyFill="1" applyBorder="1"/>
    <xf numFmtId="0" fontId="0" fillId="0" borderId="10" xfId="0" applyBorder="1"/>
    <xf numFmtId="0" fontId="0" fillId="0" borderId="14" xfId="0" applyBorder="1"/>
    <xf numFmtId="2" fontId="0" fillId="0" borderId="13" xfId="0" applyNumberFormat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 applyFill="1" applyBorder="1"/>
    <xf numFmtId="164" fontId="16" fillId="0" borderId="10" xfId="0" applyNumberFormat="1" applyFont="1" applyBorder="1"/>
    <xf numFmtId="164" fontId="16" fillId="0" borderId="14" xfId="0" applyNumberFormat="1" applyFont="1" applyBorder="1"/>
    <xf numFmtId="2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Border="1" applyAlignment="1">
      <alignment vertical="center"/>
    </xf>
    <xf numFmtId="164" fontId="16" fillId="0" borderId="12" xfId="0" applyNumberFormat="1" applyFont="1" applyBorder="1"/>
    <xf numFmtId="0" fontId="0" fillId="0" borderId="0" xfId="0" applyFont="1" applyBorder="1"/>
    <xf numFmtId="0" fontId="16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16" fillId="0" borderId="0" xfId="0" applyNumberFormat="1" applyFont="1" applyBorder="1" applyAlignment="1">
      <alignment horizontal="center" vertical="center"/>
    </xf>
    <xf numFmtId="164" fontId="16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13" xfId="0" applyBorder="1"/>
    <xf numFmtId="0" fontId="0" fillId="0" borderId="11" xfId="0" applyBorder="1"/>
    <xf numFmtId="0" fontId="0" fillId="0" borderId="0" xfId="0" applyFill="1" applyBorder="1"/>
    <xf numFmtId="0" fontId="0" fillId="0" borderId="0" xfId="0"/>
    <xf numFmtId="0" fontId="16" fillId="0" borderId="14" xfId="0" applyFont="1" applyBorder="1" applyAlignment="1">
      <alignment horizontal="center"/>
    </xf>
    <xf numFmtId="0" fontId="0" fillId="0" borderId="0" xfId="0" applyBorder="1"/>
    <xf numFmtId="0" fontId="0" fillId="0" borderId="19" xfId="0" applyBorder="1"/>
    <xf numFmtId="0" fontId="0" fillId="0" borderId="21" xfId="0" applyBorder="1"/>
    <xf numFmtId="0" fontId="0" fillId="0" borderId="16" xfId="0" applyBorder="1"/>
    <xf numFmtId="0" fontId="0" fillId="0" borderId="23" xfId="0" applyBorder="1"/>
    <xf numFmtId="0" fontId="16" fillId="0" borderId="10" xfId="0" applyFont="1" applyFill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0" fillId="0" borderId="11" xfId="0" applyBorder="1"/>
    <xf numFmtId="0" fontId="16" fillId="0" borderId="10" xfId="0" applyFont="1" applyBorder="1" applyAlignment="1">
      <alignment horizontal="center"/>
    </xf>
    <xf numFmtId="0" fontId="0" fillId="0" borderId="0" xfId="0" applyFill="1" applyBorder="1"/>
    <xf numFmtId="0" fontId="16" fillId="0" borderId="12" xfId="0" applyFont="1" applyBorder="1" applyAlignment="1">
      <alignment horizontal="center"/>
    </xf>
    <xf numFmtId="0" fontId="0" fillId="0" borderId="13" xfId="0" applyBorder="1"/>
    <xf numFmtId="0" fontId="0" fillId="0" borderId="28" xfId="0" applyBorder="1"/>
    <xf numFmtId="0" fontId="0" fillId="0" borderId="24" xfId="0" applyBorder="1"/>
    <xf numFmtId="1" fontId="0" fillId="0" borderId="0" xfId="0" applyNumberFormat="1" applyBorder="1" applyAlignment="1">
      <alignment horizontal="center"/>
    </xf>
    <xf numFmtId="0" fontId="0" fillId="0" borderId="20" xfId="0" applyFill="1" applyBorder="1"/>
    <xf numFmtId="1" fontId="0" fillId="0" borderId="24" xfId="0" applyNumberFormat="1" applyBorder="1" applyAlignment="1">
      <alignment horizontal="center"/>
    </xf>
    <xf numFmtId="0" fontId="0" fillId="0" borderId="24" xfId="0" applyFill="1" applyBorder="1"/>
    <xf numFmtId="0" fontId="0" fillId="0" borderId="25" xfId="0" applyFill="1" applyBorder="1"/>
    <xf numFmtId="0" fontId="0" fillId="0" borderId="29" xfId="0" applyBorder="1"/>
    <xf numFmtId="0" fontId="0" fillId="0" borderId="13" xfId="0" applyFill="1" applyBorder="1"/>
    <xf numFmtId="0" fontId="0" fillId="0" borderId="28" xfId="0" applyFill="1" applyBorder="1"/>
    <xf numFmtId="0" fontId="24" fillId="0" borderId="0" xfId="42" applyFont="1"/>
    <xf numFmtId="0" fontId="23" fillId="0" borderId="28" xfId="42" applyFill="1" applyBorder="1"/>
    <xf numFmtId="0" fontId="23" fillId="0" borderId="25" xfId="42" applyFill="1" applyBorder="1"/>
    <xf numFmtId="0" fontId="23" fillId="0" borderId="13" xfId="42" applyFill="1" applyBorder="1"/>
    <xf numFmtId="0" fontId="23" fillId="0" borderId="20" xfId="42" applyFill="1" applyBorder="1"/>
    <xf numFmtId="0" fontId="16" fillId="0" borderId="10" xfId="0" applyFont="1" applyBorder="1"/>
    <xf numFmtId="2" fontId="0" fillId="0" borderId="0" xfId="27" applyNumberFormat="1" applyFont="1" applyFill="1" applyBorder="1"/>
    <xf numFmtId="9" fontId="0" fillId="33" borderId="0" xfId="43" applyFont="1" applyFill="1"/>
    <xf numFmtId="0" fontId="0" fillId="33" borderId="0" xfId="0" applyFill="1"/>
    <xf numFmtId="2" fontId="0" fillId="33" borderId="14" xfId="0" applyNumberFormat="1" applyFill="1" applyBorder="1"/>
    <xf numFmtId="2" fontId="0" fillId="33" borderId="10" xfId="0" applyNumberFormat="1" applyFill="1" applyBorder="1"/>
    <xf numFmtId="2" fontId="1" fillId="33" borderId="13" xfId="27" applyNumberFormat="1" applyFill="1" applyBorder="1"/>
    <xf numFmtId="2" fontId="1" fillId="33" borderId="0" xfId="27" applyNumberFormat="1" applyFill="1" applyBorder="1"/>
    <xf numFmtId="0" fontId="0" fillId="0" borderId="0" xfId="0"/>
    <xf numFmtId="0" fontId="0" fillId="0" borderId="10" xfId="0" applyBorder="1"/>
    <xf numFmtId="165" fontId="0" fillId="0" borderId="0" xfId="0" applyNumberFormat="1"/>
    <xf numFmtId="0" fontId="7" fillId="3" borderId="0" xfId="7" applyBorder="1"/>
    <xf numFmtId="0" fontId="8" fillId="4" borderId="10" xfId="8" applyBorder="1"/>
    <xf numFmtId="0" fontId="16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center"/>
    </xf>
    <xf numFmtId="0" fontId="16" fillId="0" borderId="17" xfId="0" applyFont="1" applyBorder="1" applyAlignment="1">
      <alignment horizontal="center"/>
    </xf>
    <xf numFmtId="2" fontId="16" fillId="34" borderId="13" xfId="0" applyNumberFormat="1" applyFont="1" applyFill="1" applyBorder="1" applyAlignment="1">
      <alignment horizontal="center" vertical="center" wrapText="1"/>
    </xf>
    <xf numFmtId="2" fontId="16" fillId="34" borderId="0" xfId="0" applyNumberFormat="1" applyFont="1" applyFill="1" applyBorder="1" applyAlignment="1">
      <alignment horizontal="center" vertical="center" wrapText="1"/>
    </xf>
    <xf numFmtId="2" fontId="0" fillId="34" borderId="0" xfId="0" applyNumberFormat="1" applyFill="1" applyAlignment="1">
      <alignment vertical="center" wrapText="1"/>
    </xf>
    <xf numFmtId="2" fontId="0" fillId="34" borderId="11" xfId="0" applyNumberFormat="1" applyFill="1" applyBorder="1" applyAlignment="1">
      <alignment vertical="center" wrapText="1"/>
    </xf>
    <xf numFmtId="0" fontId="8" fillId="4" borderId="0" xfId="8" applyAlignment="1">
      <alignment horizontal="center" wrapText="1"/>
    </xf>
    <xf numFmtId="0" fontId="8" fillId="4" borderId="0" xfId="8" applyAlignment="1">
      <alignment horizontal="center"/>
    </xf>
    <xf numFmtId="2" fontId="16" fillId="35" borderId="13" xfId="0" applyNumberFormat="1" applyFont="1" applyFill="1" applyBorder="1" applyAlignment="1">
      <alignment horizontal="center" vertical="center"/>
    </xf>
    <xf numFmtId="2" fontId="16" fillId="35" borderId="0" xfId="0" applyNumberFormat="1" applyFont="1" applyFill="1" applyBorder="1" applyAlignment="1">
      <alignment horizontal="center" vertical="center"/>
    </xf>
    <xf numFmtId="2" fontId="0" fillId="35" borderId="0" xfId="0" applyNumberFormat="1" applyFill="1" applyAlignment="1">
      <alignment vertical="center"/>
    </xf>
    <xf numFmtId="2" fontId="23" fillId="36" borderId="13" xfId="42" applyNumberFormat="1" applyFill="1" applyBorder="1" applyAlignment="1">
      <alignment horizontal="center" vertical="center" wrapText="1"/>
    </xf>
    <xf numFmtId="2" fontId="23" fillId="36" borderId="0" xfId="42" applyNumberFormat="1" applyFill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21" fillId="33" borderId="0" xfId="0" applyFont="1" applyFill="1" applyBorder="1" applyAlignment="1">
      <alignment horizontal="left"/>
    </xf>
    <xf numFmtId="0" fontId="0" fillId="0" borderId="0" xfId="0" applyBorder="1" applyAlignment="1"/>
    <xf numFmtId="2" fontId="20" fillId="37" borderId="13" xfId="0" applyNumberFormat="1" applyFont="1" applyFill="1" applyBorder="1" applyAlignment="1">
      <alignment horizontal="center" vertical="center"/>
    </xf>
    <xf numFmtId="2" fontId="0" fillId="37" borderId="0" xfId="0" applyNumberFormat="1" applyFill="1" applyBorder="1" applyAlignment="1">
      <alignment horizontal="center" vertical="center"/>
    </xf>
    <xf numFmtId="2" fontId="0" fillId="37" borderId="11" xfId="0" applyNumberForma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13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164" fontId="16" fillId="0" borderId="13" xfId="0" applyNumberFormat="1" applyFont="1" applyBorder="1" applyAlignment="1">
      <alignment horizontal="center" vertical="center"/>
    </xf>
    <xf numFmtId="164" fontId="16" fillId="0" borderId="0" xfId="0" applyNumberFormat="1" applyFont="1" applyBorder="1" applyAlignment="1">
      <alignment horizontal="center" vertical="center"/>
    </xf>
    <xf numFmtId="164" fontId="16" fillId="0" borderId="11" xfId="0" applyNumberFormat="1" applyFont="1" applyBorder="1" applyAlignment="1">
      <alignment horizontal="center" vertical="center"/>
    </xf>
    <xf numFmtId="2" fontId="20" fillId="33" borderId="13" xfId="0" applyNumberFormat="1" applyFont="1" applyFill="1" applyBorder="1" applyAlignment="1">
      <alignment horizontal="center" vertical="center"/>
    </xf>
    <xf numFmtId="2" fontId="20" fillId="33" borderId="0" xfId="0" applyNumberFormat="1" applyFont="1" applyFill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'edited_ON-OFF'!$BQ$10:$BQ$10</c:f>
              <c:numCache>
                <c:formatCode>General</c:formatCode>
                <c:ptCount val="1"/>
                <c:pt idx="0">
                  <c:v>3.8974202862028622</c:v>
                </c:pt>
              </c:numCache>
            </c:numRef>
          </c:xVal>
          <c:yVal>
            <c:numRef>
              <c:f>'edited_ON-OFF'!$CV$10:$CV$10</c:f>
              <c:numCache>
                <c:formatCode>General</c:formatCode>
                <c:ptCount val="1"/>
                <c:pt idx="0">
                  <c:v>1.2605508319703509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D-4436-BB5A-0DCAA4C6E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61144"/>
        <c:axId val="505562128"/>
      </c:scatterChart>
      <c:valAx>
        <c:axId val="50556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62128"/>
        <c:crosses val="autoZero"/>
        <c:crossBetween val="midCat"/>
      </c:valAx>
      <c:valAx>
        <c:axId val="5055621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6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338978</xdr:colOff>
      <xdr:row>51</xdr:row>
      <xdr:rowOff>81245</xdr:rowOff>
    </xdr:from>
    <xdr:to>
      <xdr:col>94</xdr:col>
      <xdr:colOff>70037</xdr:colOff>
      <xdr:row>65</xdr:row>
      <xdr:rowOff>157445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nlinelibrary.wiley.com/doi/10.1002/nbm.2815/abstract" TargetMode="External"/><Relationship Id="rId2" Type="http://schemas.openxmlformats.org/officeDocument/2006/relationships/hyperlink" Target="http://onlinelibrary.wiley.com/doi/10.1002/nbm.1583/abstract" TargetMode="External"/><Relationship Id="rId1" Type="http://schemas.openxmlformats.org/officeDocument/2006/relationships/hyperlink" Target="http://onlinelibrary.wiley.com/doi/10.1002/cne.23634/abstrac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x.doi.org/10.1002/mrm.2090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x.doi.org/10.1002/mrm.209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D6" sqref="D6"/>
    </sheetView>
  </sheetViews>
  <sheetFormatPr defaultRowHeight="15" x14ac:dyDescent="0.25"/>
  <sheetData>
    <row r="1" spans="1:20" ht="21" x14ac:dyDescent="0.35">
      <c r="A1" s="89" t="s">
        <v>49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3" spans="1:20" ht="15.75" thickBot="1" x14ac:dyDescent="0.3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ht="15.75" thickTop="1" x14ac:dyDescent="0.25">
      <c r="A4" s="70"/>
      <c r="B4" s="109" t="s">
        <v>23</v>
      </c>
      <c r="C4" s="111"/>
      <c r="D4" s="112"/>
      <c r="E4" s="109" t="s">
        <v>9</v>
      </c>
      <c r="F4" s="113"/>
      <c r="G4" s="109" t="s">
        <v>33</v>
      </c>
      <c r="H4" s="113"/>
      <c r="I4" s="109" t="s">
        <v>24</v>
      </c>
      <c r="J4" s="110"/>
      <c r="K4" s="109" t="s">
        <v>28</v>
      </c>
      <c r="L4" s="110"/>
      <c r="M4" s="109" t="s">
        <v>29</v>
      </c>
      <c r="N4" s="110"/>
      <c r="O4" s="107" t="s">
        <v>30</v>
      </c>
      <c r="P4" s="108"/>
      <c r="Q4" s="107" t="s">
        <v>8</v>
      </c>
      <c r="R4" s="108"/>
      <c r="S4" s="107" t="s">
        <v>31</v>
      </c>
      <c r="T4" s="108"/>
    </row>
    <row r="5" spans="1:20" x14ac:dyDescent="0.25">
      <c r="A5" s="69"/>
      <c r="B5" s="66" t="s">
        <v>4</v>
      </c>
      <c r="C5" s="75" t="s">
        <v>5</v>
      </c>
      <c r="D5" s="77" t="s">
        <v>6</v>
      </c>
      <c r="E5" s="75" t="s">
        <v>4</v>
      </c>
      <c r="F5" s="72" t="s">
        <v>5</v>
      </c>
      <c r="G5" s="66" t="s">
        <v>4</v>
      </c>
      <c r="H5" s="72" t="s">
        <v>5</v>
      </c>
      <c r="I5" s="66" t="s">
        <v>4</v>
      </c>
      <c r="J5" s="73" t="s">
        <v>5</v>
      </c>
      <c r="K5" s="66" t="s">
        <v>4</v>
      </c>
      <c r="L5" s="73" t="s">
        <v>5</v>
      </c>
      <c r="M5" s="66" t="s">
        <v>4</v>
      </c>
      <c r="N5" s="73" t="s">
        <v>5</v>
      </c>
      <c r="O5" s="66" t="s">
        <v>4</v>
      </c>
      <c r="P5" s="73" t="s">
        <v>5</v>
      </c>
      <c r="Q5" s="66" t="s">
        <v>4</v>
      </c>
      <c r="R5" s="73" t="s">
        <v>5</v>
      </c>
      <c r="S5" s="66" t="s">
        <v>4</v>
      </c>
      <c r="T5" s="73" t="s">
        <v>5</v>
      </c>
    </row>
    <row r="6" spans="1:20" x14ac:dyDescent="0.25">
      <c r="A6" s="68" t="s">
        <v>15</v>
      </c>
      <c r="B6" s="78">
        <v>1470</v>
      </c>
      <c r="C6" s="67">
        <v>1110</v>
      </c>
      <c r="D6" s="74">
        <v>4000</v>
      </c>
      <c r="E6" s="81">
        <v>1470</v>
      </c>
      <c r="F6" s="81">
        <v>1400</v>
      </c>
      <c r="G6" s="87">
        <v>1250</v>
      </c>
      <c r="H6" s="76">
        <v>1170</v>
      </c>
      <c r="I6" s="87">
        <v>1330</v>
      </c>
      <c r="J6" s="82">
        <v>1310</v>
      </c>
      <c r="K6" s="87">
        <v>1120</v>
      </c>
      <c r="L6" s="82">
        <v>910</v>
      </c>
      <c r="M6" s="87">
        <v>1270</v>
      </c>
      <c r="N6" s="82">
        <v>1170</v>
      </c>
      <c r="O6" s="87">
        <v>1270</v>
      </c>
      <c r="P6" s="82">
        <v>1170</v>
      </c>
      <c r="Q6" s="92">
        <v>400</v>
      </c>
      <c r="R6" s="93">
        <v>400</v>
      </c>
      <c r="S6" s="87">
        <v>1337</v>
      </c>
      <c r="T6" s="82">
        <v>1337</v>
      </c>
    </row>
    <row r="7" spans="1:20" ht="15.75" thickBot="1" x14ac:dyDescent="0.3">
      <c r="A7" s="71" t="s">
        <v>16</v>
      </c>
      <c r="B7" s="79">
        <v>112</v>
      </c>
      <c r="C7" s="80">
        <v>80</v>
      </c>
      <c r="D7" s="86">
        <v>200</v>
      </c>
      <c r="E7" s="83">
        <v>247</v>
      </c>
      <c r="F7" s="83">
        <v>295</v>
      </c>
      <c r="G7" s="88">
        <v>207</v>
      </c>
      <c r="H7" s="84">
        <v>187</v>
      </c>
      <c r="I7" s="88">
        <v>152</v>
      </c>
      <c r="J7" s="85">
        <v>141</v>
      </c>
      <c r="K7" s="88">
        <v>99999</v>
      </c>
      <c r="L7" s="85">
        <v>99999</v>
      </c>
      <c r="M7" s="88">
        <v>99999</v>
      </c>
      <c r="N7" s="85">
        <v>99999</v>
      </c>
      <c r="O7" s="88">
        <v>99999</v>
      </c>
      <c r="P7" s="85">
        <v>99999</v>
      </c>
      <c r="Q7" s="90">
        <v>67</v>
      </c>
      <c r="R7" s="91">
        <v>67</v>
      </c>
      <c r="S7" s="88">
        <v>87</v>
      </c>
      <c r="T7" s="85">
        <v>87</v>
      </c>
    </row>
    <row r="8" spans="1:20" ht="15.75" thickTop="1" x14ac:dyDescent="0.25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</row>
  </sheetData>
  <mergeCells count="9">
    <mergeCell ref="O4:P4"/>
    <mergeCell ref="Q4:R4"/>
    <mergeCell ref="S4:T4"/>
    <mergeCell ref="I4:J4"/>
    <mergeCell ref="B4:D4"/>
    <mergeCell ref="E4:F4"/>
    <mergeCell ref="G4:H4"/>
    <mergeCell ref="K4:L4"/>
    <mergeCell ref="M4:N4"/>
  </mergeCells>
  <hyperlinks>
    <hyperlink ref="A1" r:id="rId1"/>
    <hyperlink ref="Q7:R7" r:id="rId2" display="http://onlinelibrary.wiley.com/doi/10.1002/nbm.1583/abstract"/>
    <hyperlink ref="Q6:R6" r:id="rId3" display="http://onlinelibrary.wiley.com/doi/10.1002/nbm.2815/abstrac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97"/>
  <sheetViews>
    <sheetView tabSelected="1" zoomScale="70" zoomScaleNormal="70" workbookViewId="0">
      <pane xSplit="5" ySplit="9" topLeftCell="F10" activePane="bottomRight" state="frozen"/>
      <selection pane="topRight" activeCell="F1" sqref="F1"/>
      <selection pane="bottomLeft" activeCell="A10" sqref="A10"/>
      <selection pane="bottomRight" activeCell="C5" sqref="C5"/>
    </sheetView>
  </sheetViews>
  <sheetFormatPr defaultColWidth="9.140625" defaultRowHeight="15" x14ac:dyDescent="0.25"/>
  <cols>
    <col min="1" max="1" width="11" style="11" customWidth="1"/>
    <col min="2" max="2" width="15.28515625" style="11" customWidth="1"/>
    <col min="3" max="3" width="12" style="11" bestFit="1" customWidth="1"/>
    <col min="4" max="4" width="10" style="54" customWidth="1"/>
    <col min="5" max="5" width="11.5703125" style="23" bestFit="1" customWidth="1"/>
    <col min="6" max="7" width="11.28515625" style="27" customWidth="1"/>
    <col min="8" max="8" width="10.7109375" style="21" bestFit="1" customWidth="1"/>
    <col min="9" max="9" width="10.7109375" style="22" bestFit="1" customWidth="1"/>
    <col min="10" max="10" width="8.28515625" style="22" customWidth="1"/>
    <col min="11" max="11" width="8.5703125" style="13" bestFit="1" customWidth="1"/>
    <col min="12" max="12" width="19.5703125" style="18" bestFit="1" customWidth="1"/>
    <col min="13" max="13" width="13" style="18" customWidth="1"/>
    <col min="14" max="14" width="13.85546875" style="2" customWidth="1"/>
    <col min="15" max="16" width="9.5703125" style="11" bestFit="1" customWidth="1"/>
    <col min="17" max="17" width="9.5703125" style="19" bestFit="1" customWidth="1"/>
    <col min="18" max="18" width="18.7109375" style="20" customWidth="1"/>
    <col min="19" max="20" width="9.5703125" style="11" bestFit="1" customWidth="1"/>
    <col min="21" max="21" width="9.42578125" style="11" bestFit="1" customWidth="1"/>
    <col min="22" max="37" width="9.5703125" style="11" bestFit="1" customWidth="1"/>
    <col min="38" max="44" width="9.5703125" style="20" bestFit="1" customWidth="1"/>
    <col min="45" max="45" width="9.42578125" style="20" bestFit="1" customWidth="1"/>
    <col min="46" max="46" width="9.5703125" style="20" bestFit="1" customWidth="1"/>
    <col min="47" max="47" width="8.42578125" style="32" customWidth="1"/>
    <col min="48" max="48" width="9" style="33" customWidth="1"/>
    <col min="49" max="54" width="7.7109375" style="33" customWidth="1"/>
    <col min="55" max="55" width="11.28515625" style="30" customWidth="1"/>
    <col min="56" max="56" width="12" style="31" customWidth="1"/>
    <col min="57" max="57" width="12.7109375" style="31" customWidth="1"/>
    <col min="58" max="58" width="10.5703125" style="31" customWidth="1"/>
    <col min="59" max="59" width="12" style="31" customWidth="1"/>
    <col min="60" max="60" width="11.28515625" style="31" customWidth="1"/>
    <col min="61" max="61" width="12.42578125" style="31" customWidth="1"/>
    <col min="62" max="62" width="9.42578125" style="16" customWidth="1"/>
    <col min="63" max="64" width="9.140625" style="18" customWidth="1"/>
    <col min="65" max="65" width="11.85546875" style="18" customWidth="1"/>
    <col min="66" max="69" width="9.140625" style="18" customWidth="1"/>
    <col min="70" max="70" width="9.140625" style="16" customWidth="1"/>
    <col min="71" max="77" width="9.140625" style="18" customWidth="1"/>
    <col min="78" max="78" width="9.42578125" style="16" bestFit="1" customWidth="1"/>
    <col min="79" max="79" width="9.42578125" style="18" bestFit="1" customWidth="1"/>
    <col min="80" max="80" width="9.5703125" style="18" bestFit="1" customWidth="1"/>
    <col min="81" max="81" width="9.42578125" style="18" bestFit="1" customWidth="1"/>
    <col min="82" max="83" width="9.5703125" style="18" bestFit="1" customWidth="1"/>
    <col min="84" max="84" width="9.42578125" style="18" bestFit="1" customWidth="1"/>
    <col min="85" max="85" width="9.5703125" style="18" bestFit="1" customWidth="1"/>
    <col min="86" max="88" width="9.140625" style="11"/>
    <col min="89" max="89" width="9.140625" style="67"/>
    <col min="90" max="95" width="9.140625" style="11"/>
    <col min="96" max="96" width="48" style="11" bestFit="1" customWidth="1"/>
    <col min="97" max="98" width="9.140625" style="11"/>
    <col min="99" max="99" width="12" style="11" bestFit="1" customWidth="1"/>
    <col min="100" max="100" width="33.42578125" style="11" bestFit="1" customWidth="1"/>
    <col min="101" max="16384" width="9.140625" style="11"/>
  </cols>
  <sheetData>
    <row r="1" spans="1:100" x14ac:dyDescent="0.25">
      <c r="A1" s="11" t="s">
        <v>0</v>
      </c>
      <c r="B1" s="11">
        <v>55555</v>
      </c>
      <c r="E1" s="38"/>
      <c r="F1" s="45"/>
      <c r="G1" s="45"/>
      <c r="H1" s="41"/>
      <c r="I1" s="41"/>
      <c r="J1" s="41"/>
      <c r="K1" s="41"/>
      <c r="L1" s="50"/>
      <c r="M1" s="50"/>
      <c r="N1" s="51"/>
      <c r="Q1" s="11"/>
      <c r="AT1" s="6"/>
      <c r="AU1" s="30"/>
      <c r="AV1" s="31"/>
      <c r="AW1" s="31"/>
      <c r="AX1" s="31"/>
      <c r="AY1" s="31"/>
      <c r="AZ1" s="31"/>
      <c r="BA1" s="31"/>
      <c r="BB1" s="31"/>
      <c r="BF1" s="95"/>
      <c r="BG1" s="95"/>
      <c r="BK1" s="29"/>
      <c r="BL1" s="29"/>
      <c r="BM1" s="30"/>
      <c r="BN1" s="31"/>
      <c r="BO1" s="95"/>
      <c r="BP1" s="95"/>
      <c r="BR1" s="18"/>
      <c r="BS1" s="31"/>
      <c r="BT1" s="44"/>
      <c r="BU1" s="50"/>
      <c r="BV1" s="29"/>
      <c r="BW1" s="29"/>
      <c r="BX1" s="29"/>
      <c r="BY1" s="29"/>
      <c r="BZ1" s="50"/>
      <c r="CA1" s="29"/>
      <c r="CB1" s="29"/>
    </row>
    <row r="2" spans="1:100" x14ac:dyDescent="0.25">
      <c r="A2" s="11" t="s">
        <v>1</v>
      </c>
      <c r="B2" s="11">
        <v>43300</v>
      </c>
      <c r="E2" s="38"/>
      <c r="F2" s="39"/>
      <c r="G2" s="45"/>
      <c r="H2" s="41"/>
      <c r="I2" s="41"/>
      <c r="J2" s="41"/>
      <c r="K2" s="41"/>
      <c r="L2" s="50"/>
      <c r="M2" s="50"/>
      <c r="N2" s="51"/>
      <c r="Q2" s="11"/>
      <c r="AT2" s="6"/>
      <c r="AU2" s="30"/>
      <c r="AV2" s="31"/>
      <c r="AW2" s="31"/>
      <c r="AX2" s="31"/>
      <c r="AY2" s="31"/>
      <c r="AZ2" s="31"/>
      <c r="BA2" s="31"/>
      <c r="BB2" s="31"/>
      <c r="BC2" s="95"/>
      <c r="BD2" s="95"/>
      <c r="BH2" s="95"/>
      <c r="BJ2" s="31"/>
      <c r="BK2" s="31"/>
      <c r="BL2" s="29"/>
      <c r="BM2" s="95"/>
      <c r="BN2" s="95"/>
      <c r="BO2" s="31"/>
      <c r="BP2" s="31"/>
      <c r="BR2" s="95"/>
      <c r="BS2" s="95"/>
      <c r="BT2" s="31"/>
      <c r="BU2" s="31"/>
      <c r="BV2" s="29"/>
      <c r="BW2" s="29"/>
      <c r="BX2" s="29"/>
      <c r="BY2" s="29"/>
      <c r="BZ2" s="50"/>
      <c r="CA2" s="29"/>
      <c r="CB2" s="29"/>
    </row>
    <row r="3" spans="1:100" x14ac:dyDescent="0.25">
      <c r="A3" s="11" t="s">
        <v>2</v>
      </c>
      <c r="B3" s="11">
        <v>35880</v>
      </c>
      <c r="E3" s="38"/>
      <c r="F3" s="45"/>
      <c r="G3" s="45"/>
      <c r="H3" s="41"/>
      <c r="I3" s="41"/>
      <c r="J3" s="41"/>
      <c r="K3" s="41"/>
      <c r="L3" s="50"/>
      <c r="M3" s="50"/>
      <c r="N3" s="51"/>
      <c r="Q3" s="11"/>
      <c r="AT3" s="6"/>
      <c r="AU3" s="30"/>
      <c r="AV3" s="31"/>
      <c r="AW3" s="31"/>
      <c r="AX3" s="31"/>
      <c r="AY3" s="31"/>
      <c r="AZ3" s="31"/>
      <c r="BA3" s="31"/>
      <c r="BB3" s="31"/>
      <c r="BC3" s="31"/>
      <c r="BD3" s="95"/>
      <c r="BH3" s="95"/>
      <c r="BJ3" s="29"/>
      <c r="BK3" s="29"/>
      <c r="BL3" s="29"/>
      <c r="BM3" s="31"/>
      <c r="BN3" s="95"/>
      <c r="BO3" s="31"/>
      <c r="BP3" s="31"/>
      <c r="BR3" s="31"/>
      <c r="BS3" s="95"/>
      <c r="BT3" s="31"/>
      <c r="BU3" s="31"/>
      <c r="BV3" s="29"/>
      <c r="BW3" s="29"/>
      <c r="BX3" s="29"/>
      <c r="BY3" s="29"/>
      <c r="BZ3" s="50"/>
      <c r="CA3" s="29"/>
      <c r="CB3" s="29"/>
    </row>
    <row r="4" spans="1:100" x14ac:dyDescent="0.25">
      <c r="A4" s="11" t="s">
        <v>3</v>
      </c>
      <c r="B4" s="11">
        <v>55556</v>
      </c>
      <c r="E4" s="38"/>
      <c r="F4" s="45"/>
      <c r="G4" s="45"/>
      <c r="H4" s="41"/>
      <c r="I4" s="41"/>
      <c r="J4" s="41"/>
      <c r="K4" s="41"/>
      <c r="L4" s="50"/>
      <c r="M4" s="50"/>
      <c r="N4" s="51"/>
      <c r="Q4" s="11"/>
      <c r="AT4" s="6"/>
      <c r="AU4" s="30"/>
      <c r="AV4" s="31"/>
      <c r="AW4" s="31"/>
      <c r="AX4" s="31"/>
      <c r="AY4" s="31"/>
      <c r="AZ4" s="31"/>
      <c r="BA4" s="31"/>
      <c r="BB4" s="31"/>
      <c r="BC4" s="31"/>
      <c r="BD4" s="95"/>
      <c r="BH4" s="95"/>
      <c r="BJ4" s="31"/>
      <c r="BK4" s="31"/>
      <c r="BL4" s="29"/>
      <c r="BM4" s="31"/>
      <c r="BN4" s="95"/>
      <c r="BO4" s="31"/>
      <c r="BP4" s="31"/>
      <c r="BR4" s="31"/>
      <c r="BS4" s="95"/>
      <c r="BT4" s="31"/>
      <c r="BU4" s="31"/>
      <c r="BV4" s="29"/>
      <c r="BW4" s="29"/>
      <c r="BX4" s="29"/>
      <c r="BY4" s="29"/>
      <c r="BZ4" s="50"/>
      <c r="CA4" s="29"/>
      <c r="CB4" s="29"/>
    </row>
    <row r="5" spans="1:100" s="39" customFormat="1" x14ac:dyDescent="0.25">
      <c r="A5" s="37" t="s">
        <v>48</v>
      </c>
      <c r="B5" s="37">
        <v>1</v>
      </c>
      <c r="D5" s="54"/>
      <c r="E5" s="38"/>
      <c r="F5" s="45"/>
      <c r="G5" s="45"/>
      <c r="H5" s="41"/>
      <c r="I5" s="41"/>
      <c r="J5" s="41"/>
      <c r="K5" s="41"/>
      <c r="L5" s="50"/>
      <c r="M5" s="50"/>
      <c r="N5" s="51"/>
      <c r="R5" s="46"/>
      <c r="AL5" s="46"/>
      <c r="AM5" s="46"/>
      <c r="AN5" s="46"/>
      <c r="AO5" s="46"/>
      <c r="AP5" s="46"/>
      <c r="AQ5" s="46"/>
      <c r="AR5" s="46"/>
      <c r="AS5" s="46"/>
      <c r="AT5" s="47"/>
      <c r="AU5" s="30"/>
      <c r="AV5" s="31"/>
      <c r="AW5" s="31"/>
      <c r="AX5" s="31"/>
      <c r="AY5" s="31"/>
      <c r="AZ5" s="31"/>
      <c r="BA5" s="31"/>
      <c r="BB5" s="31"/>
      <c r="BC5" s="31"/>
      <c r="BD5" s="95"/>
      <c r="BE5" s="31"/>
      <c r="BF5" s="31"/>
      <c r="BG5" s="31"/>
      <c r="BH5" s="95"/>
      <c r="BI5" s="31"/>
      <c r="BJ5" s="50"/>
      <c r="BK5" s="50"/>
      <c r="BL5" s="50"/>
      <c r="BM5" s="31"/>
      <c r="BN5" s="95"/>
      <c r="BO5" s="31"/>
      <c r="BP5" s="31"/>
      <c r="BR5" s="31"/>
      <c r="BS5" s="95"/>
      <c r="BT5" s="31"/>
      <c r="BU5" s="31"/>
      <c r="BV5" s="50"/>
      <c r="BW5" s="50"/>
      <c r="BX5" s="50"/>
      <c r="BY5" s="50"/>
      <c r="BZ5" s="50"/>
      <c r="CA5" s="50"/>
      <c r="CB5" s="50"/>
      <c r="CC5" s="40"/>
      <c r="CD5" s="40"/>
      <c r="CE5" s="40"/>
      <c r="CF5" s="40"/>
      <c r="CG5" s="40"/>
      <c r="CK5" s="67"/>
    </row>
    <row r="6" spans="1:100" ht="31.5" x14ac:dyDescent="0.5">
      <c r="E6" s="38"/>
      <c r="F6" s="126" t="s">
        <v>47</v>
      </c>
      <c r="G6" s="127"/>
      <c r="H6" s="127"/>
      <c r="I6" s="127"/>
      <c r="J6" s="127"/>
      <c r="K6" s="127"/>
      <c r="L6" s="127"/>
      <c r="M6" s="127"/>
      <c r="N6" s="127"/>
      <c r="Q6" s="11"/>
      <c r="AT6" s="6"/>
      <c r="AU6" s="30"/>
      <c r="AV6" s="31"/>
      <c r="AW6" s="31"/>
      <c r="AX6" s="31"/>
      <c r="AY6" s="31"/>
      <c r="AZ6" s="31"/>
      <c r="BA6" s="31"/>
      <c r="BB6" s="31"/>
      <c r="BC6" s="31"/>
      <c r="BD6" s="95"/>
      <c r="BH6" s="95"/>
      <c r="BI6" s="40"/>
      <c r="BJ6" s="31"/>
      <c r="BK6" s="31"/>
      <c r="BL6" s="29"/>
      <c r="BM6" s="31"/>
      <c r="BN6" s="95"/>
      <c r="BO6" s="31"/>
      <c r="BP6" s="31"/>
      <c r="BR6" s="31"/>
      <c r="BS6" s="95"/>
      <c r="BT6" s="31"/>
      <c r="BU6" s="31"/>
      <c r="BV6" s="29"/>
      <c r="BW6" s="29"/>
      <c r="BX6" s="29"/>
      <c r="BY6" s="29"/>
      <c r="BZ6" s="50"/>
      <c r="CA6" s="29"/>
      <c r="CB6" s="29"/>
      <c r="CR6" s="105" t="s">
        <v>73</v>
      </c>
      <c r="CS6" s="13"/>
    </row>
    <row r="7" spans="1:100" x14ac:dyDescent="0.25">
      <c r="A7" s="24"/>
      <c r="E7" s="38"/>
      <c r="F7" s="45"/>
      <c r="G7" s="45"/>
      <c r="H7" s="41"/>
      <c r="I7" s="41"/>
      <c r="J7" s="41"/>
      <c r="K7" s="41"/>
      <c r="L7" s="50"/>
      <c r="M7" s="50"/>
      <c r="N7" s="51"/>
      <c r="Q7" s="11"/>
      <c r="S7" s="131" t="s">
        <v>17</v>
      </c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T7" s="6"/>
      <c r="AU7" s="30"/>
      <c r="AV7" s="31"/>
      <c r="AW7" s="31"/>
      <c r="AX7" s="31"/>
      <c r="AY7" s="31"/>
      <c r="AZ7" s="31"/>
      <c r="BA7" s="31"/>
      <c r="BB7" s="31"/>
      <c r="BC7" s="31"/>
      <c r="BD7" s="95"/>
      <c r="BH7" s="95"/>
      <c r="BJ7" s="29"/>
      <c r="BK7" s="29"/>
      <c r="BL7" s="29"/>
      <c r="BM7" s="31"/>
      <c r="BN7" s="95"/>
      <c r="BO7" s="31"/>
      <c r="BP7" s="31"/>
      <c r="BR7" s="31"/>
      <c r="BS7" s="95"/>
      <c r="BT7" s="31"/>
      <c r="BU7" s="31"/>
      <c r="BV7" s="29"/>
      <c r="BW7" s="29"/>
      <c r="BX7" s="29"/>
      <c r="BY7" s="29"/>
      <c r="BZ7" s="50"/>
      <c r="CA7" s="29"/>
      <c r="CB7" s="29"/>
    </row>
    <row r="8" spans="1:100" s="52" customFormat="1" ht="52.5" customHeight="1" x14ac:dyDescent="0.25">
      <c r="C8" s="55"/>
      <c r="D8" s="56"/>
      <c r="E8" s="57"/>
      <c r="F8" s="58"/>
      <c r="G8" s="58"/>
      <c r="H8" s="133" t="s">
        <v>34</v>
      </c>
      <c r="I8" s="134"/>
      <c r="J8" s="134"/>
      <c r="K8" s="134"/>
      <c r="L8" s="134"/>
      <c r="M8" s="134"/>
      <c r="N8" s="135"/>
      <c r="O8" s="136" t="s">
        <v>35</v>
      </c>
      <c r="P8" s="137"/>
      <c r="Q8" s="138"/>
      <c r="R8" s="59"/>
      <c r="S8" s="125" t="s">
        <v>32</v>
      </c>
      <c r="T8" s="125"/>
      <c r="U8" s="125"/>
      <c r="V8" s="125" t="s">
        <v>25</v>
      </c>
      <c r="W8" s="125"/>
      <c r="X8" s="125" t="s">
        <v>26</v>
      </c>
      <c r="Y8" s="125"/>
      <c r="Z8" s="125" t="s">
        <v>27</v>
      </c>
      <c r="AA8" s="125"/>
      <c r="AB8" s="125" t="s">
        <v>28</v>
      </c>
      <c r="AC8" s="125"/>
      <c r="AD8" s="125" t="s">
        <v>29</v>
      </c>
      <c r="AE8" s="125"/>
      <c r="AF8" s="125" t="s">
        <v>30</v>
      </c>
      <c r="AG8" s="125"/>
      <c r="AH8" s="125" t="s">
        <v>8</v>
      </c>
      <c r="AI8" s="125"/>
      <c r="AJ8" s="125" t="s">
        <v>31</v>
      </c>
      <c r="AK8" s="136"/>
      <c r="AL8" s="139" t="s">
        <v>38</v>
      </c>
      <c r="AM8" s="140"/>
      <c r="AN8" s="140"/>
      <c r="AO8" s="140"/>
      <c r="AP8" s="140"/>
      <c r="AQ8" s="140"/>
      <c r="AR8" s="140"/>
      <c r="AS8" s="140"/>
      <c r="AT8" s="141"/>
      <c r="AU8" s="142" t="s">
        <v>12</v>
      </c>
      <c r="AV8" s="143"/>
      <c r="AW8" s="143"/>
      <c r="AX8" s="143"/>
      <c r="AY8" s="143"/>
      <c r="AZ8" s="143"/>
      <c r="BA8" s="143"/>
      <c r="BB8" s="143"/>
      <c r="BC8" s="128" t="s">
        <v>40</v>
      </c>
      <c r="BD8" s="129"/>
      <c r="BE8" s="129"/>
      <c r="BF8" s="129"/>
      <c r="BG8" s="129"/>
      <c r="BH8" s="129"/>
      <c r="BI8" s="130"/>
      <c r="BJ8" s="114" t="s">
        <v>51</v>
      </c>
      <c r="BK8" s="115"/>
      <c r="BL8" s="116"/>
      <c r="BM8" s="116"/>
      <c r="BN8" s="116"/>
      <c r="BO8" s="116"/>
      <c r="BP8" s="116"/>
      <c r="BQ8" s="117"/>
      <c r="BR8" s="120" t="s">
        <v>50</v>
      </c>
      <c r="BS8" s="121"/>
      <c r="BT8" s="122"/>
      <c r="BU8" s="122"/>
      <c r="BV8" s="122"/>
      <c r="BW8" s="122"/>
      <c r="BX8" s="122"/>
      <c r="BY8" s="122"/>
      <c r="BZ8" s="123" t="s">
        <v>52</v>
      </c>
      <c r="CA8" s="124"/>
      <c r="CB8" s="124"/>
      <c r="CC8" s="124"/>
      <c r="CD8" s="124"/>
      <c r="CE8" s="124"/>
      <c r="CF8" s="124"/>
      <c r="CG8" s="124"/>
      <c r="CH8" s="118" t="s">
        <v>65</v>
      </c>
      <c r="CI8" s="119"/>
      <c r="CJ8" s="119"/>
      <c r="CK8" s="119"/>
      <c r="CL8" s="119"/>
      <c r="CM8" s="119"/>
      <c r="CN8" s="119"/>
      <c r="CO8" s="119"/>
      <c r="CP8" s="119"/>
      <c r="CR8" s="52" t="s">
        <v>66</v>
      </c>
      <c r="CV8" s="52" t="s">
        <v>72</v>
      </c>
    </row>
    <row r="9" spans="1:100" s="12" customFormat="1" ht="31.5" x14ac:dyDescent="0.35">
      <c r="A9" s="94" t="s">
        <v>54</v>
      </c>
      <c r="B9" s="7" t="s">
        <v>55</v>
      </c>
      <c r="C9" s="36" t="s">
        <v>53</v>
      </c>
      <c r="D9" s="36" t="s">
        <v>13</v>
      </c>
      <c r="E9" s="8" t="s">
        <v>10</v>
      </c>
      <c r="F9" s="28" t="s">
        <v>18</v>
      </c>
      <c r="G9" s="28" t="s">
        <v>19</v>
      </c>
      <c r="H9" s="25" t="s">
        <v>4</v>
      </c>
      <c r="I9" s="26" t="s">
        <v>5</v>
      </c>
      <c r="J9" s="26" t="s">
        <v>6</v>
      </c>
      <c r="K9" s="3" t="s">
        <v>11</v>
      </c>
      <c r="L9" s="4" t="s">
        <v>7</v>
      </c>
      <c r="M9" s="4" t="s">
        <v>36</v>
      </c>
      <c r="N9" s="5" t="s">
        <v>39</v>
      </c>
      <c r="O9" s="1" t="s">
        <v>20</v>
      </c>
      <c r="P9" s="1" t="s">
        <v>21</v>
      </c>
      <c r="Q9" s="10" t="s">
        <v>22</v>
      </c>
      <c r="R9" s="9" t="s">
        <v>37</v>
      </c>
      <c r="S9" s="43" t="s">
        <v>4</v>
      </c>
      <c r="T9" s="42" t="s">
        <v>5</v>
      </c>
      <c r="U9" s="42" t="s">
        <v>6</v>
      </c>
      <c r="V9" s="15" t="s">
        <v>4</v>
      </c>
      <c r="W9" s="12" t="s">
        <v>5</v>
      </c>
      <c r="X9" s="15" t="s">
        <v>4</v>
      </c>
      <c r="Y9" s="12" t="s">
        <v>5</v>
      </c>
      <c r="Z9" s="15" t="s">
        <v>4</v>
      </c>
      <c r="AA9" s="12" t="s">
        <v>5</v>
      </c>
      <c r="AB9" s="15" t="s">
        <v>4</v>
      </c>
      <c r="AC9" s="12" t="s">
        <v>5</v>
      </c>
      <c r="AD9" s="15" t="s">
        <v>4</v>
      </c>
      <c r="AE9" s="12" t="s">
        <v>5</v>
      </c>
      <c r="AF9" s="15" t="s">
        <v>4</v>
      </c>
      <c r="AG9" s="12" t="s">
        <v>5</v>
      </c>
      <c r="AH9" s="15" t="s">
        <v>4</v>
      </c>
      <c r="AI9" s="12" t="s">
        <v>5</v>
      </c>
      <c r="AJ9" s="15" t="s">
        <v>4</v>
      </c>
      <c r="AK9" s="12" t="s">
        <v>5</v>
      </c>
      <c r="AL9" s="49" t="s">
        <v>32</v>
      </c>
      <c r="AM9" s="48" t="s">
        <v>25</v>
      </c>
      <c r="AN9" s="48" t="s">
        <v>26</v>
      </c>
      <c r="AO9" s="48" t="s">
        <v>27</v>
      </c>
      <c r="AP9" s="48" t="s">
        <v>28</v>
      </c>
      <c r="AQ9" s="48" t="s">
        <v>29</v>
      </c>
      <c r="AR9" s="48" t="s">
        <v>30</v>
      </c>
      <c r="AS9" s="48" t="s">
        <v>8</v>
      </c>
      <c r="AT9" s="53" t="s">
        <v>31</v>
      </c>
      <c r="AU9" s="98" t="s">
        <v>25</v>
      </c>
      <c r="AV9" s="99" t="s">
        <v>26</v>
      </c>
      <c r="AW9" s="99" t="s">
        <v>27</v>
      </c>
      <c r="AX9" s="99" t="s">
        <v>28</v>
      </c>
      <c r="AY9" s="99" t="s">
        <v>29</v>
      </c>
      <c r="AZ9" s="99" t="s">
        <v>30</v>
      </c>
      <c r="BA9" s="99" t="s">
        <v>8</v>
      </c>
      <c r="BB9" s="99" t="s">
        <v>31</v>
      </c>
      <c r="BC9" s="34" t="s">
        <v>41</v>
      </c>
      <c r="BD9" s="35" t="s">
        <v>42</v>
      </c>
      <c r="BE9" s="35" t="s">
        <v>43</v>
      </c>
      <c r="BF9" s="35" t="s">
        <v>44</v>
      </c>
      <c r="BG9" s="35" t="s">
        <v>45</v>
      </c>
      <c r="BH9" s="35" t="s">
        <v>14</v>
      </c>
      <c r="BI9" s="35" t="s">
        <v>46</v>
      </c>
      <c r="BJ9" s="17" t="s">
        <v>25</v>
      </c>
      <c r="BK9" s="14" t="s">
        <v>26</v>
      </c>
      <c r="BL9" s="14" t="s">
        <v>27</v>
      </c>
      <c r="BM9" s="14" t="s">
        <v>28</v>
      </c>
      <c r="BN9" s="14" t="s">
        <v>29</v>
      </c>
      <c r="BO9" s="14" t="s">
        <v>30</v>
      </c>
      <c r="BP9" s="14" t="s">
        <v>8</v>
      </c>
      <c r="BQ9" s="14" t="s">
        <v>31</v>
      </c>
      <c r="BR9" s="17" t="s">
        <v>25</v>
      </c>
      <c r="BS9" s="14" t="s">
        <v>26</v>
      </c>
      <c r="BT9" s="14" t="s">
        <v>27</v>
      </c>
      <c r="BU9" s="14" t="s">
        <v>28</v>
      </c>
      <c r="BV9" s="14" t="s">
        <v>29</v>
      </c>
      <c r="BW9" s="14" t="s">
        <v>30</v>
      </c>
      <c r="BX9" s="14" t="s">
        <v>8</v>
      </c>
      <c r="BY9" s="14" t="s">
        <v>31</v>
      </c>
      <c r="BZ9" s="17" t="s">
        <v>25</v>
      </c>
      <c r="CA9" s="14" t="s">
        <v>26</v>
      </c>
      <c r="CB9" s="14" t="s">
        <v>27</v>
      </c>
      <c r="CC9" s="14" t="s">
        <v>28</v>
      </c>
      <c r="CD9" s="14" t="s">
        <v>29</v>
      </c>
      <c r="CE9" s="14" t="s">
        <v>30</v>
      </c>
      <c r="CF9" s="14" t="s">
        <v>8</v>
      </c>
      <c r="CG9" s="14" t="s">
        <v>31</v>
      </c>
      <c r="CH9" s="103" t="s">
        <v>31</v>
      </c>
      <c r="CI9" s="103"/>
      <c r="CJ9" s="103"/>
      <c r="CK9" s="103"/>
      <c r="CL9" s="103"/>
      <c r="CM9" s="103"/>
      <c r="CN9" s="103"/>
      <c r="CO9" s="103"/>
      <c r="CP9" s="103"/>
      <c r="CR9" s="12" t="s">
        <v>67</v>
      </c>
      <c r="CS9" s="12" t="s">
        <v>68</v>
      </c>
      <c r="CT9" s="12" t="s">
        <v>69</v>
      </c>
      <c r="CU9" s="12" t="s">
        <v>70</v>
      </c>
      <c r="CV9" s="106" t="s">
        <v>71</v>
      </c>
    </row>
    <row r="10" spans="1:100" s="65" customFormat="1" x14ac:dyDescent="0.25">
      <c r="A10" s="65">
        <v>1</v>
      </c>
      <c r="B10" s="65" t="s">
        <v>56</v>
      </c>
      <c r="C10" s="65" t="s">
        <v>60</v>
      </c>
      <c r="D10" s="65">
        <v>1</v>
      </c>
      <c r="F10" s="97">
        <v>2000</v>
      </c>
      <c r="G10" s="97">
        <v>68</v>
      </c>
      <c r="H10" s="96">
        <v>0.48355900000000002</v>
      </c>
      <c r="I10" s="96">
        <v>0.39520300000000003</v>
      </c>
      <c r="J10" s="96">
        <v>0.121072</v>
      </c>
      <c r="K10" s="65">
        <f>H10+I10</f>
        <v>0.87876200000000004</v>
      </c>
      <c r="L10" s="104">
        <f>H10/I10</f>
        <v>1.2235711773443014</v>
      </c>
      <c r="M10" s="65">
        <f>H10/(H10+I10)</f>
        <v>0.55027299769448379</v>
      </c>
      <c r="N10" s="65">
        <f>ROUND(($B$2*H10+$B$3*I10+$B$4*J10)/(1-J10),0)</f>
        <v>47608</v>
      </c>
      <c r="O10" s="65">
        <f>H10*0.78/(H10*0.78+I10*0.65+J10*0.97)</f>
        <v>0.50189902749018001</v>
      </c>
      <c r="P10" s="65">
        <f t="shared" ref="P10" si="0">I10*0.65/(H10*0.78+I10*0.65+J10*0.97)</f>
        <v>0.34182661157721811</v>
      </c>
      <c r="Q10" s="65">
        <f>J10*0.97/(H10*0.78+I10*0.65+J10*0.97)</f>
        <v>0.15627436093260205</v>
      </c>
      <c r="R10" s="65">
        <f>O10/(O10+P10)</f>
        <v>0.5948604667803481</v>
      </c>
      <c r="S10" s="65">
        <f>EXP(-$G10/T1_T2!B$7)*(1-EXP(-$F10/T1_T2!B$6))</f>
        <v>0.40512573720483119</v>
      </c>
      <c r="T10" s="65">
        <f>EXP(-$G10/T1_T2!C$7)*(1-EXP(-$F10/T1_T2!C$6))</f>
        <v>0.35689090375591837</v>
      </c>
      <c r="U10" s="65">
        <f>EXP(-$G10/T1_T2!D$7)*(1-EXP(-$F10/T1_T2!D$6))</f>
        <v>0.28005979933352998</v>
      </c>
      <c r="V10" s="65">
        <f>EXP(-$G10/T1_T2!E$7)*(1-EXP(-$F10/T1_T2!E$6))</f>
        <v>0.56455437016961196</v>
      </c>
      <c r="W10" s="65">
        <f>EXP(-$G10/T1_T2!F$7)*(1-EXP(-$F10/T1_T2!F$6))</f>
        <v>0.60381569817389957</v>
      </c>
      <c r="X10" s="65">
        <f>EXP(-$G10/T1_T2!G$7)*(1-EXP(-$F10/T1_T2!G$6))</f>
        <v>0.57463545606104727</v>
      </c>
      <c r="Y10" s="65">
        <f>EXP(-$G10/T1_T2!H$7)*(1-EXP(-$F10/T1_T2!H$6))</f>
        <v>0.56934092656400681</v>
      </c>
      <c r="Z10" s="65">
        <f>EXP(-$G10/T1_T2!I$7)*(1-EXP(-$F10/T1_T2!I$6))</f>
        <v>0.49719462767558764</v>
      </c>
      <c r="AA10" s="65">
        <f>EXP(-$G10/T1_T2!J$7)*(1-EXP(-$F10/T1_T2!J$6))</f>
        <v>0.4832561872540499</v>
      </c>
      <c r="AB10" s="65">
        <f>EXP(-$G10/T1_T2!K$7)*(1-EXP(-$F10/T1_T2!K$6))</f>
        <v>0.8317569585107597</v>
      </c>
      <c r="AC10" s="65">
        <f>EXP(-$G10/T1_T2!L$7)*(1-EXP(-$F10/T1_T2!L$6))</f>
        <v>0.88834876177263444</v>
      </c>
      <c r="AD10" s="65">
        <f>EXP(-$G10/T1_T2!M$7)*(1-EXP(-$F10/T1_T2!M$6))</f>
        <v>0.79241266453820736</v>
      </c>
      <c r="AE10" s="65">
        <f>EXP(-$G10/T1_T2!N$7)*(1-EXP(-$F10/T1_T2!N$6))</f>
        <v>0.81846921079678747</v>
      </c>
      <c r="AF10" s="65">
        <f>EXP(-$G10/T1_T2!O$7)*(1-EXP(-$F10/T1_T2!O$6))</f>
        <v>0.79241266453820736</v>
      </c>
      <c r="AG10" s="65">
        <f>EXP(-$G10/T1_T2!P$7)*(1-EXP(-$F10/T1_T2!P$6))</f>
        <v>0.81846921079678747</v>
      </c>
      <c r="AH10" s="65">
        <f>EXP(-$G10/T1_T2!Q$7)*(1-EXP(-$F10/T1_T2!Q$6))</f>
        <v>0.3599874452002651</v>
      </c>
      <c r="AI10" s="65">
        <f>EXP(-$G10/T1_T2!R$7)*(1-EXP(-$F10/T1_T2!R$6))</f>
        <v>0.3599874452002651</v>
      </c>
      <c r="AJ10" s="65">
        <f>EXP(-$G10/T1_T2!S$7)*(1-EXP(-$F10/T1_T2!S$6))</f>
        <v>0.3551282419202253</v>
      </c>
      <c r="AK10" s="65">
        <f>EXP(-$G10/T1_T2!T$7)*(1-EXP(-$F10/T1_T2!T$6))</f>
        <v>0.3551282419202253</v>
      </c>
      <c r="AL10" s="65">
        <f>O10*S10+P10*T10+Q10*U10</f>
        <v>0.36909318801172386</v>
      </c>
      <c r="AM10" s="65">
        <f>$O10*V10+$P10*W10</f>
        <v>0.48974956347737564</v>
      </c>
      <c r="AN10" s="65">
        <f>$O10*X10+$P10*Y10</f>
        <v>0.48302485631802394</v>
      </c>
      <c r="AO10" s="65">
        <f>$O10*Z10+$P10*AA10</f>
        <v>0.41473132511649707</v>
      </c>
      <c r="AP10" s="65">
        <f>$O10*AB10+$P10*AC10</f>
        <v>0.72111925572029723</v>
      </c>
      <c r="AQ10" s="65">
        <f>$O10*AD10+$P10*AE10</f>
        <v>0.6774857027095742</v>
      </c>
      <c r="AR10" s="65">
        <f>$O10*AF10+$P10*AG10</f>
        <v>0.6774857027095742</v>
      </c>
      <c r="AS10" s="65">
        <f>$O10*AH10+$P10*AI10</f>
        <v>0.30373063725783361</v>
      </c>
      <c r="AT10" s="65">
        <f>$O10*AJ10+$P10*AK10</f>
        <v>0.29963080286502364</v>
      </c>
      <c r="AU10" s="97">
        <v>12.202</v>
      </c>
      <c r="AV10" s="97"/>
      <c r="AW10" s="97">
        <v>8.766</v>
      </c>
      <c r="AX10" s="97"/>
      <c r="AY10" s="97">
        <v>7.8140000000000001</v>
      </c>
      <c r="AZ10" s="97">
        <v>10.667</v>
      </c>
      <c r="BA10" s="97">
        <v>4.1390000000000002</v>
      </c>
      <c r="BB10" s="97">
        <v>4.548</v>
      </c>
      <c r="BC10" s="65">
        <f>AU10/$AW10</f>
        <v>1.3919689710244125</v>
      </c>
      <c r="BD10" s="65">
        <f>AV10/$AW10</f>
        <v>0</v>
      </c>
      <c r="BE10" s="65">
        <f>AX10/$AW10</f>
        <v>0</v>
      </c>
      <c r="BF10" s="65">
        <f t="shared" ref="BF10:BH10" si="1">AY10/$AW10</f>
        <v>0.89139858544375994</v>
      </c>
      <c r="BG10" s="65">
        <f t="shared" si="1"/>
        <v>1.2168605977640885</v>
      </c>
      <c r="BH10" s="65">
        <f t="shared" si="1"/>
        <v>0.472165183664157</v>
      </c>
      <c r="BI10" s="65">
        <f>BB10/$AW10</f>
        <v>0.51882272416153319</v>
      </c>
      <c r="BJ10" s="65">
        <f>AU10*$N10/$B$1</f>
        <v>10.456535253352534</v>
      </c>
      <c r="BK10" s="65">
        <f t="shared" ref="BK10" si="2">AV10*$N10/$B$1</f>
        <v>0</v>
      </c>
      <c r="BL10" s="65">
        <f t="shared" ref="BL10" si="3">AW10*$N10/$B$1</f>
        <v>7.512046224462245</v>
      </c>
      <c r="BM10" s="65">
        <f t="shared" ref="BM10" si="4">AX10*$N10/$B$1</f>
        <v>0</v>
      </c>
      <c r="BN10" s="65">
        <f t="shared" ref="BN10" si="5">AY10*$N10/$B$1</f>
        <v>6.6962273782737833</v>
      </c>
      <c r="BO10" s="65">
        <f t="shared" ref="BO10" si="6">AZ10*$N10/$B$1</f>
        <v>9.1411130591305909</v>
      </c>
      <c r="BP10" s="65">
        <f t="shared" ref="BP10" si="7">BA10*$N10/$B$1</f>
        <v>3.5469266852668531</v>
      </c>
      <c r="BQ10" s="65">
        <f t="shared" ref="BQ10" si="8">BB10*$N10/$B$1</f>
        <v>3.8974202862028622</v>
      </c>
      <c r="BR10" s="65">
        <f t="shared" ref="BR10" si="9">AU10/$K10</f>
        <v>13.885443385125892</v>
      </c>
      <c r="BS10" s="65">
        <f t="shared" ref="BS10" si="10">AV10/$K10</f>
        <v>0</v>
      </c>
      <c r="BT10" s="65">
        <f t="shared" ref="BT10" si="11">AW10/$K10</f>
        <v>9.975397206524633</v>
      </c>
      <c r="BU10" s="65">
        <f t="shared" ref="BU10" si="12">AX10/$K10</f>
        <v>0</v>
      </c>
      <c r="BV10" s="65">
        <f t="shared" ref="BV10" si="13">AY10/$K10</f>
        <v>8.8920549591356934</v>
      </c>
      <c r="BW10" s="65">
        <f t="shared" ref="BW10" si="14">AZ10/$K10</f>
        <v>12.138667807665783</v>
      </c>
      <c r="BX10" s="65">
        <f t="shared" ref="BX10" si="15">BA10/$K10</f>
        <v>4.7100352541416219</v>
      </c>
      <c r="BY10" s="102">
        <f t="shared" ref="BY10" si="16">BB10/$K10</f>
        <v>5.1754627532824582</v>
      </c>
      <c r="BZ10" s="65">
        <f t="shared" ref="BZ10" si="17">AU10*2.21*$AL10/AM10</f>
        <v>20.322880650250752</v>
      </c>
      <c r="CA10" s="65">
        <f t="shared" ref="CA10" si="18">AV10*2.21*$AL10/AN10</f>
        <v>0</v>
      </c>
      <c r="CB10" s="65">
        <f t="shared" ref="CB10" si="19">AW10*2.21*$AL10/AO10</f>
        <v>17.241019005005892</v>
      </c>
      <c r="CC10" s="65">
        <f t="shared" ref="CC10" si="20">AX10*2.21*$AL10/AP10</f>
        <v>0</v>
      </c>
      <c r="CD10" s="65">
        <f t="shared" ref="CD10" si="21">AY10*2.21*$AL10/AQ10</f>
        <v>9.4080924404622177</v>
      </c>
      <c r="CE10" s="65">
        <f t="shared" ref="CE10" si="22">AZ10*2.21*$AL10/AR10</f>
        <v>12.843117745381427</v>
      </c>
      <c r="CF10" s="65">
        <f t="shared" ref="CF10" si="23">BA10*2.21*$AL10/AS10</f>
        <v>11.115656783688141</v>
      </c>
      <c r="CG10" s="65">
        <f>BB10*2.21*$AL10/AT10</f>
        <v>12.381187530415707</v>
      </c>
      <c r="CH10" s="102">
        <f>BB10*0.65*(AL10/((1-Q10)*AT10))*0.45</f>
        <v>1.9422031393039847</v>
      </c>
      <c r="CI10" s="102"/>
      <c r="CK10" s="102"/>
      <c r="CR10" s="102">
        <f t="shared" ref="CR10" si="24">$B$4*BB10/($B$5*$B$1)</f>
        <v>4.5480818648186485</v>
      </c>
      <c r="CS10" s="65">
        <f t="shared" ref="CS10" si="25">H10*0.78*S10 + I10*0.65*T10 + J10*0.97*U10</f>
        <v>0.27737272247672867</v>
      </c>
      <c r="CT10" s="65">
        <f>H10 *0.78*AJ10 +I10 *0.65*AK10</f>
        <v>0.22517189216160693</v>
      </c>
      <c r="CU10" s="65">
        <f t="shared" ref="CU10" si="26">CR10*CS10/CT10</f>
        <v>5.6024481420904486</v>
      </c>
      <c r="CV10" s="65">
        <f>CU10*0.45*0.5</f>
        <v>1.2605508319703509</v>
      </c>
    </row>
    <row r="11" spans="1:100" s="65" customFormat="1" x14ac:dyDescent="0.25">
      <c r="A11" s="97"/>
      <c r="B11" s="97"/>
      <c r="C11" s="97"/>
      <c r="D11" s="97"/>
      <c r="E11" s="97"/>
      <c r="AP11" s="97"/>
      <c r="AQ11" s="97"/>
      <c r="AR11" s="97"/>
      <c r="AS11" s="97"/>
      <c r="AT11" s="97"/>
      <c r="AU11" s="97"/>
      <c r="AV11" s="97"/>
      <c r="AW11" s="97"/>
      <c r="CF11" s="102"/>
    </row>
    <row r="12" spans="1:100" s="65" customFormat="1" x14ac:dyDescent="0.25">
      <c r="A12" s="97"/>
      <c r="B12" s="97"/>
      <c r="C12" s="97"/>
      <c r="D12" s="97"/>
      <c r="E12" s="97"/>
      <c r="AP12" s="97"/>
      <c r="AQ12" s="97"/>
      <c r="AR12" s="97"/>
      <c r="AS12" s="97"/>
      <c r="AT12" s="97"/>
      <c r="AU12" s="97"/>
      <c r="AV12" s="97"/>
      <c r="AW12" s="97"/>
    </row>
    <row r="13" spans="1:100" s="65" customFormat="1" x14ac:dyDescent="0.25">
      <c r="A13" s="97"/>
      <c r="B13" s="97"/>
      <c r="C13" s="97"/>
      <c r="D13" s="97"/>
      <c r="E13" s="97"/>
      <c r="AP13" s="97"/>
      <c r="AQ13" s="97"/>
      <c r="AR13" s="97"/>
      <c r="AS13" s="97"/>
      <c r="AT13" s="97"/>
      <c r="AU13" s="97"/>
      <c r="AV13" s="97"/>
      <c r="AW13" s="97"/>
    </row>
    <row r="14" spans="1:100" s="65" customFormat="1" x14ac:dyDescent="0.25">
      <c r="A14" s="97"/>
      <c r="B14" s="97"/>
      <c r="C14" s="97"/>
      <c r="D14" s="97"/>
      <c r="E14" s="97"/>
      <c r="AP14" s="97"/>
      <c r="AQ14" s="97"/>
      <c r="AR14" s="97"/>
      <c r="AS14" s="97"/>
      <c r="AT14" s="97"/>
      <c r="AU14" s="97"/>
      <c r="AV14" s="97"/>
      <c r="AW14" s="97"/>
    </row>
    <row r="15" spans="1:100" s="65" customFormat="1" x14ac:dyDescent="0.25">
      <c r="A15" s="97"/>
      <c r="B15" s="97"/>
      <c r="C15" s="97"/>
      <c r="D15" s="97"/>
      <c r="E15" s="97"/>
      <c r="AP15" s="97"/>
      <c r="AQ15" s="97"/>
      <c r="AR15" s="97"/>
      <c r="AS15" s="97"/>
      <c r="AT15" s="97"/>
      <c r="AU15" s="97"/>
      <c r="AV15" s="97"/>
      <c r="AW15" s="97"/>
    </row>
    <row r="16" spans="1:100" s="65" customFormat="1" x14ac:dyDescent="0.25">
      <c r="A16" s="97"/>
      <c r="B16" s="97"/>
      <c r="C16" s="97"/>
      <c r="D16" s="97"/>
      <c r="E16" s="97"/>
      <c r="AP16" s="97"/>
      <c r="AQ16" s="97"/>
      <c r="AR16" s="97"/>
      <c r="AS16" s="97"/>
      <c r="AT16" s="97"/>
      <c r="AU16" s="97"/>
      <c r="AV16" s="97"/>
      <c r="AW16" s="97"/>
    </row>
    <row r="17" spans="1:49" s="65" customFormat="1" x14ac:dyDescent="0.25">
      <c r="A17" s="97"/>
      <c r="B17" s="97"/>
      <c r="C17" s="97"/>
      <c r="D17" s="97"/>
      <c r="E17" s="97"/>
      <c r="AP17" s="97"/>
      <c r="AQ17" s="97"/>
      <c r="AR17" s="97"/>
      <c r="AS17" s="97"/>
      <c r="AT17" s="97"/>
      <c r="AU17" s="97"/>
      <c r="AV17" s="97"/>
      <c r="AW17" s="97"/>
    </row>
    <row r="18" spans="1:49" s="65" customFormat="1" x14ac:dyDescent="0.25">
      <c r="A18" s="97"/>
      <c r="B18" s="97"/>
      <c r="C18" s="97"/>
      <c r="D18" s="97"/>
      <c r="E18" s="97"/>
      <c r="AP18" s="97"/>
      <c r="AQ18" s="97"/>
      <c r="AR18" s="97"/>
      <c r="AS18" s="97"/>
      <c r="AT18" s="97"/>
      <c r="AU18" s="97"/>
      <c r="AV18" s="97"/>
      <c r="AW18" s="97"/>
    </row>
    <row r="19" spans="1:49" s="65" customFormat="1" x14ac:dyDescent="0.25">
      <c r="A19" s="97"/>
      <c r="B19" s="97"/>
      <c r="C19" s="97"/>
      <c r="D19" s="97"/>
      <c r="E19" s="97"/>
      <c r="AP19" s="97"/>
      <c r="AQ19" s="97"/>
      <c r="AR19" s="97"/>
      <c r="AS19" s="97"/>
      <c r="AT19" s="97"/>
      <c r="AU19" s="97"/>
      <c r="AV19" s="97"/>
      <c r="AW19" s="97"/>
    </row>
    <row r="20" spans="1:49" s="65" customFormat="1" x14ac:dyDescent="0.25">
      <c r="A20" s="97"/>
      <c r="B20" s="97"/>
      <c r="C20" s="97"/>
      <c r="D20" s="97"/>
      <c r="E20" s="97"/>
      <c r="AP20" s="97"/>
      <c r="AQ20" s="97"/>
      <c r="AR20" s="97"/>
      <c r="AS20" s="97"/>
      <c r="AT20" s="97"/>
      <c r="AU20" s="97"/>
      <c r="AV20" s="97"/>
      <c r="AW20" s="97"/>
    </row>
    <row r="21" spans="1:49" s="65" customFormat="1" x14ac:dyDescent="0.25">
      <c r="A21" s="97"/>
      <c r="B21" s="97"/>
      <c r="C21" s="97"/>
      <c r="D21" s="97"/>
      <c r="E21" s="97"/>
      <c r="AP21" s="97"/>
      <c r="AQ21" s="97"/>
      <c r="AR21" s="97"/>
      <c r="AS21" s="97"/>
      <c r="AT21" s="97"/>
      <c r="AU21" s="97"/>
      <c r="AV21" s="97"/>
      <c r="AW21" s="97"/>
    </row>
    <row r="22" spans="1:49" s="65" customFormat="1" x14ac:dyDescent="0.25">
      <c r="A22" s="97"/>
      <c r="B22" s="97"/>
      <c r="C22" s="97"/>
      <c r="D22" s="97"/>
      <c r="E22" s="97"/>
      <c r="AP22" s="97"/>
      <c r="AQ22" s="97"/>
      <c r="AR22" s="97"/>
      <c r="AS22" s="97"/>
      <c r="AT22" s="97"/>
      <c r="AU22" s="97"/>
      <c r="AV22" s="97"/>
      <c r="AW22" s="97"/>
    </row>
    <row r="23" spans="1:49" s="65" customFormat="1" x14ac:dyDescent="0.25">
      <c r="A23" s="97"/>
      <c r="B23" s="97"/>
      <c r="C23" s="97"/>
      <c r="D23" s="97"/>
      <c r="E23" s="97"/>
      <c r="AP23" s="97"/>
      <c r="AQ23" s="97"/>
      <c r="AR23" s="97"/>
      <c r="AS23" s="97"/>
      <c r="AT23" s="97"/>
      <c r="AU23" s="97"/>
      <c r="AV23" s="97"/>
      <c r="AW23" s="97"/>
    </row>
    <row r="24" spans="1:49" s="65" customFormat="1" x14ac:dyDescent="0.25">
      <c r="A24" s="97"/>
      <c r="B24" s="97"/>
      <c r="C24" s="97"/>
      <c r="D24" s="97"/>
      <c r="E24" s="97"/>
      <c r="AP24" s="97"/>
      <c r="AQ24" s="97"/>
      <c r="AR24" s="97"/>
      <c r="AS24" s="97"/>
      <c r="AT24" s="97"/>
      <c r="AU24" s="97"/>
      <c r="AV24" s="97"/>
      <c r="AW24" s="97"/>
    </row>
    <row r="25" spans="1:49" s="65" customFormat="1" x14ac:dyDescent="0.25">
      <c r="A25" s="97"/>
      <c r="B25" s="97"/>
      <c r="C25" s="97"/>
      <c r="D25" s="97"/>
      <c r="E25" s="97"/>
      <c r="AP25" s="97"/>
      <c r="AQ25" s="97"/>
      <c r="AR25" s="97"/>
      <c r="AS25" s="97"/>
      <c r="AT25" s="97"/>
      <c r="AU25" s="97"/>
      <c r="AV25" s="97"/>
      <c r="AW25" s="97"/>
    </row>
    <row r="26" spans="1:49" s="65" customFormat="1" x14ac:dyDescent="0.25">
      <c r="A26" s="97"/>
      <c r="B26" s="97"/>
      <c r="C26" s="97"/>
      <c r="D26" s="97"/>
      <c r="E26" s="97"/>
      <c r="AP26" s="97"/>
      <c r="AQ26" s="97"/>
      <c r="AR26" s="97"/>
      <c r="AS26" s="97"/>
      <c r="AT26" s="97"/>
      <c r="AU26" s="97"/>
      <c r="AV26" s="97"/>
      <c r="AW26" s="97"/>
    </row>
    <row r="27" spans="1:49" s="65" customFormat="1" x14ac:dyDescent="0.25">
      <c r="A27" s="97"/>
      <c r="B27" s="97"/>
      <c r="C27" s="97"/>
      <c r="D27" s="97"/>
      <c r="E27" s="97"/>
      <c r="AP27" s="97"/>
      <c r="AQ27" s="97"/>
      <c r="AR27" s="97"/>
      <c r="AS27" s="97"/>
      <c r="AT27" s="97"/>
      <c r="AU27" s="97"/>
      <c r="AV27" s="97"/>
      <c r="AW27" s="97"/>
    </row>
    <row r="28" spans="1:49" s="65" customFormat="1" x14ac:dyDescent="0.25">
      <c r="A28" s="97"/>
      <c r="B28" s="97"/>
      <c r="C28" s="97"/>
      <c r="D28" s="97"/>
      <c r="E28" s="97"/>
      <c r="AP28" s="97"/>
      <c r="AQ28" s="97"/>
      <c r="AR28" s="97"/>
      <c r="AS28" s="97"/>
      <c r="AT28" s="97"/>
      <c r="AU28" s="97"/>
      <c r="AV28" s="97"/>
      <c r="AW28" s="97"/>
    </row>
    <row r="29" spans="1:49" s="65" customFormat="1" x14ac:dyDescent="0.25">
      <c r="A29" s="97"/>
      <c r="B29" s="97"/>
      <c r="C29" s="97"/>
      <c r="D29" s="97"/>
      <c r="E29" s="97"/>
      <c r="AP29" s="97"/>
      <c r="AQ29" s="97"/>
      <c r="AR29" s="97"/>
      <c r="AS29" s="97"/>
      <c r="AT29" s="97"/>
      <c r="AU29" s="97"/>
      <c r="AV29" s="97"/>
      <c r="AW29" s="97"/>
    </row>
    <row r="30" spans="1:49" s="65" customFormat="1" x14ac:dyDescent="0.25">
      <c r="A30" s="97"/>
      <c r="B30" s="97"/>
      <c r="C30" s="97"/>
      <c r="D30" s="97"/>
      <c r="E30" s="97"/>
      <c r="AP30" s="97"/>
      <c r="AQ30" s="97"/>
      <c r="AR30" s="97"/>
      <c r="AS30" s="97"/>
      <c r="AT30" s="97"/>
      <c r="AU30" s="97"/>
      <c r="AV30" s="97"/>
      <c r="AW30" s="97"/>
    </row>
    <row r="31" spans="1:49" s="65" customFormat="1" x14ac:dyDescent="0.25">
      <c r="A31" s="97"/>
      <c r="B31" s="97"/>
      <c r="C31" s="97"/>
      <c r="D31" s="97"/>
      <c r="E31" s="97"/>
      <c r="AP31" s="97"/>
      <c r="AQ31" s="97"/>
      <c r="AR31" s="97"/>
      <c r="AS31" s="97"/>
      <c r="AT31" s="97"/>
      <c r="AU31" s="97"/>
      <c r="AV31" s="97"/>
      <c r="AW31" s="97"/>
    </row>
    <row r="32" spans="1:49" s="65" customFormat="1" x14ac:dyDescent="0.25">
      <c r="A32" s="97"/>
      <c r="B32" s="97"/>
      <c r="C32" s="97"/>
      <c r="D32" s="97"/>
      <c r="E32" s="97"/>
      <c r="AP32" s="97"/>
      <c r="AQ32" s="97"/>
      <c r="AR32" s="97"/>
      <c r="AS32" s="97"/>
      <c r="AT32" s="97"/>
      <c r="AU32" s="97"/>
      <c r="AV32" s="97"/>
      <c r="AW32" s="97"/>
    </row>
    <row r="33" spans="1:84" s="65" customFormat="1" x14ac:dyDescent="0.25">
      <c r="A33" s="97"/>
      <c r="B33" s="97"/>
      <c r="C33" s="97"/>
      <c r="D33" s="97"/>
      <c r="E33" s="97"/>
      <c r="AP33" s="97"/>
      <c r="AQ33" s="97"/>
      <c r="AR33" s="97"/>
      <c r="AS33" s="97"/>
      <c r="AT33" s="97"/>
      <c r="AU33" s="97"/>
      <c r="AV33" s="97"/>
      <c r="AW33" s="97"/>
    </row>
    <row r="34" spans="1:84" s="65" customFormat="1" x14ac:dyDescent="0.25">
      <c r="A34" s="97"/>
      <c r="B34" s="97"/>
      <c r="C34" s="97"/>
      <c r="D34" s="97"/>
      <c r="E34" s="97"/>
      <c r="AP34" s="97"/>
      <c r="AQ34" s="97"/>
      <c r="AR34" s="97"/>
      <c r="AS34" s="97"/>
      <c r="AT34" s="97"/>
      <c r="AU34" s="97"/>
      <c r="AV34" s="97"/>
      <c r="AW34" s="97"/>
    </row>
    <row r="35" spans="1:84" s="65" customFormat="1" x14ac:dyDescent="0.25">
      <c r="A35" s="27"/>
      <c r="B35" s="27"/>
      <c r="C35" s="21"/>
      <c r="D35" s="22"/>
      <c r="E35" s="22"/>
      <c r="F35" s="13"/>
      <c r="G35" s="18"/>
      <c r="H35" s="18"/>
      <c r="I35" s="2"/>
      <c r="J35" s="11"/>
      <c r="K35" s="11"/>
      <c r="L35" s="19"/>
      <c r="M35" s="20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20"/>
      <c r="AH35" s="20"/>
      <c r="AI35" s="20"/>
      <c r="AJ35" s="20"/>
      <c r="AK35" s="20"/>
      <c r="AL35" s="20"/>
      <c r="AM35" s="20"/>
      <c r="AN35" s="20"/>
      <c r="AO35" s="20"/>
      <c r="AP35" s="100"/>
      <c r="AQ35" s="101"/>
      <c r="AR35" s="101"/>
      <c r="AS35" s="101"/>
      <c r="AT35" s="101"/>
      <c r="AU35" s="101"/>
      <c r="AV35" s="101"/>
      <c r="AW35" s="101"/>
      <c r="AX35" s="30"/>
      <c r="AY35" s="31"/>
      <c r="AZ35" s="31"/>
      <c r="BA35" s="31"/>
      <c r="BB35" s="31"/>
      <c r="BC35" s="31"/>
      <c r="BD35" s="31"/>
      <c r="BE35" s="16"/>
      <c r="BF35" s="18"/>
      <c r="BG35" s="18"/>
      <c r="BH35" s="18"/>
      <c r="BI35" s="18"/>
      <c r="BJ35" s="18"/>
      <c r="BK35" s="18"/>
      <c r="BL35" s="18"/>
      <c r="BM35" s="16"/>
      <c r="BN35" s="18"/>
      <c r="BO35" s="18"/>
      <c r="BP35" s="18"/>
      <c r="BQ35" s="18"/>
      <c r="BR35" s="18"/>
      <c r="BS35" s="18"/>
      <c r="BT35" s="18"/>
      <c r="BU35" s="16"/>
      <c r="BV35" s="18"/>
      <c r="BW35" s="18"/>
      <c r="BX35" s="18"/>
      <c r="BY35" s="18"/>
      <c r="BZ35" s="18"/>
      <c r="CA35" s="18"/>
      <c r="CB35" s="18"/>
      <c r="CC35" s="11"/>
      <c r="CD35" s="11"/>
      <c r="CE35" s="11"/>
      <c r="CF35" s="11"/>
    </row>
    <row r="36" spans="1:84" s="65" customFormat="1" x14ac:dyDescent="0.25">
      <c r="A36" s="27"/>
      <c r="B36" s="27"/>
      <c r="C36" s="21"/>
      <c r="D36" s="22"/>
      <c r="E36" s="22"/>
      <c r="F36" s="13"/>
      <c r="G36" s="18"/>
      <c r="H36" s="18"/>
      <c r="I36" s="2"/>
      <c r="J36" s="11"/>
      <c r="K36" s="11"/>
      <c r="L36" s="19"/>
      <c r="M36" s="20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20"/>
      <c r="AH36" s="20"/>
      <c r="AI36" s="20"/>
      <c r="AJ36" s="20"/>
      <c r="AK36" s="20"/>
      <c r="AL36" s="20"/>
      <c r="AM36" s="20"/>
      <c r="AN36" s="20"/>
      <c r="AO36" s="20"/>
      <c r="AP36" s="100"/>
      <c r="AQ36" s="101"/>
      <c r="AR36" s="101"/>
      <c r="AS36" s="101"/>
      <c r="AT36" s="101"/>
      <c r="AU36" s="101"/>
      <c r="AV36" s="101"/>
      <c r="AW36" s="101"/>
      <c r="AX36" s="30"/>
      <c r="AY36" s="31"/>
      <c r="AZ36" s="31"/>
      <c r="BA36" s="31"/>
      <c r="BB36" s="31"/>
      <c r="BC36" s="31"/>
      <c r="BD36" s="31"/>
      <c r="BE36" s="16"/>
      <c r="BF36" s="18"/>
      <c r="BG36" s="18"/>
      <c r="BH36" s="18"/>
      <c r="BI36" s="18"/>
      <c r="BJ36" s="18"/>
      <c r="BK36" s="18"/>
      <c r="BL36" s="18"/>
      <c r="BM36" s="16"/>
      <c r="BN36" s="18"/>
      <c r="BO36" s="18"/>
      <c r="BP36" s="18"/>
      <c r="BQ36" s="18"/>
      <c r="BR36" s="18"/>
      <c r="BS36" s="18"/>
      <c r="BT36" s="18"/>
      <c r="BU36" s="16"/>
      <c r="BV36" s="18"/>
      <c r="BW36" s="18"/>
      <c r="BX36" s="18"/>
      <c r="BY36" s="18"/>
      <c r="BZ36" s="18"/>
      <c r="CA36" s="18"/>
      <c r="CB36" s="18"/>
      <c r="CC36" s="11"/>
      <c r="CD36" s="11"/>
      <c r="CE36" s="11"/>
      <c r="CF36" s="11"/>
    </row>
    <row r="37" spans="1:84" s="65" customFormat="1" x14ac:dyDescent="0.25">
      <c r="A37" s="27"/>
      <c r="B37" s="27"/>
      <c r="C37" s="21"/>
      <c r="D37" s="22"/>
      <c r="E37" s="22"/>
      <c r="F37" s="13"/>
      <c r="G37" s="18"/>
      <c r="H37" s="18"/>
      <c r="I37" s="2"/>
      <c r="J37" s="11"/>
      <c r="K37" s="11"/>
      <c r="L37" s="19"/>
      <c r="M37" s="20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20"/>
      <c r="AH37" s="20"/>
      <c r="AI37" s="20"/>
      <c r="AJ37" s="20"/>
      <c r="AK37" s="20"/>
      <c r="AL37" s="20"/>
      <c r="AM37" s="20"/>
      <c r="AN37" s="20"/>
      <c r="AO37" s="20"/>
      <c r="AP37" s="100"/>
      <c r="AQ37" s="101"/>
      <c r="AR37" s="101"/>
      <c r="AS37" s="101"/>
      <c r="AT37" s="101"/>
      <c r="AU37" s="101"/>
      <c r="AV37" s="101"/>
      <c r="AW37" s="101"/>
      <c r="AX37" s="30"/>
      <c r="AY37" s="31"/>
      <c r="AZ37" s="31"/>
      <c r="BA37" s="31"/>
      <c r="BB37" s="31"/>
      <c r="BC37" s="31"/>
      <c r="BD37" s="31"/>
      <c r="BE37" s="16"/>
      <c r="BF37" s="18"/>
      <c r="BG37" s="18"/>
      <c r="BH37" s="18"/>
      <c r="BI37" s="18"/>
      <c r="BJ37" s="18"/>
      <c r="BK37" s="18"/>
      <c r="BL37" s="18"/>
      <c r="BM37" s="16"/>
      <c r="BN37" s="18"/>
      <c r="BO37" s="18"/>
      <c r="BP37" s="18"/>
      <c r="BQ37" s="18"/>
      <c r="BR37" s="18"/>
      <c r="BS37" s="18"/>
      <c r="BT37" s="18"/>
      <c r="BU37" s="16"/>
      <c r="BV37" s="18"/>
      <c r="BW37" s="18"/>
      <c r="BX37" s="18"/>
      <c r="BY37" s="18"/>
      <c r="BZ37" s="18"/>
      <c r="CA37" s="18"/>
      <c r="CB37" s="18"/>
      <c r="CC37" s="11"/>
      <c r="CD37" s="11"/>
      <c r="CE37" s="11"/>
      <c r="CF37" s="11"/>
    </row>
    <row r="38" spans="1:84" s="65" customFormat="1" x14ac:dyDescent="0.25">
      <c r="A38" s="27"/>
      <c r="B38" s="27"/>
      <c r="C38" s="21"/>
      <c r="D38" s="22"/>
      <c r="E38" s="22"/>
      <c r="F38" s="13"/>
      <c r="G38" s="18"/>
      <c r="H38" s="18"/>
      <c r="I38" s="2"/>
      <c r="J38" s="11"/>
      <c r="K38" s="11"/>
      <c r="L38" s="19"/>
      <c r="M38" s="20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/>
      <c r="AH38" s="20"/>
      <c r="AI38" s="20"/>
      <c r="AJ38" s="20"/>
      <c r="AK38" s="20"/>
      <c r="AL38" s="20"/>
      <c r="AM38" s="20"/>
      <c r="AN38" s="20"/>
      <c r="AO38" s="20"/>
      <c r="AP38" s="100"/>
      <c r="AQ38" s="101"/>
      <c r="AR38" s="101"/>
      <c r="AS38" s="101"/>
      <c r="AT38" s="101"/>
      <c r="AU38" s="101"/>
      <c r="AV38" s="101"/>
      <c r="AW38" s="101"/>
      <c r="AX38" s="30"/>
      <c r="AY38" s="31"/>
      <c r="AZ38" s="31"/>
      <c r="BA38" s="31"/>
      <c r="BB38" s="31"/>
      <c r="BC38" s="31"/>
      <c r="BD38" s="31"/>
      <c r="BE38" s="16"/>
      <c r="BF38" s="18"/>
      <c r="BG38" s="18"/>
      <c r="BH38" s="18"/>
      <c r="BI38" s="18"/>
      <c r="BJ38" s="18"/>
      <c r="BK38" s="18"/>
      <c r="BL38" s="18"/>
      <c r="BM38" s="16"/>
      <c r="BN38" s="18"/>
      <c r="BO38" s="18"/>
      <c r="BP38" s="18"/>
      <c r="BQ38" s="18"/>
      <c r="BR38" s="18"/>
      <c r="BS38" s="18"/>
      <c r="BT38" s="18"/>
      <c r="BU38" s="16"/>
      <c r="BV38" s="18"/>
      <c r="BW38" s="18"/>
      <c r="BX38" s="18"/>
      <c r="BY38" s="18"/>
      <c r="BZ38" s="18"/>
      <c r="CA38" s="18"/>
      <c r="CB38" s="18"/>
      <c r="CC38" s="11"/>
      <c r="CD38" s="11"/>
      <c r="CE38" s="11"/>
      <c r="CF38" s="11"/>
    </row>
    <row r="39" spans="1:84" s="65" customFormat="1" x14ac:dyDescent="0.25">
      <c r="A39" s="27"/>
      <c r="B39" s="27"/>
      <c r="C39" s="21"/>
      <c r="D39" s="22"/>
      <c r="E39" s="22"/>
      <c r="F39" s="13"/>
      <c r="G39" s="18"/>
      <c r="H39" s="18"/>
      <c r="I39" s="2"/>
      <c r="J39" s="11"/>
      <c r="K39" s="11"/>
      <c r="L39" s="19"/>
      <c r="M39" s="20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20"/>
      <c r="AH39" s="20"/>
      <c r="AI39" s="20"/>
      <c r="AJ39" s="20"/>
      <c r="AK39" s="20"/>
      <c r="AL39" s="20"/>
      <c r="AM39" s="20"/>
      <c r="AN39" s="20"/>
      <c r="AO39" s="20"/>
      <c r="AP39" s="100"/>
      <c r="AQ39" s="101"/>
      <c r="AR39" s="101"/>
      <c r="AS39" s="101"/>
      <c r="AT39" s="101"/>
      <c r="AU39" s="101"/>
      <c r="AV39" s="101"/>
      <c r="AW39" s="101"/>
      <c r="AX39" s="30"/>
      <c r="AY39" s="31"/>
      <c r="AZ39" s="31"/>
      <c r="BA39" s="31"/>
      <c r="BB39" s="31"/>
      <c r="BC39" s="31"/>
      <c r="BD39" s="31"/>
      <c r="BE39" s="16"/>
      <c r="BF39" s="18"/>
      <c r="BG39" s="18"/>
      <c r="BH39" s="18"/>
      <c r="BI39" s="18"/>
      <c r="BJ39" s="18"/>
      <c r="BK39" s="18"/>
      <c r="BL39" s="18"/>
      <c r="BM39" s="16"/>
      <c r="BN39" s="18"/>
      <c r="BO39" s="18"/>
      <c r="BP39" s="18"/>
      <c r="BQ39" s="18"/>
      <c r="BR39" s="18"/>
      <c r="BS39" s="18"/>
      <c r="BT39" s="18"/>
      <c r="BU39" s="16"/>
      <c r="BV39" s="18"/>
      <c r="BW39" s="18"/>
      <c r="BX39" s="18"/>
      <c r="BY39" s="18"/>
      <c r="BZ39" s="18"/>
      <c r="CA39" s="18"/>
      <c r="CB39" s="18"/>
      <c r="CC39" s="11"/>
      <c r="CD39" s="11"/>
      <c r="CE39" s="11"/>
      <c r="CF39" s="11"/>
    </row>
    <row r="40" spans="1:84" s="65" customFormat="1" x14ac:dyDescent="0.25">
      <c r="A40" s="27"/>
      <c r="B40" s="27"/>
      <c r="C40" s="21"/>
      <c r="D40" s="22"/>
      <c r="E40" s="22"/>
      <c r="F40" s="13"/>
      <c r="G40" s="18"/>
      <c r="H40" s="18"/>
      <c r="I40" s="2"/>
      <c r="J40" s="11"/>
      <c r="K40" s="11"/>
      <c r="L40" s="19"/>
      <c r="M40" s="20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20"/>
      <c r="AH40" s="20"/>
      <c r="AI40" s="20"/>
      <c r="AJ40" s="20"/>
      <c r="AK40" s="20"/>
      <c r="AL40" s="20"/>
      <c r="AM40" s="20"/>
      <c r="AN40" s="20"/>
      <c r="AO40" s="20"/>
      <c r="AP40" s="100"/>
      <c r="AQ40" s="101"/>
      <c r="AR40" s="101"/>
      <c r="AS40" s="101"/>
      <c r="AT40" s="101"/>
      <c r="AU40" s="101"/>
      <c r="AV40" s="101"/>
      <c r="AW40" s="101"/>
      <c r="AX40" s="30"/>
      <c r="AY40" s="31"/>
      <c r="AZ40" s="31"/>
      <c r="BA40" s="31"/>
      <c r="BB40" s="31"/>
      <c r="BC40" s="31"/>
      <c r="BD40" s="31"/>
      <c r="BE40" s="16"/>
      <c r="BF40" s="18"/>
      <c r="BG40" s="18"/>
      <c r="BH40" s="18"/>
      <c r="BI40" s="18"/>
      <c r="BJ40" s="18"/>
      <c r="BK40" s="18"/>
      <c r="BL40" s="18"/>
      <c r="BM40" s="16"/>
      <c r="BN40" s="18"/>
      <c r="BO40" s="18"/>
      <c r="BP40" s="18"/>
      <c r="BQ40" s="18"/>
      <c r="BR40" s="18"/>
      <c r="BS40" s="18"/>
      <c r="BT40" s="18"/>
      <c r="BU40" s="16"/>
      <c r="BV40" s="18"/>
      <c r="BW40" s="18"/>
      <c r="BX40" s="18"/>
      <c r="BY40" s="18"/>
      <c r="BZ40" s="18"/>
      <c r="CA40" s="18"/>
      <c r="CB40" s="18"/>
      <c r="CC40" s="11"/>
      <c r="CD40" s="11"/>
      <c r="CE40" s="11"/>
      <c r="CF40" s="11"/>
    </row>
    <row r="41" spans="1:84" s="65" customFormat="1" x14ac:dyDescent="0.25">
      <c r="A41" s="27"/>
      <c r="B41" s="27"/>
      <c r="C41" s="21"/>
      <c r="D41" s="22"/>
      <c r="E41" s="22"/>
      <c r="F41" s="13"/>
      <c r="G41" s="18"/>
      <c r="H41" s="18"/>
      <c r="I41" s="2"/>
      <c r="J41" s="11"/>
      <c r="K41" s="11"/>
      <c r="L41" s="19"/>
      <c r="M41" s="20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20"/>
      <c r="AH41" s="20"/>
      <c r="AI41" s="20"/>
      <c r="AJ41" s="20"/>
      <c r="AK41" s="20"/>
      <c r="AL41" s="20"/>
      <c r="AM41" s="20"/>
      <c r="AN41" s="20"/>
      <c r="AO41" s="20"/>
      <c r="AP41" s="100"/>
      <c r="AQ41" s="101"/>
      <c r="AR41" s="101"/>
      <c r="AS41" s="101"/>
      <c r="AT41" s="101"/>
      <c r="AU41" s="101"/>
      <c r="AV41" s="101"/>
      <c r="AW41" s="101"/>
      <c r="AX41" s="30"/>
      <c r="AY41" s="31"/>
      <c r="AZ41" s="31"/>
      <c r="BA41" s="31"/>
      <c r="BB41" s="31"/>
      <c r="BC41" s="31"/>
      <c r="BD41" s="31"/>
      <c r="BE41" s="16"/>
      <c r="BF41" s="18"/>
      <c r="BG41" s="18"/>
      <c r="BH41" s="18"/>
      <c r="BI41" s="18"/>
      <c r="BJ41" s="18"/>
      <c r="BK41" s="18"/>
      <c r="BL41" s="18"/>
      <c r="BM41" s="16"/>
      <c r="BN41" s="18"/>
      <c r="BO41" s="18"/>
      <c r="BP41" s="18"/>
      <c r="BQ41" s="18"/>
      <c r="BR41" s="18"/>
      <c r="BS41" s="18"/>
      <c r="BT41" s="18"/>
      <c r="BU41" s="16"/>
      <c r="BV41" s="18"/>
      <c r="BW41" s="18"/>
      <c r="BX41" s="18"/>
      <c r="BY41" s="18"/>
      <c r="BZ41" s="18"/>
      <c r="CA41" s="18"/>
      <c r="CB41" s="18"/>
      <c r="CC41" s="11"/>
      <c r="CD41" s="11"/>
      <c r="CE41" s="11"/>
      <c r="CF41" s="11"/>
    </row>
    <row r="42" spans="1:84" s="65" customFormat="1" x14ac:dyDescent="0.25">
      <c r="A42" s="27"/>
      <c r="B42" s="27"/>
      <c r="C42" s="21"/>
      <c r="D42" s="22"/>
      <c r="E42" s="22"/>
      <c r="F42" s="13"/>
      <c r="G42" s="18"/>
      <c r="H42" s="18"/>
      <c r="I42" s="2"/>
      <c r="J42" s="11"/>
      <c r="K42" s="11"/>
      <c r="L42" s="19"/>
      <c r="M42" s="20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20"/>
      <c r="AH42" s="20"/>
      <c r="AI42" s="20"/>
      <c r="AJ42" s="20"/>
      <c r="AK42" s="20"/>
      <c r="AL42" s="20"/>
      <c r="AM42" s="20"/>
      <c r="AN42" s="20"/>
      <c r="AO42" s="20"/>
      <c r="AP42" s="100"/>
      <c r="AQ42" s="101"/>
      <c r="AR42" s="101"/>
      <c r="AS42" s="101"/>
      <c r="AT42" s="101"/>
      <c r="AU42" s="101"/>
      <c r="AV42" s="101"/>
      <c r="AW42" s="101"/>
      <c r="AX42" s="30"/>
      <c r="AY42" s="31"/>
      <c r="AZ42" s="31"/>
      <c r="BA42" s="31"/>
      <c r="BB42" s="31"/>
      <c r="BC42" s="31"/>
      <c r="BD42" s="31"/>
      <c r="BE42" s="16"/>
      <c r="BF42" s="18"/>
      <c r="BG42" s="18"/>
      <c r="BH42" s="18"/>
      <c r="BI42" s="18"/>
      <c r="BJ42" s="18"/>
      <c r="BK42" s="18"/>
      <c r="BL42" s="18"/>
      <c r="BM42" s="16"/>
      <c r="BN42" s="18"/>
      <c r="BO42" s="18"/>
      <c r="BP42" s="18"/>
      <c r="BQ42" s="18"/>
      <c r="BR42" s="18"/>
      <c r="BS42" s="18"/>
      <c r="BT42" s="18"/>
      <c r="BU42" s="16"/>
      <c r="BV42" s="18"/>
      <c r="BW42" s="18"/>
      <c r="BX42" s="18"/>
      <c r="BY42" s="18"/>
      <c r="BZ42" s="18"/>
      <c r="CA42" s="18"/>
      <c r="CB42" s="18"/>
      <c r="CC42" s="11"/>
      <c r="CD42" s="11"/>
      <c r="CE42" s="11"/>
      <c r="CF42" s="11"/>
    </row>
    <row r="43" spans="1:84" s="65" customFormat="1" x14ac:dyDescent="0.25">
      <c r="A43" s="27"/>
      <c r="B43" s="27"/>
      <c r="C43" s="21"/>
      <c r="D43" s="22"/>
      <c r="E43" s="22"/>
      <c r="F43" s="13"/>
      <c r="G43" s="18"/>
      <c r="H43" s="18"/>
      <c r="I43" s="2"/>
      <c r="J43" s="11"/>
      <c r="K43" s="11"/>
      <c r="L43" s="19"/>
      <c r="M43" s="20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20"/>
      <c r="AH43" s="20"/>
      <c r="AI43" s="20"/>
      <c r="AJ43" s="20"/>
      <c r="AK43" s="20"/>
      <c r="AL43" s="20"/>
      <c r="AM43" s="20"/>
      <c r="AN43" s="20"/>
      <c r="AO43" s="20"/>
      <c r="AP43" s="100"/>
      <c r="AQ43" s="101"/>
      <c r="AR43" s="101"/>
      <c r="AS43" s="101"/>
      <c r="AT43" s="101"/>
      <c r="AU43" s="101"/>
      <c r="AV43" s="101"/>
      <c r="AW43" s="101"/>
      <c r="AX43" s="30"/>
      <c r="AY43" s="31"/>
      <c r="AZ43" s="31"/>
      <c r="BA43" s="31"/>
      <c r="BB43" s="31"/>
      <c r="BC43" s="31"/>
      <c r="BD43" s="31"/>
      <c r="BE43" s="16"/>
      <c r="BF43" s="18"/>
      <c r="BG43" s="18"/>
      <c r="BH43" s="18"/>
      <c r="BI43" s="18"/>
      <c r="BJ43" s="18"/>
      <c r="BK43" s="18"/>
      <c r="BL43" s="18"/>
      <c r="BM43" s="16"/>
      <c r="BN43" s="18"/>
      <c r="BO43" s="18"/>
      <c r="BP43" s="18"/>
      <c r="BQ43" s="18"/>
      <c r="BR43" s="18"/>
      <c r="BS43" s="18"/>
      <c r="BT43" s="18"/>
      <c r="BU43" s="16"/>
      <c r="BV43" s="18"/>
      <c r="BW43" s="18"/>
      <c r="BX43" s="18"/>
      <c r="BY43" s="18"/>
      <c r="BZ43" s="18"/>
      <c r="CA43" s="18"/>
      <c r="CB43" s="18"/>
      <c r="CC43" s="11"/>
      <c r="CD43" s="11"/>
      <c r="CE43" s="11"/>
      <c r="CF43" s="11"/>
    </row>
    <row r="44" spans="1:84" s="65" customFormat="1" x14ac:dyDescent="0.25">
      <c r="A44" s="27"/>
      <c r="B44" s="27"/>
      <c r="C44" s="21"/>
      <c r="D44" s="22"/>
      <c r="E44" s="22"/>
      <c r="F44" s="13"/>
      <c r="G44" s="18"/>
      <c r="H44" s="18"/>
      <c r="I44" s="2"/>
      <c r="J44" s="11"/>
      <c r="K44" s="11"/>
      <c r="L44" s="19"/>
      <c r="M44" s="20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20"/>
      <c r="AH44" s="20"/>
      <c r="AI44" s="20"/>
      <c r="AJ44" s="20"/>
      <c r="AK44" s="20"/>
      <c r="AL44" s="20"/>
      <c r="AM44" s="20"/>
      <c r="AN44" s="20"/>
      <c r="AO44" s="20"/>
      <c r="AP44" s="100"/>
      <c r="AQ44" s="101"/>
      <c r="AR44" s="101"/>
      <c r="AS44" s="101"/>
      <c r="AT44" s="101"/>
      <c r="AU44" s="101"/>
      <c r="AV44" s="101"/>
      <c r="AW44" s="101"/>
      <c r="AX44" s="30"/>
      <c r="AY44" s="31"/>
      <c r="AZ44" s="31"/>
      <c r="BA44" s="31"/>
      <c r="BB44" s="31"/>
      <c r="BC44" s="31"/>
      <c r="BD44" s="31"/>
      <c r="BE44" s="16"/>
      <c r="BF44" s="18"/>
      <c r="BG44" s="18"/>
      <c r="BH44" s="18"/>
      <c r="BI44" s="18"/>
      <c r="BJ44" s="18"/>
      <c r="BK44" s="18"/>
      <c r="BL44" s="18"/>
      <c r="BM44" s="16"/>
      <c r="BN44" s="18"/>
      <c r="BO44" s="18"/>
      <c r="BP44" s="18"/>
      <c r="BQ44" s="18"/>
      <c r="BR44" s="18"/>
      <c r="BS44" s="18"/>
      <c r="BT44" s="18"/>
      <c r="BU44" s="16"/>
      <c r="BV44" s="18"/>
      <c r="BW44" s="18"/>
      <c r="BX44" s="18"/>
      <c r="BY44" s="18"/>
      <c r="BZ44" s="18"/>
      <c r="CA44" s="18"/>
      <c r="CB44" s="18"/>
      <c r="CC44" s="11"/>
      <c r="CD44" s="11"/>
      <c r="CE44" s="11"/>
      <c r="CF44" s="11"/>
    </row>
    <row r="45" spans="1:84" s="65" customFormat="1" x14ac:dyDescent="0.25">
      <c r="A45" s="27"/>
      <c r="B45" s="27"/>
      <c r="C45" s="21"/>
      <c r="D45" s="22"/>
      <c r="E45" s="22"/>
      <c r="F45" s="13"/>
      <c r="G45" s="18"/>
      <c r="H45" s="18"/>
      <c r="I45" s="2"/>
      <c r="J45" s="11"/>
      <c r="K45" s="11"/>
      <c r="L45" s="19"/>
      <c r="M45" s="20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20"/>
      <c r="AH45" s="20"/>
      <c r="AI45" s="20"/>
      <c r="AJ45" s="20"/>
      <c r="AK45" s="20"/>
      <c r="AL45" s="20"/>
      <c r="AM45" s="20"/>
      <c r="AN45" s="20"/>
      <c r="AO45" s="20"/>
      <c r="AP45" s="100"/>
      <c r="AQ45" s="101"/>
      <c r="AR45" s="101"/>
      <c r="AS45" s="101"/>
      <c r="AT45" s="101"/>
      <c r="AU45" s="101"/>
      <c r="AV45" s="101"/>
      <c r="AW45" s="101"/>
      <c r="AX45" s="30"/>
      <c r="AY45" s="31"/>
      <c r="AZ45" s="31"/>
      <c r="BA45" s="31"/>
      <c r="BB45" s="31"/>
      <c r="BC45" s="31"/>
      <c r="BD45" s="31"/>
      <c r="BE45" s="16"/>
      <c r="BF45" s="18"/>
      <c r="BG45" s="18"/>
      <c r="BH45" s="18"/>
      <c r="BI45" s="18"/>
      <c r="BJ45" s="18"/>
      <c r="BK45" s="18"/>
      <c r="BL45" s="18"/>
      <c r="BM45" s="16"/>
      <c r="BN45" s="18"/>
      <c r="BO45" s="18"/>
      <c r="BP45" s="18"/>
      <c r="BQ45" s="18"/>
      <c r="BR45" s="18"/>
      <c r="BS45" s="18"/>
      <c r="BT45" s="18"/>
      <c r="BU45" s="16"/>
      <c r="BV45" s="18"/>
      <c r="BW45" s="18"/>
      <c r="BX45" s="18"/>
      <c r="BY45" s="18"/>
      <c r="BZ45" s="18"/>
      <c r="CA45" s="18"/>
      <c r="CB45" s="18"/>
      <c r="CC45" s="11"/>
      <c r="CD45" s="11"/>
      <c r="CE45" s="11"/>
      <c r="CF45" s="11"/>
    </row>
    <row r="46" spans="1:84" s="65" customFormat="1" x14ac:dyDescent="0.25">
      <c r="A46" s="27"/>
      <c r="B46" s="27"/>
      <c r="C46" s="21"/>
      <c r="D46" s="22"/>
      <c r="E46" s="22"/>
      <c r="F46" s="13"/>
      <c r="G46" s="18"/>
      <c r="H46" s="18"/>
      <c r="I46" s="2"/>
      <c r="J46" s="11"/>
      <c r="K46" s="11"/>
      <c r="L46" s="19"/>
      <c r="M46" s="20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20"/>
      <c r="AH46" s="20"/>
      <c r="AI46" s="20"/>
      <c r="AJ46" s="20"/>
      <c r="AK46" s="20"/>
      <c r="AL46" s="20"/>
      <c r="AM46" s="20"/>
      <c r="AN46" s="20"/>
      <c r="AO46" s="20"/>
      <c r="AP46" s="100"/>
      <c r="AQ46" s="101"/>
      <c r="AR46" s="101"/>
      <c r="AS46" s="101"/>
      <c r="AT46" s="101"/>
      <c r="AU46" s="101"/>
      <c r="AV46" s="101"/>
      <c r="AW46" s="101"/>
      <c r="AX46" s="30"/>
      <c r="AY46" s="31"/>
      <c r="AZ46" s="31"/>
      <c r="BA46" s="31"/>
      <c r="BB46" s="31"/>
      <c r="BC46" s="31"/>
      <c r="BD46" s="31"/>
      <c r="BE46" s="16"/>
      <c r="BF46" s="18"/>
      <c r="BG46" s="18"/>
      <c r="BH46" s="18"/>
      <c r="BI46" s="18"/>
      <c r="BJ46" s="18"/>
      <c r="BK46" s="18"/>
      <c r="BL46" s="18"/>
      <c r="BM46" s="16"/>
      <c r="BN46" s="18"/>
      <c r="BO46" s="18"/>
      <c r="BP46" s="18"/>
      <c r="BQ46" s="18"/>
      <c r="BR46" s="18"/>
      <c r="BS46" s="18"/>
      <c r="BT46" s="18"/>
      <c r="BU46" s="16"/>
      <c r="BV46" s="18"/>
      <c r="BW46" s="18"/>
      <c r="BX46" s="18"/>
      <c r="BY46" s="18"/>
      <c r="BZ46" s="18"/>
      <c r="CA46" s="18"/>
      <c r="CB46" s="18"/>
      <c r="CC46" s="11"/>
      <c r="CD46" s="11"/>
      <c r="CE46" s="11"/>
      <c r="CF46" s="11"/>
    </row>
    <row r="47" spans="1:84" s="65" customFormat="1" x14ac:dyDescent="0.25">
      <c r="A47" s="27"/>
      <c r="B47" s="27"/>
      <c r="C47" s="21"/>
      <c r="D47" s="22"/>
      <c r="E47" s="22"/>
      <c r="F47" s="13"/>
      <c r="G47" s="18"/>
      <c r="H47" s="18"/>
      <c r="I47" s="2"/>
      <c r="J47" s="11"/>
      <c r="K47" s="11"/>
      <c r="L47" s="19"/>
      <c r="M47" s="20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20"/>
      <c r="AH47" s="20"/>
      <c r="AI47" s="20"/>
      <c r="AJ47" s="20"/>
      <c r="AK47" s="20"/>
      <c r="AL47" s="20"/>
      <c r="AM47" s="20"/>
      <c r="AN47" s="20"/>
      <c r="AO47" s="20"/>
      <c r="AP47" s="100"/>
      <c r="AQ47" s="101"/>
      <c r="AR47" s="101"/>
      <c r="AS47" s="101"/>
      <c r="AT47" s="101"/>
      <c r="AU47" s="101"/>
      <c r="AV47" s="101"/>
      <c r="AW47" s="101"/>
      <c r="AX47" s="30"/>
      <c r="AY47" s="31"/>
      <c r="AZ47" s="31"/>
      <c r="BA47" s="31"/>
      <c r="BB47" s="31"/>
      <c r="BC47" s="31"/>
      <c r="BD47" s="31"/>
      <c r="BE47" s="16"/>
      <c r="BF47" s="18"/>
      <c r="BG47" s="18"/>
      <c r="BH47" s="18"/>
      <c r="BI47" s="18"/>
      <c r="BJ47" s="18"/>
      <c r="BK47" s="18"/>
      <c r="BL47" s="18"/>
      <c r="BM47" s="16"/>
      <c r="BN47" s="18"/>
      <c r="BO47" s="18"/>
      <c r="BP47" s="18"/>
      <c r="BQ47" s="18"/>
      <c r="BR47" s="18"/>
      <c r="BS47" s="18"/>
      <c r="BT47" s="18"/>
      <c r="BU47" s="16"/>
      <c r="BV47" s="18"/>
      <c r="BW47" s="18"/>
      <c r="BX47" s="18"/>
      <c r="BY47" s="18"/>
      <c r="BZ47" s="18"/>
      <c r="CA47" s="18"/>
      <c r="CB47" s="18"/>
      <c r="CC47" s="11"/>
      <c r="CD47" s="11"/>
      <c r="CE47" s="11"/>
      <c r="CF47" s="11"/>
    </row>
    <row r="48" spans="1:84" s="65" customFormat="1" x14ac:dyDescent="0.25">
      <c r="A48" s="27"/>
      <c r="B48" s="27"/>
      <c r="C48" s="21"/>
      <c r="D48" s="22"/>
      <c r="E48" s="22"/>
      <c r="F48" s="13"/>
      <c r="G48" s="18"/>
      <c r="H48" s="18"/>
      <c r="I48" s="2"/>
      <c r="J48" s="11"/>
      <c r="K48" s="11"/>
      <c r="L48" s="19"/>
      <c r="M48" s="20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20"/>
      <c r="AH48" s="20"/>
      <c r="AI48" s="20"/>
      <c r="AJ48" s="20"/>
      <c r="AK48" s="20"/>
      <c r="AL48" s="20"/>
      <c r="AM48" s="20"/>
      <c r="AN48" s="20"/>
      <c r="AO48" s="20"/>
      <c r="AP48" s="32"/>
      <c r="AQ48" s="33"/>
      <c r="AR48" s="33"/>
      <c r="AS48" s="33"/>
      <c r="AT48" s="33"/>
      <c r="AU48" s="33"/>
      <c r="AV48" s="33"/>
      <c r="AW48" s="33"/>
      <c r="AX48" s="30"/>
      <c r="AY48" s="31"/>
      <c r="AZ48" s="31"/>
      <c r="BA48" s="31"/>
      <c r="BB48" s="31"/>
      <c r="BC48" s="31"/>
      <c r="BD48" s="31"/>
      <c r="BE48" s="16"/>
      <c r="BF48" s="18"/>
      <c r="BG48" s="18"/>
      <c r="BH48" s="18"/>
      <c r="BI48" s="18"/>
      <c r="BJ48" s="18"/>
      <c r="BK48" s="18"/>
      <c r="BL48" s="18"/>
      <c r="BM48" s="16"/>
      <c r="BN48" s="18"/>
      <c r="BO48" s="18"/>
      <c r="BP48" s="18"/>
      <c r="BQ48" s="18"/>
      <c r="BR48" s="18"/>
      <c r="BS48" s="18"/>
      <c r="BT48" s="18"/>
      <c r="BU48" s="16"/>
      <c r="BV48" s="18"/>
      <c r="BW48" s="18"/>
      <c r="BX48" s="18"/>
      <c r="BY48" s="18"/>
      <c r="BZ48" s="18"/>
      <c r="CA48" s="18"/>
      <c r="CB48" s="18"/>
      <c r="CC48" s="11"/>
      <c r="CD48" s="11"/>
      <c r="CE48" s="11"/>
      <c r="CF48" s="11"/>
    </row>
    <row r="49" spans="1:84" s="65" customFormat="1" x14ac:dyDescent="0.25">
      <c r="A49" s="27"/>
      <c r="B49" s="27"/>
      <c r="C49" s="21"/>
      <c r="D49" s="22"/>
      <c r="E49" s="22"/>
      <c r="F49" s="13"/>
      <c r="G49" s="18"/>
      <c r="H49" s="18"/>
      <c r="I49" s="2"/>
      <c r="J49" s="11"/>
      <c r="K49" s="11"/>
      <c r="L49" s="19"/>
      <c r="M49" s="20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20"/>
      <c r="AH49" s="20"/>
      <c r="AI49" s="20"/>
      <c r="AJ49" s="20"/>
      <c r="AK49" s="20"/>
      <c r="AL49" s="20"/>
      <c r="AM49" s="20"/>
      <c r="AN49" s="20"/>
      <c r="AO49" s="20"/>
      <c r="AP49" s="32"/>
      <c r="AQ49" s="33"/>
      <c r="AR49" s="33"/>
      <c r="AS49" s="33"/>
      <c r="AT49" s="33"/>
      <c r="AU49" s="33"/>
      <c r="AV49" s="33"/>
      <c r="AW49" s="33"/>
      <c r="AX49" s="30"/>
      <c r="AY49" s="31"/>
      <c r="AZ49" s="31"/>
      <c r="BA49" s="31"/>
      <c r="BB49" s="31"/>
      <c r="BC49" s="31"/>
      <c r="BD49" s="31"/>
      <c r="BE49" s="16"/>
      <c r="BF49" s="18"/>
      <c r="BG49" s="18"/>
      <c r="BH49" s="18"/>
      <c r="BI49" s="18"/>
      <c r="BJ49" s="18"/>
      <c r="BK49" s="18"/>
      <c r="BL49" s="18"/>
      <c r="BM49" s="16"/>
      <c r="BN49" s="18"/>
      <c r="BO49" s="18"/>
      <c r="BP49" s="18"/>
      <c r="BQ49" s="18"/>
      <c r="BR49" s="18"/>
      <c r="BS49" s="18"/>
      <c r="BT49" s="18"/>
      <c r="BU49" s="16"/>
      <c r="BV49" s="18"/>
      <c r="BW49" s="18"/>
      <c r="BX49" s="18"/>
      <c r="BY49" s="18"/>
      <c r="BZ49" s="18"/>
      <c r="CA49" s="18"/>
      <c r="CB49" s="18"/>
      <c r="CC49" s="11"/>
      <c r="CD49" s="11"/>
      <c r="CE49" s="11"/>
      <c r="CF49" s="11"/>
    </row>
    <row r="50" spans="1:84" s="65" customFormat="1" x14ac:dyDescent="0.25">
      <c r="A50" s="27"/>
      <c r="B50" s="27"/>
      <c r="C50" s="21"/>
      <c r="D50" s="22"/>
      <c r="E50" s="22"/>
      <c r="F50" s="13"/>
      <c r="G50" s="18"/>
      <c r="H50" s="18"/>
      <c r="I50" s="2"/>
      <c r="J50" s="11"/>
      <c r="K50" s="11"/>
      <c r="L50" s="19"/>
      <c r="M50" s="20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20"/>
      <c r="AH50" s="20"/>
      <c r="AI50" s="20"/>
      <c r="AJ50" s="20"/>
      <c r="AK50" s="20"/>
      <c r="AL50" s="20"/>
      <c r="AM50" s="20"/>
      <c r="AN50" s="20"/>
      <c r="AO50" s="20"/>
      <c r="AP50" s="32"/>
      <c r="AQ50" s="33"/>
      <c r="AR50" s="33"/>
      <c r="AS50" s="33"/>
      <c r="AT50" s="33"/>
      <c r="AU50" s="33"/>
      <c r="AV50" s="33"/>
      <c r="AW50" s="33"/>
      <c r="AX50" s="30"/>
      <c r="AY50" s="31"/>
      <c r="AZ50" s="31"/>
      <c r="BA50" s="31"/>
      <c r="BB50" s="31"/>
      <c r="BC50" s="31"/>
      <c r="BD50" s="31"/>
      <c r="BE50" s="16"/>
      <c r="BF50" s="18"/>
      <c r="BG50" s="18"/>
      <c r="BH50" s="18"/>
      <c r="BI50" s="18"/>
      <c r="BJ50" s="18"/>
      <c r="BK50" s="18"/>
      <c r="BL50" s="18"/>
      <c r="BM50" s="16"/>
      <c r="BN50" s="18"/>
      <c r="BO50" s="18"/>
      <c r="BP50" s="18"/>
      <c r="BQ50" s="18"/>
      <c r="BR50" s="18"/>
      <c r="BS50" s="18"/>
      <c r="BT50" s="18"/>
      <c r="BU50" s="16"/>
      <c r="BV50" s="18"/>
      <c r="BW50" s="18"/>
      <c r="BX50" s="18"/>
      <c r="BY50" s="18"/>
      <c r="BZ50" s="18"/>
      <c r="CA50" s="18"/>
      <c r="CB50" s="18"/>
      <c r="CC50" s="11"/>
      <c r="CD50" s="11"/>
      <c r="CE50" s="11"/>
      <c r="CF50" s="11"/>
    </row>
    <row r="51" spans="1:84" s="65" customFormat="1" x14ac:dyDescent="0.25">
      <c r="A51" s="27"/>
      <c r="B51" s="27"/>
      <c r="C51" s="21"/>
      <c r="D51" s="22"/>
      <c r="E51" s="22"/>
      <c r="F51" s="13"/>
      <c r="G51" s="18"/>
      <c r="H51" s="18"/>
      <c r="I51" s="2"/>
      <c r="J51" s="11"/>
      <c r="K51" s="11"/>
      <c r="L51" s="19"/>
      <c r="M51" s="20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20"/>
      <c r="AH51" s="20"/>
      <c r="AI51" s="20"/>
      <c r="AJ51" s="20"/>
      <c r="AK51" s="20"/>
      <c r="AL51" s="20"/>
      <c r="AM51" s="20"/>
      <c r="AN51" s="20"/>
      <c r="AO51" s="20"/>
      <c r="AP51" s="32"/>
      <c r="AQ51" s="33"/>
      <c r="AR51" s="33"/>
      <c r="AS51" s="33"/>
      <c r="AT51" s="33"/>
      <c r="AU51" s="33"/>
      <c r="AV51" s="33"/>
      <c r="AW51" s="33"/>
      <c r="AX51" s="30"/>
      <c r="AY51" s="31"/>
      <c r="AZ51" s="31"/>
      <c r="BA51" s="31"/>
      <c r="BB51" s="31"/>
      <c r="BC51" s="31"/>
      <c r="BD51" s="31"/>
      <c r="BE51" s="16"/>
      <c r="BF51" s="18"/>
      <c r="BG51" s="18"/>
      <c r="BH51" s="18"/>
      <c r="BI51" s="18"/>
      <c r="BJ51" s="18"/>
      <c r="BK51" s="18"/>
      <c r="BL51" s="18"/>
      <c r="BM51" s="16"/>
      <c r="BN51" s="18"/>
      <c r="BO51" s="18"/>
      <c r="BP51" s="18"/>
      <c r="BQ51" s="18"/>
      <c r="BR51" s="18"/>
      <c r="BS51" s="18"/>
      <c r="BT51" s="18"/>
      <c r="BU51" s="16"/>
      <c r="BV51" s="18"/>
      <c r="BW51" s="18"/>
      <c r="BX51" s="18"/>
      <c r="BY51" s="18"/>
      <c r="BZ51" s="18"/>
      <c r="CA51" s="18"/>
      <c r="CB51" s="18"/>
      <c r="CC51" s="11"/>
      <c r="CD51" s="11"/>
      <c r="CE51" s="11"/>
      <c r="CF51" s="11"/>
    </row>
    <row r="52" spans="1:84" s="65" customFormat="1" x14ac:dyDescent="0.25">
      <c r="A52" s="27"/>
      <c r="B52" s="27"/>
      <c r="C52" s="21"/>
      <c r="D52" s="22"/>
      <c r="E52" s="22"/>
      <c r="F52" s="13"/>
      <c r="G52" s="18"/>
      <c r="H52" s="18"/>
      <c r="I52" s="2"/>
      <c r="J52" s="11"/>
      <c r="K52" s="11"/>
      <c r="L52" s="19"/>
      <c r="M52" s="20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20"/>
      <c r="AH52" s="20"/>
      <c r="AI52" s="20"/>
      <c r="AJ52" s="20"/>
      <c r="AK52" s="20"/>
      <c r="AL52" s="20"/>
      <c r="AM52" s="20"/>
      <c r="AN52" s="20"/>
      <c r="AO52" s="20"/>
      <c r="AP52" s="32"/>
      <c r="AQ52" s="33"/>
      <c r="AR52" s="33"/>
      <c r="AS52" s="33"/>
      <c r="AT52" s="33"/>
      <c r="AU52" s="33"/>
      <c r="AV52" s="33"/>
      <c r="AW52" s="33"/>
      <c r="AX52" s="30"/>
      <c r="AY52" s="31"/>
      <c r="AZ52" s="31"/>
      <c r="BA52" s="31"/>
      <c r="BB52" s="31"/>
      <c r="BC52" s="31"/>
      <c r="BD52" s="31"/>
      <c r="BE52" s="16"/>
      <c r="BF52" s="18"/>
      <c r="BG52" s="18"/>
      <c r="BH52" s="18"/>
      <c r="BI52" s="18"/>
      <c r="BJ52" s="18"/>
      <c r="BK52" s="18"/>
      <c r="BL52" s="18"/>
      <c r="BM52" s="16"/>
      <c r="BN52" s="18"/>
      <c r="BO52" s="18"/>
      <c r="BP52" s="18"/>
      <c r="BQ52" s="18"/>
      <c r="BR52" s="18"/>
      <c r="BS52" s="18"/>
      <c r="BT52" s="18"/>
      <c r="BU52" s="16"/>
      <c r="BV52" s="18"/>
      <c r="BW52" s="18"/>
      <c r="BX52" s="18"/>
      <c r="BY52" s="18"/>
      <c r="BZ52" s="18"/>
      <c r="CA52" s="18"/>
      <c r="CB52" s="18"/>
      <c r="CC52" s="11"/>
      <c r="CD52" s="11"/>
      <c r="CE52" s="11"/>
      <c r="CF52" s="11"/>
    </row>
    <row r="53" spans="1:84" s="65" customFormat="1" x14ac:dyDescent="0.25">
      <c r="A53" s="27"/>
      <c r="B53" s="27"/>
      <c r="C53" s="21"/>
      <c r="D53" s="22"/>
      <c r="E53" s="22"/>
      <c r="F53" s="13"/>
      <c r="G53" s="18"/>
      <c r="H53" s="18"/>
      <c r="I53" s="2"/>
      <c r="J53" s="11"/>
      <c r="K53" s="11"/>
      <c r="L53" s="19"/>
      <c r="M53" s="20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20"/>
      <c r="AH53" s="20"/>
      <c r="AI53" s="20"/>
      <c r="AJ53" s="20"/>
      <c r="AK53" s="20"/>
      <c r="AL53" s="20"/>
      <c r="AM53" s="20"/>
      <c r="AN53" s="20"/>
      <c r="AO53" s="20"/>
      <c r="AP53" s="32"/>
      <c r="AQ53" s="33"/>
      <c r="AR53" s="33"/>
      <c r="AS53" s="33"/>
      <c r="AT53" s="33"/>
      <c r="AU53" s="33"/>
      <c r="AV53" s="33"/>
      <c r="AW53" s="33"/>
      <c r="AX53" s="30"/>
      <c r="AY53" s="31"/>
      <c r="AZ53" s="31"/>
      <c r="BA53" s="31"/>
      <c r="BB53" s="31"/>
      <c r="BC53" s="31"/>
      <c r="BD53" s="31"/>
      <c r="BE53" s="16"/>
      <c r="BF53" s="18"/>
      <c r="BG53" s="18"/>
      <c r="BH53" s="18"/>
      <c r="BI53" s="18"/>
      <c r="BJ53" s="18"/>
      <c r="BK53" s="18"/>
      <c r="BL53" s="18"/>
      <c r="BM53" s="16"/>
      <c r="BN53" s="18"/>
      <c r="BO53" s="18"/>
      <c r="BP53" s="18"/>
      <c r="BQ53" s="18"/>
      <c r="BR53" s="18"/>
      <c r="BS53" s="18"/>
      <c r="BT53" s="18"/>
      <c r="BU53" s="16"/>
      <c r="BV53" s="18"/>
      <c r="BW53" s="18"/>
      <c r="BX53" s="18"/>
      <c r="BY53" s="18"/>
      <c r="BZ53" s="18"/>
      <c r="CA53" s="18"/>
      <c r="CB53" s="18"/>
      <c r="CC53" s="11"/>
      <c r="CD53" s="11"/>
      <c r="CE53" s="11"/>
      <c r="CF53" s="11"/>
    </row>
    <row r="54" spans="1:84" s="65" customFormat="1" x14ac:dyDescent="0.25">
      <c r="A54" s="27"/>
      <c r="B54" s="27"/>
      <c r="C54" s="21"/>
      <c r="D54" s="22"/>
      <c r="E54" s="22"/>
      <c r="F54" s="13"/>
      <c r="G54" s="18"/>
      <c r="H54" s="18"/>
      <c r="I54" s="2"/>
      <c r="J54" s="11"/>
      <c r="K54" s="11"/>
      <c r="L54" s="19"/>
      <c r="M54" s="20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20"/>
      <c r="AH54" s="20"/>
      <c r="AI54" s="20"/>
      <c r="AJ54" s="20"/>
      <c r="AK54" s="20"/>
      <c r="AL54" s="20"/>
      <c r="AM54" s="20"/>
      <c r="AN54" s="20"/>
      <c r="AO54" s="20"/>
      <c r="AP54" s="32"/>
      <c r="AQ54" s="33"/>
      <c r="AR54" s="33"/>
      <c r="AS54" s="33"/>
      <c r="AT54" s="33"/>
      <c r="AU54" s="33"/>
      <c r="AV54" s="33"/>
      <c r="AW54" s="33"/>
      <c r="AX54" s="30"/>
      <c r="AY54" s="31"/>
      <c r="AZ54" s="31"/>
      <c r="BA54" s="31"/>
      <c r="BB54" s="31"/>
      <c r="BC54" s="31"/>
      <c r="BD54" s="31"/>
      <c r="BE54" s="16"/>
      <c r="BF54" s="18"/>
      <c r="BG54" s="18"/>
      <c r="BH54" s="18"/>
      <c r="BI54" s="18"/>
      <c r="BJ54" s="18"/>
      <c r="BK54" s="18"/>
      <c r="BL54" s="18"/>
      <c r="BM54" s="16"/>
      <c r="BN54" s="18"/>
      <c r="BO54" s="18"/>
      <c r="BP54" s="18"/>
      <c r="BQ54" s="18"/>
      <c r="BR54" s="18"/>
      <c r="BS54" s="18"/>
      <c r="BT54" s="18"/>
      <c r="BU54" s="16"/>
      <c r="BV54" s="18"/>
      <c r="BW54" s="18"/>
      <c r="BX54" s="18"/>
      <c r="BY54" s="18"/>
      <c r="BZ54" s="18"/>
      <c r="CA54" s="18"/>
      <c r="CB54" s="18"/>
      <c r="CC54" s="11"/>
      <c r="CD54" s="11"/>
      <c r="CE54" s="11"/>
      <c r="CF54" s="11"/>
    </row>
    <row r="55" spans="1:84" s="65" customFormat="1" x14ac:dyDescent="0.25">
      <c r="A55" s="27"/>
      <c r="B55" s="27"/>
      <c r="C55" s="21"/>
      <c r="D55" s="22"/>
      <c r="E55" s="22"/>
      <c r="F55" s="13"/>
      <c r="G55" s="18"/>
      <c r="H55" s="18"/>
      <c r="I55" s="2"/>
      <c r="J55" s="11"/>
      <c r="K55" s="11"/>
      <c r="L55" s="19"/>
      <c r="M55" s="20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20"/>
      <c r="AH55" s="20"/>
      <c r="AI55" s="20"/>
      <c r="AJ55" s="20"/>
      <c r="AK55" s="20"/>
      <c r="AL55" s="20"/>
      <c r="AM55" s="20"/>
      <c r="AN55" s="20"/>
      <c r="AO55" s="20"/>
      <c r="AP55" s="32"/>
      <c r="AQ55" s="33"/>
      <c r="AR55" s="33"/>
      <c r="AS55" s="33"/>
      <c r="AT55" s="33"/>
      <c r="AU55" s="33"/>
      <c r="AV55" s="33"/>
      <c r="AW55" s="33"/>
      <c r="AX55" s="30"/>
      <c r="AY55" s="31"/>
      <c r="AZ55" s="31"/>
      <c r="BA55" s="31"/>
      <c r="BB55" s="31"/>
      <c r="BC55" s="31"/>
      <c r="BD55" s="31"/>
      <c r="BE55" s="16"/>
      <c r="BF55" s="18"/>
      <c r="BG55" s="18"/>
      <c r="BH55" s="18"/>
      <c r="BI55" s="18"/>
      <c r="BJ55" s="18"/>
      <c r="BK55" s="18"/>
      <c r="BL55" s="18"/>
      <c r="BM55" s="16"/>
      <c r="BN55" s="18"/>
      <c r="BO55" s="18"/>
      <c r="BP55" s="18"/>
      <c r="BQ55" s="18"/>
      <c r="BR55" s="18"/>
      <c r="BS55" s="18"/>
      <c r="BT55" s="18"/>
      <c r="BU55" s="16"/>
      <c r="BV55" s="18"/>
      <c r="BW55" s="18"/>
      <c r="BX55" s="18"/>
      <c r="BY55" s="18"/>
      <c r="BZ55" s="18"/>
      <c r="CA55" s="18"/>
      <c r="CB55" s="18"/>
      <c r="CC55" s="11"/>
      <c r="CD55" s="11"/>
      <c r="CE55" s="11"/>
      <c r="CF55" s="11"/>
    </row>
    <row r="56" spans="1:84" s="65" customFormat="1" x14ac:dyDescent="0.25">
      <c r="A56" s="27"/>
      <c r="B56" s="27"/>
      <c r="C56" s="21"/>
      <c r="D56" s="22"/>
      <c r="E56" s="22"/>
      <c r="F56" s="13"/>
      <c r="G56" s="18"/>
      <c r="H56" s="18"/>
      <c r="I56" s="2"/>
      <c r="J56" s="11"/>
      <c r="K56" s="11"/>
      <c r="L56" s="19"/>
      <c r="M56" s="20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20"/>
      <c r="AH56" s="20"/>
      <c r="AI56" s="20"/>
      <c r="AJ56" s="20"/>
      <c r="AK56" s="20"/>
      <c r="AL56" s="20"/>
      <c r="AM56" s="20"/>
      <c r="AN56" s="20"/>
      <c r="AO56" s="20"/>
      <c r="AP56" s="32"/>
      <c r="AQ56" s="33"/>
      <c r="AR56" s="33"/>
      <c r="AS56" s="33"/>
      <c r="AT56" s="33"/>
      <c r="AU56" s="33"/>
      <c r="AV56" s="33"/>
      <c r="AW56" s="33"/>
      <c r="AX56" s="30"/>
      <c r="AY56" s="31"/>
      <c r="AZ56" s="31"/>
      <c r="BA56" s="31"/>
      <c r="BB56" s="31"/>
      <c r="BC56" s="31"/>
      <c r="BD56" s="31"/>
      <c r="BE56" s="16"/>
      <c r="BF56" s="18"/>
      <c r="BG56" s="18"/>
      <c r="BH56" s="18"/>
      <c r="BI56" s="18"/>
      <c r="BJ56" s="18"/>
      <c r="BK56" s="18"/>
      <c r="BL56" s="18"/>
      <c r="BM56" s="16"/>
      <c r="BN56" s="18"/>
      <c r="BO56" s="18"/>
      <c r="BP56" s="18"/>
      <c r="BQ56" s="18"/>
      <c r="BR56" s="18"/>
      <c r="BS56" s="18"/>
      <c r="BT56" s="18"/>
      <c r="BU56" s="16"/>
      <c r="BV56" s="18"/>
      <c r="BW56" s="18"/>
      <c r="BX56" s="18"/>
      <c r="BY56" s="18"/>
      <c r="BZ56" s="18"/>
      <c r="CA56" s="18"/>
      <c r="CB56" s="18"/>
      <c r="CC56" s="11"/>
      <c r="CD56" s="11"/>
      <c r="CE56" s="11"/>
      <c r="CF56" s="11"/>
    </row>
    <row r="57" spans="1:84" s="65" customFormat="1" x14ac:dyDescent="0.25">
      <c r="A57" s="27"/>
      <c r="B57" s="27"/>
      <c r="C57" s="21"/>
      <c r="D57" s="22"/>
      <c r="E57" s="22"/>
      <c r="F57" s="13"/>
      <c r="G57" s="18"/>
      <c r="H57" s="18"/>
      <c r="I57" s="2"/>
      <c r="J57" s="11"/>
      <c r="K57" s="11"/>
      <c r="L57" s="19"/>
      <c r="M57" s="20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20"/>
      <c r="AH57" s="20"/>
      <c r="AI57" s="20"/>
      <c r="AJ57" s="20"/>
      <c r="AK57" s="20"/>
      <c r="AL57" s="20"/>
      <c r="AM57" s="20"/>
      <c r="AN57" s="20"/>
      <c r="AO57" s="20"/>
      <c r="AP57" s="32"/>
      <c r="AQ57" s="33"/>
      <c r="AR57" s="33"/>
      <c r="AS57" s="33"/>
      <c r="AT57" s="33"/>
      <c r="AU57" s="33"/>
      <c r="AV57" s="33"/>
      <c r="AW57" s="33"/>
      <c r="AX57" s="30"/>
      <c r="AY57" s="31"/>
      <c r="AZ57" s="31"/>
      <c r="BA57" s="31"/>
      <c r="BB57" s="31"/>
      <c r="BC57" s="31"/>
      <c r="BD57" s="31"/>
      <c r="BE57" s="16"/>
      <c r="BF57" s="18"/>
      <c r="BG57" s="18"/>
      <c r="BH57" s="18"/>
      <c r="BI57" s="18"/>
      <c r="BJ57" s="18"/>
      <c r="BK57" s="18"/>
      <c r="BL57" s="18"/>
      <c r="BM57" s="16"/>
      <c r="BN57" s="18"/>
      <c r="BO57" s="18"/>
      <c r="BP57" s="18"/>
      <c r="BQ57" s="18"/>
      <c r="BR57" s="18"/>
      <c r="BS57" s="18"/>
      <c r="BT57" s="18"/>
      <c r="BU57" s="16"/>
      <c r="BV57" s="18"/>
      <c r="BW57" s="18"/>
      <c r="BX57" s="18"/>
      <c r="BY57" s="18"/>
      <c r="BZ57" s="18"/>
      <c r="CA57" s="18"/>
      <c r="CB57" s="18"/>
      <c r="CC57" s="11"/>
      <c r="CD57" s="11"/>
      <c r="CE57" s="11"/>
      <c r="CF57" s="11"/>
    </row>
    <row r="58" spans="1:84" s="65" customFormat="1" x14ac:dyDescent="0.25">
      <c r="A58" s="27"/>
      <c r="B58" s="27"/>
      <c r="C58" s="21"/>
      <c r="D58" s="22"/>
      <c r="E58" s="22"/>
      <c r="F58" s="13"/>
      <c r="G58" s="18"/>
      <c r="H58" s="18"/>
      <c r="I58" s="2"/>
      <c r="J58" s="11"/>
      <c r="K58" s="11"/>
      <c r="L58" s="19"/>
      <c r="M58" s="20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20"/>
      <c r="AH58" s="20"/>
      <c r="AI58" s="20"/>
      <c r="AJ58" s="20"/>
      <c r="AK58" s="20"/>
      <c r="AL58" s="20"/>
      <c r="AM58" s="20"/>
      <c r="AN58" s="20"/>
      <c r="AO58" s="20"/>
      <c r="AP58" s="32"/>
      <c r="AQ58" s="33"/>
      <c r="AR58" s="33"/>
      <c r="AS58" s="33"/>
      <c r="AT58" s="33"/>
      <c r="AU58" s="33"/>
      <c r="AV58" s="33"/>
      <c r="AW58" s="33"/>
      <c r="AX58" s="30"/>
      <c r="AY58" s="31"/>
      <c r="AZ58" s="31"/>
      <c r="BA58" s="31"/>
      <c r="BB58" s="31"/>
      <c r="BC58" s="31"/>
      <c r="BD58" s="31"/>
      <c r="BE58" s="16"/>
      <c r="BF58" s="18"/>
      <c r="BG58" s="18"/>
      <c r="BH58" s="18"/>
      <c r="BI58" s="18"/>
      <c r="BJ58" s="18"/>
      <c r="BK58" s="18"/>
      <c r="BL58" s="18"/>
      <c r="BM58" s="16"/>
      <c r="BN58" s="18"/>
      <c r="BO58" s="18"/>
      <c r="BP58" s="18"/>
      <c r="BQ58" s="18"/>
      <c r="BR58" s="18"/>
      <c r="BS58" s="18"/>
      <c r="BT58" s="18"/>
      <c r="BU58" s="16"/>
      <c r="BV58" s="18"/>
      <c r="BW58" s="18"/>
      <c r="BX58" s="18"/>
      <c r="BY58" s="18"/>
      <c r="BZ58" s="18"/>
      <c r="CA58" s="18"/>
      <c r="CB58" s="18"/>
      <c r="CC58" s="11"/>
      <c r="CD58" s="11"/>
      <c r="CE58" s="11"/>
      <c r="CF58" s="11"/>
    </row>
    <row r="59" spans="1:84" s="65" customFormat="1" x14ac:dyDescent="0.25">
      <c r="A59" s="27"/>
      <c r="B59" s="27"/>
      <c r="C59" s="21"/>
      <c r="D59" s="22"/>
      <c r="E59" s="22"/>
      <c r="F59" s="13"/>
      <c r="G59" s="18"/>
      <c r="H59" s="18"/>
      <c r="I59" s="2"/>
      <c r="J59" s="11"/>
      <c r="K59" s="11"/>
      <c r="L59" s="19"/>
      <c r="M59" s="20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20"/>
      <c r="AH59" s="20"/>
      <c r="AI59" s="20"/>
      <c r="AJ59" s="20"/>
      <c r="AK59" s="20"/>
      <c r="AL59" s="20"/>
      <c r="AM59" s="20"/>
      <c r="AN59" s="20"/>
      <c r="AO59" s="20"/>
      <c r="AP59" s="32"/>
      <c r="AQ59" s="33"/>
      <c r="AR59" s="33"/>
      <c r="AS59" s="33"/>
      <c r="AT59" s="33"/>
      <c r="AU59" s="33"/>
      <c r="AV59" s="33"/>
      <c r="AW59" s="33"/>
      <c r="AX59" s="30"/>
      <c r="AY59" s="31"/>
      <c r="AZ59" s="31"/>
      <c r="BA59" s="31"/>
      <c r="BB59" s="31"/>
      <c r="BC59" s="31"/>
      <c r="BD59" s="31"/>
      <c r="BE59" s="16"/>
      <c r="BF59" s="18"/>
      <c r="BG59" s="18"/>
      <c r="BH59" s="18"/>
      <c r="BI59" s="18"/>
      <c r="BJ59" s="18"/>
      <c r="BK59" s="18"/>
      <c r="BL59" s="18"/>
      <c r="BM59" s="16"/>
      <c r="BN59" s="18"/>
      <c r="BO59" s="18"/>
      <c r="BP59" s="18"/>
      <c r="BQ59" s="18"/>
      <c r="BR59" s="18"/>
      <c r="BS59" s="18"/>
      <c r="BT59" s="18"/>
      <c r="BU59" s="16"/>
      <c r="BV59" s="18"/>
      <c r="BW59" s="18"/>
      <c r="BX59" s="18"/>
      <c r="BY59" s="18"/>
      <c r="BZ59" s="18"/>
      <c r="CA59" s="18"/>
      <c r="CB59" s="18"/>
      <c r="CC59" s="11"/>
      <c r="CD59" s="11"/>
      <c r="CE59" s="11"/>
      <c r="CF59" s="11"/>
    </row>
    <row r="60" spans="1:84" s="65" customFormat="1" x14ac:dyDescent="0.25">
      <c r="A60" s="27"/>
      <c r="B60" s="27"/>
      <c r="C60" s="21"/>
      <c r="D60" s="22"/>
      <c r="E60" s="22"/>
      <c r="F60" s="13"/>
      <c r="G60" s="18"/>
      <c r="H60" s="18"/>
      <c r="I60" s="2"/>
      <c r="J60" s="11"/>
      <c r="K60" s="11"/>
      <c r="L60" s="19"/>
      <c r="M60" s="20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20"/>
      <c r="AH60" s="20"/>
      <c r="AI60" s="20"/>
      <c r="AJ60" s="20"/>
      <c r="AK60" s="20"/>
      <c r="AL60" s="20"/>
      <c r="AM60" s="20"/>
      <c r="AN60" s="20"/>
      <c r="AO60" s="20"/>
      <c r="AP60" s="32"/>
      <c r="AQ60" s="33"/>
      <c r="AR60" s="33"/>
      <c r="AS60" s="33"/>
      <c r="AT60" s="33"/>
      <c r="AU60" s="33"/>
      <c r="AV60" s="33"/>
      <c r="AW60" s="33"/>
      <c r="AX60" s="30"/>
      <c r="AY60" s="31"/>
      <c r="AZ60" s="31"/>
      <c r="BA60" s="31"/>
      <c r="BB60" s="31"/>
      <c r="BC60" s="31"/>
      <c r="BD60" s="31"/>
      <c r="BE60" s="16"/>
      <c r="BF60" s="18"/>
      <c r="BG60" s="18"/>
      <c r="BH60" s="18"/>
      <c r="BI60" s="18"/>
      <c r="BJ60" s="18"/>
      <c r="BK60" s="18"/>
      <c r="BL60" s="18"/>
      <c r="BM60" s="16"/>
      <c r="BN60" s="18"/>
      <c r="BO60" s="18"/>
      <c r="BP60" s="18"/>
      <c r="BQ60" s="18"/>
      <c r="BR60" s="18"/>
      <c r="BS60" s="18"/>
      <c r="BT60" s="18"/>
      <c r="BU60" s="16"/>
      <c r="BV60" s="18"/>
      <c r="BW60" s="18"/>
      <c r="BX60" s="18"/>
      <c r="BY60" s="18"/>
      <c r="BZ60" s="18"/>
      <c r="CA60" s="18"/>
      <c r="CB60" s="18"/>
      <c r="CC60" s="11"/>
      <c r="CD60" s="11"/>
      <c r="CE60" s="11"/>
      <c r="CF60" s="11"/>
    </row>
    <row r="61" spans="1:84" s="65" customFormat="1" x14ac:dyDescent="0.25">
      <c r="A61" s="27"/>
      <c r="B61" s="27"/>
      <c r="C61" s="21"/>
      <c r="D61" s="22"/>
      <c r="E61" s="22"/>
      <c r="F61" s="13"/>
      <c r="G61" s="18"/>
      <c r="H61" s="18"/>
      <c r="I61" s="2"/>
      <c r="J61" s="11"/>
      <c r="K61" s="11"/>
      <c r="L61" s="19"/>
      <c r="M61" s="20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20"/>
      <c r="AH61" s="20"/>
      <c r="AI61" s="20"/>
      <c r="AJ61" s="20"/>
      <c r="AK61" s="20"/>
      <c r="AL61" s="20"/>
      <c r="AM61" s="20"/>
      <c r="AN61" s="20"/>
      <c r="AO61" s="20"/>
      <c r="AP61" s="32"/>
      <c r="AQ61" s="33"/>
      <c r="AR61" s="33"/>
      <c r="AS61" s="33"/>
      <c r="AT61" s="33"/>
      <c r="AU61" s="33"/>
      <c r="AV61" s="33"/>
      <c r="AW61" s="33"/>
      <c r="AX61" s="30"/>
      <c r="AY61" s="31"/>
      <c r="AZ61" s="31"/>
      <c r="BA61" s="31"/>
      <c r="BB61" s="31"/>
      <c r="BC61" s="31"/>
      <c r="BD61" s="31"/>
      <c r="BE61" s="16"/>
      <c r="BF61" s="18"/>
      <c r="BG61" s="18"/>
      <c r="BH61" s="18"/>
      <c r="BI61" s="18"/>
      <c r="BJ61" s="18"/>
      <c r="BK61" s="18"/>
      <c r="BL61" s="18"/>
      <c r="BM61" s="16"/>
      <c r="BN61" s="18"/>
      <c r="BO61" s="18"/>
      <c r="BP61" s="18"/>
      <c r="BQ61" s="18"/>
      <c r="BR61" s="18"/>
      <c r="BS61" s="18"/>
      <c r="BT61" s="18"/>
      <c r="BU61" s="16"/>
      <c r="BV61" s="18"/>
      <c r="BW61" s="18"/>
      <c r="BX61" s="18"/>
      <c r="BY61" s="18"/>
      <c r="BZ61" s="18"/>
      <c r="CA61" s="18"/>
      <c r="CB61" s="18"/>
      <c r="CC61" s="11"/>
      <c r="CD61" s="11"/>
      <c r="CE61" s="11"/>
      <c r="CF61" s="11"/>
    </row>
    <row r="62" spans="1:84" s="65" customFormat="1" x14ac:dyDescent="0.25">
      <c r="A62" s="27"/>
      <c r="B62" s="27"/>
      <c r="C62" s="21"/>
      <c r="D62" s="22"/>
      <c r="E62" s="22"/>
      <c r="F62" s="13"/>
      <c r="G62" s="18"/>
      <c r="H62" s="18"/>
      <c r="I62" s="2"/>
      <c r="J62" s="11"/>
      <c r="K62" s="11"/>
      <c r="L62" s="19"/>
      <c r="M62" s="20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20"/>
      <c r="AH62" s="20"/>
      <c r="AI62" s="20"/>
      <c r="AJ62" s="20"/>
      <c r="AK62" s="20"/>
      <c r="AL62" s="20"/>
      <c r="AM62" s="20"/>
      <c r="AN62" s="20"/>
      <c r="AO62" s="20"/>
      <c r="AP62" s="32"/>
      <c r="AQ62" s="33"/>
      <c r="AR62" s="33"/>
      <c r="AS62" s="33"/>
      <c r="AT62" s="33"/>
      <c r="AU62" s="33"/>
      <c r="AV62" s="33"/>
      <c r="AW62" s="33"/>
      <c r="AX62" s="30"/>
      <c r="AY62" s="31"/>
      <c r="AZ62" s="31"/>
      <c r="BA62" s="31"/>
      <c r="BB62" s="31"/>
      <c r="BC62" s="31"/>
      <c r="BD62" s="31"/>
      <c r="BE62" s="16"/>
      <c r="BF62" s="18"/>
      <c r="BG62" s="18"/>
      <c r="BH62" s="18"/>
      <c r="BI62" s="18"/>
      <c r="BJ62" s="18"/>
      <c r="BK62" s="18"/>
      <c r="BL62" s="18"/>
      <c r="BM62" s="16"/>
      <c r="BN62" s="18"/>
      <c r="BO62" s="18"/>
      <c r="BP62" s="18"/>
      <c r="BQ62" s="18"/>
      <c r="BR62" s="18"/>
      <c r="BS62" s="18"/>
      <c r="BT62" s="18"/>
      <c r="BU62" s="16"/>
      <c r="BV62" s="18"/>
      <c r="BW62" s="18"/>
      <c r="BX62" s="18"/>
      <c r="BY62" s="18"/>
      <c r="BZ62" s="18"/>
      <c r="CA62" s="18"/>
      <c r="CB62" s="18"/>
      <c r="CC62" s="11"/>
      <c r="CD62" s="11"/>
      <c r="CE62" s="11"/>
      <c r="CF62" s="11"/>
    </row>
    <row r="63" spans="1:84" s="65" customFormat="1" x14ac:dyDescent="0.25">
      <c r="A63" s="27"/>
      <c r="B63" s="27"/>
      <c r="C63" s="21"/>
      <c r="D63" s="22"/>
      <c r="E63" s="22"/>
      <c r="F63" s="13"/>
      <c r="G63" s="18"/>
      <c r="H63" s="18"/>
      <c r="I63" s="2"/>
      <c r="J63" s="11"/>
      <c r="K63" s="11"/>
      <c r="L63" s="19"/>
      <c r="M63" s="20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20"/>
      <c r="AH63" s="20"/>
      <c r="AI63" s="20"/>
      <c r="AJ63" s="20"/>
      <c r="AK63" s="20"/>
      <c r="AL63" s="20"/>
      <c r="AM63" s="20"/>
      <c r="AN63" s="20"/>
      <c r="AO63" s="20"/>
      <c r="AP63" s="32"/>
      <c r="AQ63" s="33"/>
      <c r="AR63" s="33"/>
      <c r="AS63" s="33"/>
      <c r="AT63" s="33"/>
      <c r="AU63" s="33"/>
      <c r="AV63" s="33"/>
      <c r="AW63" s="33"/>
      <c r="AX63" s="30"/>
      <c r="AY63" s="31"/>
      <c r="AZ63" s="31"/>
      <c r="BA63" s="31"/>
      <c r="BB63" s="31"/>
      <c r="BC63" s="31"/>
      <c r="BD63" s="31"/>
      <c r="BE63" s="16"/>
      <c r="BF63" s="18"/>
      <c r="BG63" s="18"/>
      <c r="BH63" s="18"/>
      <c r="BI63" s="18"/>
      <c r="BJ63" s="18"/>
      <c r="BK63" s="18"/>
      <c r="BL63" s="18"/>
      <c r="BM63" s="16"/>
      <c r="BN63" s="18"/>
      <c r="BO63" s="18"/>
      <c r="BP63" s="18"/>
      <c r="BQ63" s="18"/>
      <c r="BR63" s="18"/>
      <c r="BS63" s="18"/>
      <c r="BT63" s="18"/>
      <c r="BU63" s="16"/>
      <c r="BV63" s="18"/>
      <c r="BW63" s="18"/>
      <c r="BX63" s="18"/>
      <c r="BY63" s="18"/>
      <c r="BZ63" s="18"/>
      <c r="CA63" s="18"/>
      <c r="CB63" s="18"/>
      <c r="CC63" s="11"/>
      <c r="CD63" s="11"/>
      <c r="CE63" s="11"/>
      <c r="CF63" s="11"/>
    </row>
    <row r="64" spans="1:84" s="65" customFormat="1" x14ac:dyDescent="0.25">
      <c r="A64" s="27"/>
      <c r="B64" s="27"/>
      <c r="C64" s="21"/>
      <c r="D64" s="22"/>
      <c r="E64" s="22"/>
      <c r="F64" s="13"/>
      <c r="G64" s="18"/>
      <c r="H64" s="18"/>
      <c r="I64" s="2"/>
      <c r="J64" s="11"/>
      <c r="K64" s="11"/>
      <c r="L64" s="19"/>
      <c r="M64" s="20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20"/>
      <c r="AH64" s="20"/>
      <c r="AI64" s="20"/>
      <c r="AJ64" s="20"/>
      <c r="AK64" s="20"/>
      <c r="AL64" s="20"/>
      <c r="AM64" s="20"/>
      <c r="AN64" s="20"/>
      <c r="AO64" s="20"/>
      <c r="AP64" s="32"/>
      <c r="AQ64" s="33"/>
      <c r="AR64" s="33"/>
      <c r="AS64" s="33"/>
      <c r="AT64" s="33"/>
      <c r="AU64" s="33"/>
      <c r="AV64" s="33"/>
      <c r="AW64" s="33"/>
      <c r="AX64" s="30"/>
      <c r="AY64" s="31"/>
      <c r="AZ64" s="31"/>
      <c r="BA64" s="31"/>
      <c r="BB64" s="31"/>
      <c r="BC64" s="31"/>
      <c r="BD64" s="31"/>
      <c r="BE64" s="16"/>
      <c r="BF64" s="18"/>
      <c r="BG64" s="18"/>
      <c r="BH64" s="18"/>
      <c r="BI64" s="18"/>
      <c r="BJ64" s="18"/>
      <c r="BK64" s="18"/>
      <c r="BL64" s="18"/>
      <c r="BM64" s="16"/>
      <c r="BN64" s="18"/>
      <c r="BO64" s="18"/>
      <c r="BP64" s="18"/>
      <c r="BQ64" s="18"/>
      <c r="BR64" s="18"/>
      <c r="BS64" s="18"/>
      <c r="BT64" s="18"/>
      <c r="BU64" s="16"/>
      <c r="BV64" s="18"/>
      <c r="BW64" s="18"/>
      <c r="BX64" s="18"/>
      <c r="BY64" s="18"/>
      <c r="BZ64" s="18"/>
      <c r="CA64" s="18"/>
      <c r="CB64" s="18"/>
      <c r="CC64" s="11"/>
      <c r="CD64" s="11"/>
      <c r="CE64" s="11"/>
      <c r="CF64" s="11"/>
    </row>
    <row r="65" spans="1:89" s="65" customFormat="1" x14ac:dyDescent="0.25">
      <c r="A65" s="27"/>
      <c r="B65" s="27"/>
      <c r="C65" s="21"/>
      <c r="D65" s="22"/>
      <c r="E65" s="22"/>
      <c r="F65" s="13"/>
      <c r="G65" s="18"/>
      <c r="H65" s="18"/>
      <c r="I65" s="2"/>
      <c r="J65" s="11"/>
      <c r="K65" s="11"/>
      <c r="L65" s="19"/>
      <c r="M65" s="20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20"/>
      <c r="AH65" s="20"/>
      <c r="AI65" s="20"/>
      <c r="AJ65" s="20"/>
      <c r="AK65" s="20"/>
      <c r="AL65" s="20"/>
      <c r="AM65" s="20"/>
      <c r="AN65" s="20"/>
      <c r="AO65" s="20"/>
      <c r="AP65" s="32"/>
      <c r="AQ65" s="33"/>
      <c r="AR65" s="33"/>
      <c r="AS65" s="33"/>
      <c r="AT65" s="33"/>
      <c r="AU65" s="33"/>
      <c r="AV65" s="33"/>
      <c r="AW65" s="33"/>
      <c r="AX65" s="30"/>
      <c r="AY65" s="31"/>
      <c r="AZ65" s="31"/>
      <c r="BA65" s="31"/>
      <c r="BB65" s="31"/>
      <c r="BC65" s="31"/>
      <c r="BD65" s="31"/>
      <c r="BE65" s="16"/>
      <c r="BF65" s="18"/>
      <c r="BG65" s="18"/>
      <c r="BH65" s="18"/>
      <c r="BI65" s="18"/>
      <c r="BJ65" s="18"/>
      <c r="BK65" s="18"/>
      <c r="BL65" s="18"/>
      <c r="BM65" s="16"/>
      <c r="BN65" s="18"/>
      <c r="BO65" s="18"/>
      <c r="BP65" s="18"/>
      <c r="BQ65" s="18"/>
      <c r="BR65" s="18"/>
      <c r="BS65" s="18"/>
      <c r="BT65" s="18"/>
      <c r="BU65" s="16"/>
      <c r="BV65" s="18"/>
      <c r="BW65" s="18"/>
      <c r="BX65" s="18"/>
      <c r="BY65" s="18"/>
      <c r="BZ65" s="18"/>
      <c r="CA65" s="18"/>
      <c r="CB65" s="18"/>
      <c r="CC65" s="11"/>
      <c r="CD65" s="11"/>
      <c r="CE65" s="11"/>
      <c r="CF65" s="11"/>
    </row>
    <row r="66" spans="1:89" s="65" customFormat="1" x14ac:dyDescent="0.25">
      <c r="F66" s="27"/>
      <c r="G66" s="27"/>
      <c r="H66" s="21"/>
      <c r="I66" s="22"/>
      <c r="J66" s="22"/>
      <c r="K66" s="13"/>
      <c r="L66" s="18"/>
      <c r="M66" s="18"/>
      <c r="N66" s="2"/>
      <c r="O66" s="11"/>
      <c r="P66" s="11"/>
      <c r="Q66" s="19"/>
      <c r="R66" s="20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20"/>
      <c r="AM66" s="20"/>
      <c r="AN66" s="20"/>
      <c r="AO66" s="20"/>
      <c r="AP66" s="20"/>
      <c r="AQ66" s="20"/>
      <c r="AR66" s="20"/>
      <c r="AS66" s="20"/>
      <c r="AT66" s="20"/>
      <c r="AU66" s="32"/>
      <c r="AV66" s="33"/>
      <c r="AW66" s="33"/>
      <c r="AX66" s="33"/>
      <c r="AY66" s="33"/>
      <c r="AZ66" s="33"/>
      <c r="BA66" s="33"/>
      <c r="BB66" s="33"/>
      <c r="BC66" s="30"/>
      <c r="BD66" s="31"/>
      <c r="BE66" s="31"/>
      <c r="BF66" s="31"/>
      <c r="BG66" s="31"/>
      <c r="BH66" s="31"/>
      <c r="BI66" s="31"/>
      <c r="BJ66" s="16"/>
      <c r="BK66" s="18"/>
      <c r="BL66" s="18"/>
      <c r="BM66" s="18"/>
      <c r="BN66" s="18"/>
      <c r="BO66" s="18"/>
      <c r="BP66" s="18"/>
      <c r="BQ66" s="18"/>
      <c r="BR66" s="16"/>
      <c r="BS66" s="18"/>
      <c r="BT66" s="18"/>
      <c r="BU66" s="18"/>
      <c r="BV66" s="18"/>
      <c r="BW66" s="18"/>
      <c r="BX66" s="18"/>
      <c r="BY66" s="18"/>
      <c r="BZ66" s="16"/>
      <c r="CA66" s="18"/>
      <c r="CB66" s="18"/>
      <c r="CC66" s="11"/>
      <c r="CD66" s="11"/>
      <c r="CE66" s="11"/>
      <c r="CF66" s="11"/>
      <c r="CG66" s="11"/>
      <c r="CH66" s="11"/>
      <c r="CI66" s="11"/>
      <c r="CJ66" s="11"/>
      <c r="CK66" s="11"/>
    </row>
    <row r="67" spans="1:89" s="65" customFormat="1" x14ac:dyDescent="0.25">
      <c r="F67" s="27"/>
      <c r="G67" s="27"/>
      <c r="H67" s="21"/>
      <c r="I67" s="22"/>
      <c r="J67" s="22"/>
      <c r="K67" s="13"/>
      <c r="L67" s="18"/>
      <c r="M67" s="18"/>
      <c r="N67" s="2"/>
      <c r="O67" s="11"/>
      <c r="P67" s="11"/>
      <c r="Q67" s="19"/>
      <c r="R67" s="20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20"/>
      <c r="AM67" s="20"/>
      <c r="AN67" s="20"/>
      <c r="AO67" s="20"/>
      <c r="AP67" s="20"/>
      <c r="AQ67" s="20"/>
      <c r="AR67" s="20"/>
      <c r="AS67" s="20"/>
      <c r="AT67" s="20"/>
      <c r="AU67" s="32"/>
      <c r="AV67" s="33"/>
      <c r="AW67" s="33"/>
      <c r="AX67" s="33"/>
      <c r="AY67" s="33"/>
      <c r="AZ67" s="33"/>
      <c r="BA67" s="33"/>
      <c r="BB67" s="33"/>
      <c r="BC67" s="30"/>
      <c r="BD67" s="31"/>
      <c r="BE67" s="31"/>
      <c r="BF67" s="31"/>
      <c r="BG67" s="31"/>
      <c r="BH67" s="31"/>
      <c r="BI67" s="31"/>
      <c r="BJ67" s="16"/>
      <c r="BK67" s="18"/>
      <c r="BL67" s="18"/>
      <c r="BM67" s="18"/>
      <c r="BN67" s="18"/>
      <c r="BO67" s="18"/>
      <c r="BP67" s="18"/>
      <c r="BQ67" s="18"/>
      <c r="BR67" s="16"/>
      <c r="BS67" s="18"/>
      <c r="BT67" s="18"/>
      <c r="BU67" s="18"/>
      <c r="BV67" s="18"/>
      <c r="BW67" s="18"/>
      <c r="BX67" s="18"/>
      <c r="BY67" s="18"/>
      <c r="BZ67" s="16"/>
      <c r="CA67" s="18"/>
      <c r="CB67" s="18"/>
      <c r="CC67" s="11"/>
      <c r="CD67" s="11"/>
      <c r="CE67" s="11"/>
      <c r="CF67" s="11"/>
      <c r="CG67" s="11"/>
      <c r="CH67" s="11"/>
      <c r="CI67" s="11"/>
      <c r="CJ67" s="11"/>
      <c r="CK67" s="11"/>
    </row>
    <row r="68" spans="1:89" s="65" customFormat="1" x14ac:dyDescent="0.25">
      <c r="F68" s="27"/>
      <c r="G68" s="27"/>
      <c r="H68" s="21"/>
      <c r="I68" s="22"/>
      <c r="J68" s="22"/>
      <c r="K68" s="13"/>
      <c r="L68" s="18"/>
      <c r="M68" s="18"/>
      <c r="N68" s="2"/>
      <c r="O68" s="11"/>
      <c r="P68" s="11"/>
      <c r="Q68" s="19"/>
      <c r="R68" s="20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20"/>
      <c r="AM68" s="20"/>
      <c r="AN68" s="20"/>
      <c r="AO68" s="20"/>
      <c r="AP68" s="20"/>
      <c r="AQ68" s="20"/>
      <c r="AR68" s="20"/>
      <c r="AS68" s="20"/>
      <c r="AT68" s="20"/>
      <c r="AU68" s="32"/>
      <c r="AV68" s="33"/>
      <c r="AW68" s="33"/>
      <c r="AX68" s="33"/>
      <c r="AY68" s="33"/>
      <c r="AZ68" s="33"/>
      <c r="BA68" s="33"/>
      <c r="BB68" s="33"/>
      <c r="BC68" s="30"/>
      <c r="BD68" s="31"/>
      <c r="BE68" s="31"/>
      <c r="BF68" s="31"/>
      <c r="BG68" s="31"/>
      <c r="BH68" s="31"/>
      <c r="BI68" s="31"/>
      <c r="BJ68" s="16"/>
      <c r="BK68" s="18"/>
      <c r="BL68" s="18"/>
      <c r="BM68" s="18"/>
      <c r="BN68" s="18"/>
      <c r="BO68" s="18"/>
      <c r="BP68" s="18"/>
      <c r="BQ68" s="18"/>
      <c r="BR68" s="16"/>
      <c r="BS68" s="18"/>
      <c r="BT68" s="18"/>
      <c r="BU68" s="18"/>
      <c r="BV68" s="18"/>
      <c r="BW68" s="18"/>
      <c r="BX68" s="18"/>
      <c r="BY68" s="18"/>
      <c r="BZ68" s="16"/>
      <c r="CA68" s="18"/>
      <c r="CB68" s="18"/>
      <c r="CC68" s="11"/>
      <c r="CD68" s="11"/>
      <c r="CE68" s="11"/>
      <c r="CF68" s="11"/>
      <c r="CG68" s="11"/>
      <c r="CH68" s="11"/>
      <c r="CI68" s="11"/>
      <c r="CJ68" s="11"/>
      <c r="CK68" s="11"/>
    </row>
    <row r="69" spans="1:89" s="65" customFormat="1" x14ac:dyDescent="0.25">
      <c r="F69" s="27"/>
      <c r="G69" s="27"/>
      <c r="H69" s="21"/>
      <c r="I69" s="22"/>
      <c r="J69" s="22"/>
      <c r="K69" s="13"/>
      <c r="L69" s="18"/>
      <c r="M69" s="18"/>
      <c r="N69" s="2"/>
      <c r="O69" s="11"/>
      <c r="P69" s="11"/>
      <c r="Q69" s="19"/>
      <c r="R69" s="20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20"/>
      <c r="AM69" s="20"/>
      <c r="AN69" s="20"/>
      <c r="AO69" s="20"/>
      <c r="AP69" s="20"/>
      <c r="AQ69" s="20"/>
      <c r="AR69" s="20"/>
      <c r="AS69" s="20"/>
      <c r="AT69" s="20"/>
      <c r="AU69" s="32"/>
      <c r="AV69" s="33"/>
      <c r="AW69" s="33"/>
      <c r="AX69" s="33"/>
      <c r="AY69" s="33"/>
      <c r="AZ69" s="33"/>
      <c r="BA69" s="33"/>
      <c r="BB69" s="33"/>
      <c r="BC69" s="30"/>
      <c r="BD69" s="31"/>
      <c r="BE69" s="31"/>
      <c r="BF69" s="31"/>
      <c r="BG69" s="31"/>
      <c r="BH69" s="31"/>
      <c r="BI69" s="31"/>
      <c r="BJ69" s="16"/>
      <c r="BK69" s="18"/>
      <c r="BL69" s="18"/>
      <c r="BM69" s="18"/>
      <c r="BN69" s="18"/>
      <c r="BO69" s="18"/>
      <c r="BP69" s="18"/>
      <c r="BQ69" s="18"/>
      <c r="BR69" s="16"/>
      <c r="BS69" s="18"/>
      <c r="BT69" s="18"/>
      <c r="BU69" s="18"/>
      <c r="BV69" s="18"/>
      <c r="BW69" s="18"/>
      <c r="BX69" s="18"/>
      <c r="BY69" s="18"/>
      <c r="BZ69" s="16"/>
      <c r="CA69" s="18"/>
      <c r="CB69" s="18"/>
      <c r="CC69" s="11"/>
      <c r="CD69" s="11"/>
      <c r="CE69" s="11"/>
      <c r="CF69" s="11"/>
      <c r="CG69" s="11"/>
      <c r="CH69" s="11"/>
      <c r="CI69" s="11"/>
      <c r="CJ69" s="11"/>
      <c r="CK69" s="11"/>
    </row>
    <row r="70" spans="1:89" s="65" customFormat="1" x14ac:dyDescent="0.25">
      <c r="F70" s="27"/>
      <c r="G70" s="27"/>
      <c r="H70" s="21"/>
      <c r="I70" s="22"/>
      <c r="J70" s="22"/>
      <c r="K70" s="13"/>
      <c r="L70" s="18"/>
      <c r="M70" s="18"/>
      <c r="N70" s="2"/>
      <c r="O70" s="11"/>
      <c r="P70" s="11"/>
      <c r="Q70" s="19"/>
      <c r="R70" s="20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20"/>
      <c r="AM70" s="20"/>
      <c r="AN70" s="20"/>
      <c r="AO70" s="20"/>
      <c r="AP70" s="20"/>
      <c r="AQ70" s="20"/>
      <c r="AR70" s="20"/>
      <c r="AS70" s="20"/>
      <c r="AT70" s="20"/>
      <c r="AU70" s="32"/>
      <c r="AV70" s="33"/>
      <c r="AW70" s="33"/>
      <c r="AX70" s="33"/>
      <c r="AY70" s="33"/>
      <c r="AZ70" s="33"/>
      <c r="BA70" s="33"/>
      <c r="BB70" s="33"/>
      <c r="BC70" s="30"/>
      <c r="BD70" s="31"/>
      <c r="BE70" s="31"/>
      <c r="BF70" s="31"/>
      <c r="BG70" s="31"/>
      <c r="BH70" s="31"/>
      <c r="BI70" s="31"/>
      <c r="BJ70" s="16"/>
      <c r="BK70" s="18"/>
      <c r="BL70" s="18"/>
      <c r="BM70" s="18"/>
      <c r="BN70" s="18"/>
      <c r="BO70" s="18"/>
      <c r="BP70" s="18"/>
      <c r="BQ70" s="18"/>
      <c r="BR70" s="16"/>
      <c r="BS70" s="18"/>
      <c r="BT70" s="18"/>
      <c r="BU70" s="18"/>
      <c r="BV70" s="18"/>
      <c r="BW70" s="18"/>
      <c r="BX70" s="18"/>
      <c r="BY70" s="18"/>
      <c r="BZ70" s="16"/>
      <c r="CA70" s="18"/>
      <c r="CB70" s="18"/>
      <c r="CC70" s="11"/>
      <c r="CD70" s="11"/>
      <c r="CE70" s="11"/>
      <c r="CF70" s="11"/>
      <c r="CG70" s="11"/>
      <c r="CH70" s="11"/>
      <c r="CI70" s="11"/>
      <c r="CJ70" s="11"/>
      <c r="CK70" s="11"/>
    </row>
    <row r="71" spans="1:89" s="65" customFormat="1" x14ac:dyDescent="0.25">
      <c r="F71" s="27"/>
      <c r="G71" s="27"/>
      <c r="H71" s="21"/>
      <c r="I71" s="22"/>
      <c r="J71" s="22"/>
      <c r="K71" s="13"/>
      <c r="L71" s="18"/>
      <c r="M71" s="18"/>
      <c r="N71" s="2"/>
      <c r="O71" s="11"/>
      <c r="P71" s="11"/>
      <c r="Q71" s="19"/>
      <c r="R71" s="20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20"/>
      <c r="AM71" s="20"/>
      <c r="AN71" s="20"/>
      <c r="AO71" s="20"/>
      <c r="AP71" s="20"/>
      <c r="AQ71" s="20"/>
      <c r="AR71" s="20"/>
      <c r="AS71" s="20"/>
      <c r="AT71" s="20"/>
      <c r="AU71" s="32"/>
      <c r="AV71" s="33"/>
      <c r="AW71" s="33"/>
      <c r="AX71" s="33"/>
      <c r="AY71" s="33"/>
      <c r="AZ71" s="33"/>
      <c r="BA71" s="33"/>
      <c r="BB71" s="33"/>
      <c r="BC71" s="30"/>
      <c r="BD71" s="31"/>
      <c r="BE71" s="31"/>
      <c r="BF71" s="31"/>
      <c r="BG71" s="31"/>
      <c r="BH71" s="31"/>
      <c r="BI71" s="31"/>
      <c r="BJ71" s="16"/>
      <c r="BK71" s="18"/>
      <c r="BL71" s="18"/>
      <c r="BM71" s="18"/>
      <c r="BN71" s="18"/>
      <c r="BO71" s="18"/>
      <c r="BP71" s="18"/>
      <c r="BQ71" s="18"/>
      <c r="BR71" s="16"/>
      <c r="BS71" s="18"/>
      <c r="BT71" s="18"/>
      <c r="BU71" s="18"/>
      <c r="BV71" s="18"/>
      <c r="BW71" s="18"/>
      <c r="BX71" s="18"/>
      <c r="BY71" s="18"/>
      <c r="BZ71" s="16"/>
      <c r="CA71" s="18"/>
      <c r="CB71" s="18"/>
      <c r="CC71" s="11"/>
      <c r="CD71" s="11"/>
      <c r="CE71" s="11"/>
      <c r="CF71" s="11"/>
      <c r="CG71" s="11"/>
      <c r="CH71" s="11"/>
      <c r="CI71" s="11"/>
      <c r="CJ71" s="11"/>
      <c r="CK71" s="11"/>
    </row>
    <row r="72" spans="1:89" s="65" customFormat="1" x14ac:dyDescent="0.25">
      <c r="F72" s="27"/>
      <c r="G72" s="27"/>
      <c r="H72" s="21"/>
      <c r="I72" s="22"/>
      <c r="J72" s="22"/>
      <c r="K72" s="13"/>
      <c r="L72" s="18"/>
      <c r="M72" s="18"/>
      <c r="N72" s="2"/>
      <c r="O72" s="11"/>
      <c r="P72" s="11"/>
      <c r="Q72" s="19"/>
      <c r="R72" s="20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20"/>
      <c r="AM72" s="20"/>
      <c r="AN72" s="20"/>
      <c r="AO72" s="20"/>
      <c r="AP72" s="20"/>
      <c r="AQ72" s="20"/>
      <c r="AR72" s="20"/>
      <c r="AS72" s="20"/>
      <c r="AT72" s="20"/>
      <c r="AU72" s="32"/>
      <c r="AV72" s="33"/>
      <c r="AW72" s="33"/>
      <c r="AX72" s="33"/>
      <c r="AY72" s="33"/>
      <c r="AZ72" s="33"/>
      <c r="BA72" s="33"/>
      <c r="BB72" s="33"/>
      <c r="BC72" s="30"/>
      <c r="BD72" s="31"/>
      <c r="BE72" s="31"/>
      <c r="BF72" s="31"/>
      <c r="BG72" s="31"/>
      <c r="BH72" s="31"/>
      <c r="BI72" s="31"/>
      <c r="BJ72" s="16"/>
      <c r="BK72" s="18"/>
      <c r="BL72" s="18"/>
      <c r="BM72" s="18"/>
      <c r="BN72" s="18"/>
      <c r="BO72" s="18"/>
      <c r="BP72" s="18"/>
      <c r="BQ72" s="18"/>
      <c r="BR72" s="16"/>
      <c r="BS72" s="18"/>
      <c r="BT72" s="18"/>
      <c r="BU72" s="18"/>
      <c r="BV72" s="18"/>
      <c r="BW72" s="18"/>
      <c r="BX72" s="18"/>
      <c r="BY72" s="18"/>
      <c r="BZ72" s="16"/>
      <c r="CA72" s="18"/>
      <c r="CB72" s="18"/>
      <c r="CC72" s="11"/>
      <c r="CD72" s="11"/>
      <c r="CE72" s="11"/>
      <c r="CF72" s="11"/>
      <c r="CG72" s="11"/>
      <c r="CH72" s="11"/>
      <c r="CI72" s="11"/>
      <c r="CJ72" s="11"/>
      <c r="CK72" s="11"/>
    </row>
    <row r="73" spans="1:89" s="65" customFormat="1" x14ac:dyDescent="0.25">
      <c r="F73" s="27"/>
      <c r="G73" s="27"/>
      <c r="H73" s="21"/>
      <c r="I73" s="22"/>
      <c r="J73" s="22"/>
      <c r="K73" s="13"/>
      <c r="L73" s="18"/>
      <c r="M73" s="18"/>
      <c r="N73" s="2"/>
      <c r="O73" s="11"/>
      <c r="P73" s="11"/>
      <c r="Q73" s="19"/>
      <c r="R73" s="20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20"/>
      <c r="AM73" s="20"/>
      <c r="AN73" s="20"/>
      <c r="AO73" s="20"/>
      <c r="AP73" s="20"/>
      <c r="AQ73" s="20"/>
      <c r="AR73" s="20"/>
      <c r="AS73" s="20"/>
      <c r="AT73" s="20"/>
      <c r="AU73" s="32"/>
      <c r="AV73" s="33"/>
      <c r="AW73" s="33"/>
      <c r="AX73" s="33"/>
      <c r="AY73" s="33"/>
      <c r="AZ73" s="33"/>
      <c r="BA73" s="33"/>
      <c r="BB73" s="33"/>
      <c r="BC73" s="30"/>
      <c r="BD73" s="31"/>
      <c r="BE73" s="31"/>
      <c r="BF73" s="31"/>
      <c r="BG73" s="31"/>
      <c r="BH73" s="31"/>
      <c r="BI73" s="31"/>
      <c r="BJ73" s="16"/>
      <c r="BK73" s="18"/>
      <c r="BL73" s="18"/>
      <c r="BM73" s="18"/>
      <c r="BN73" s="18"/>
      <c r="BO73" s="18"/>
      <c r="BP73" s="18"/>
      <c r="BQ73" s="18"/>
      <c r="BR73" s="16"/>
      <c r="BS73" s="18"/>
      <c r="BT73" s="18"/>
      <c r="BU73" s="18"/>
      <c r="BV73" s="18"/>
      <c r="BW73" s="18"/>
      <c r="BX73" s="18"/>
      <c r="BY73" s="18"/>
      <c r="BZ73" s="16"/>
      <c r="CA73" s="18"/>
      <c r="CB73" s="18"/>
      <c r="CC73" s="11"/>
      <c r="CD73" s="11"/>
      <c r="CE73" s="11"/>
      <c r="CF73" s="11"/>
      <c r="CG73" s="11"/>
      <c r="CH73" s="11"/>
      <c r="CI73" s="11"/>
      <c r="CJ73" s="11"/>
      <c r="CK73" s="11"/>
    </row>
    <row r="74" spans="1:89" s="65" customFormat="1" x14ac:dyDescent="0.25">
      <c r="F74" s="27"/>
      <c r="G74" s="27"/>
      <c r="H74" s="21"/>
      <c r="I74" s="22"/>
      <c r="J74" s="22"/>
      <c r="K74" s="13"/>
      <c r="L74" s="18"/>
      <c r="M74" s="18"/>
      <c r="N74" s="2"/>
      <c r="O74" s="11"/>
      <c r="P74" s="11"/>
      <c r="Q74" s="19"/>
      <c r="R74" s="20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20"/>
      <c r="AM74" s="20"/>
      <c r="AN74" s="20"/>
      <c r="AO74" s="20"/>
      <c r="AP74" s="20"/>
      <c r="AQ74" s="20"/>
      <c r="AR74" s="20"/>
      <c r="AS74" s="20"/>
      <c r="AT74" s="20"/>
      <c r="AU74" s="32"/>
      <c r="AV74" s="33"/>
      <c r="AW74" s="33"/>
      <c r="AX74" s="33"/>
      <c r="AY74" s="33"/>
      <c r="AZ74" s="33"/>
      <c r="BA74" s="33"/>
      <c r="BB74" s="33"/>
      <c r="BC74" s="30"/>
      <c r="BD74" s="31"/>
      <c r="BE74" s="31"/>
      <c r="BF74" s="31"/>
      <c r="BG74" s="31"/>
      <c r="BH74" s="31"/>
      <c r="BI74" s="31"/>
      <c r="BJ74" s="16"/>
      <c r="BK74" s="18"/>
      <c r="BL74" s="18"/>
      <c r="BM74" s="18"/>
      <c r="BN74" s="18"/>
      <c r="BO74" s="18"/>
      <c r="BP74" s="18"/>
      <c r="BQ74" s="18"/>
      <c r="BR74" s="16"/>
      <c r="BS74" s="18"/>
      <c r="BT74" s="18"/>
      <c r="BU74" s="18"/>
      <c r="BV74" s="18"/>
      <c r="BW74" s="18"/>
      <c r="BX74" s="18"/>
      <c r="BY74" s="18"/>
      <c r="BZ74" s="16"/>
      <c r="CA74" s="18"/>
      <c r="CB74" s="18"/>
      <c r="CC74" s="11"/>
      <c r="CD74" s="11"/>
      <c r="CE74" s="11"/>
      <c r="CF74" s="11"/>
      <c r="CG74" s="11"/>
      <c r="CH74" s="11"/>
      <c r="CI74" s="11"/>
      <c r="CJ74" s="11"/>
      <c r="CK74" s="11"/>
    </row>
    <row r="75" spans="1:89" s="65" customFormat="1" x14ac:dyDescent="0.25">
      <c r="F75" s="27"/>
      <c r="G75" s="27"/>
      <c r="H75" s="21"/>
      <c r="I75" s="22"/>
      <c r="J75" s="22"/>
      <c r="K75" s="13"/>
      <c r="L75" s="18"/>
      <c r="M75" s="18"/>
      <c r="N75" s="2"/>
      <c r="O75" s="11"/>
      <c r="P75" s="11"/>
      <c r="Q75" s="19"/>
      <c r="R75" s="20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20"/>
      <c r="AM75" s="20"/>
      <c r="AN75" s="20"/>
      <c r="AO75" s="20"/>
      <c r="AP75" s="20"/>
      <c r="AQ75" s="20"/>
      <c r="AR75" s="20"/>
      <c r="AS75" s="20"/>
      <c r="AT75" s="20"/>
      <c r="AU75" s="32"/>
      <c r="AV75" s="33"/>
      <c r="AW75" s="33"/>
      <c r="AX75" s="33"/>
      <c r="AY75" s="33"/>
      <c r="AZ75" s="33"/>
      <c r="BA75" s="33"/>
      <c r="BB75" s="33"/>
      <c r="BC75" s="30"/>
      <c r="BD75" s="31"/>
      <c r="BE75" s="31"/>
      <c r="BF75" s="31"/>
      <c r="BG75" s="31"/>
      <c r="BH75" s="31"/>
      <c r="BI75" s="31"/>
      <c r="BJ75" s="16"/>
      <c r="BK75" s="18"/>
      <c r="BL75" s="18"/>
      <c r="BM75" s="18"/>
      <c r="BN75" s="18"/>
      <c r="BO75" s="18"/>
      <c r="BP75" s="18"/>
      <c r="BQ75" s="18"/>
      <c r="BR75" s="16"/>
      <c r="BS75" s="18"/>
      <c r="BT75" s="18"/>
      <c r="BU75" s="18"/>
      <c r="BV75" s="18"/>
      <c r="BW75" s="18"/>
      <c r="BX75" s="18"/>
      <c r="BY75" s="18"/>
      <c r="BZ75" s="16"/>
      <c r="CA75" s="18"/>
      <c r="CB75" s="18"/>
      <c r="CC75" s="11"/>
      <c r="CD75" s="11"/>
      <c r="CE75" s="11"/>
      <c r="CF75" s="11"/>
      <c r="CG75" s="11"/>
      <c r="CH75" s="11"/>
      <c r="CI75" s="11"/>
      <c r="CJ75" s="11"/>
      <c r="CK75" s="11"/>
    </row>
    <row r="76" spans="1:89" s="65" customFormat="1" x14ac:dyDescent="0.25">
      <c r="F76" s="27"/>
      <c r="G76" s="27"/>
      <c r="H76" s="21"/>
      <c r="I76" s="22"/>
      <c r="J76" s="22"/>
      <c r="K76" s="13"/>
      <c r="L76" s="18"/>
      <c r="M76" s="18"/>
      <c r="N76" s="2"/>
      <c r="O76" s="11"/>
      <c r="P76" s="11"/>
      <c r="Q76" s="19"/>
      <c r="R76" s="20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20"/>
      <c r="AM76" s="20"/>
      <c r="AN76" s="20"/>
      <c r="AO76" s="20"/>
      <c r="AP76" s="20"/>
      <c r="AQ76" s="20"/>
      <c r="AR76" s="20"/>
      <c r="AS76" s="20"/>
      <c r="AT76" s="20"/>
      <c r="AU76" s="32"/>
      <c r="AV76" s="33"/>
      <c r="AW76" s="33"/>
      <c r="AX76" s="33"/>
      <c r="AY76" s="33"/>
      <c r="AZ76" s="33"/>
      <c r="BA76" s="33"/>
      <c r="BB76" s="33"/>
      <c r="BC76" s="30"/>
      <c r="BD76" s="31"/>
      <c r="BE76" s="31"/>
      <c r="BF76" s="31"/>
      <c r="BG76" s="31"/>
      <c r="BH76" s="31"/>
      <c r="BI76" s="31"/>
      <c r="BJ76" s="16"/>
      <c r="BK76" s="18"/>
      <c r="BL76" s="18"/>
      <c r="BM76" s="18"/>
      <c r="BN76" s="18"/>
      <c r="BO76" s="18"/>
      <c r="BP76" s="18"/>
      <c r="BQ76" s="18"/>
      <c r="BR76" s="16"/>
      <c r="BS76" s="18"/>
      <c r="BT76" s="18"/>
      <c r="BU76" s="18"/>
      <c r="BV76" s="18"/>
      <c r="BW76" s="18"/>
      <c r="BX76" s="18"/>
      <c r="BY76" s="18"/>
      <c r="BZ76" s="16"/>
      <c r="CA76" s="18"/>
      <c r="CB76" s="18"/>
      <c r="CC76" s="11"/>
      <c r="CD76" s="11"/>
      <c r="CE76" s="11"/>
      <c r="CF76" s="11"/>
      <c r="CG76" s="11"/>
      <c r="CH76" s="11"/>
      <c r="CI76" s="11"/>
      <c r="CJ76" s="11"/>
      <c r="CK76" s="11"/>
    </row>
    <row r="77" spans="1:89" s="65" customFormat="1" x14ac:dyDescent="0.25">
      <c r="F77" s="27"/>
      <c r="G77" s="27"/>
      <c r="H77" s="21"/>
      <c r="I77" s="22"/>
      <c r="J77" s="22"/>
      <c r="K77" s="13"/>
      <c r="L77" s="18"/>
      <c r="M77" s="18"/>
      <c r="N77" s="2"/>
      <c r="O77" s="11"/>
      <c r="P77" s="11"/>
      <c r="Q77" s="19"/>
      <c r="R77" s="20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20"/>
      <c r="AM77" s="20"/>
      <c r="AN77" s="20"/>
      <c r="AO77" s="20"/>
      <c r="AP77" s="20"/>
      <c r="AQ77" s="20"/>
      <c r="AR77" s="20"/>
      <c r="AS77" s="20"/>
      <c r="AT77" s="20"/>
      <c r="AU77" s="32"/>
      <c r="AV77" s="33"/>
      <c r="AW77" s="33"/>
      <c r="AX77" s="33"/>
      <c r="AY77" s="33"/>
      <c r="AZ77" s="33"/>
      <c r="BA77" s="33"/>
      <c r="BB77" s="33"/>
      <c r="BC77" s="30"/>
      <c r="BD77" s="31"/>
      <c r="BE77" s="31"/>
      <c r="BF77" s="31"/>
      <c r="BG77" s="31"/>
      <c r="BH77" s="31"/>
      <c r="BI77" s="31"/>
      <c r="BJ77" s="16"/>
      <c r="BK77" s="18"/>
      <c r="BL77" s="18"/>
      <c r="BM77" s="18"/>
      <c r="BN77" s="18"/>
      <c r="BO77" s="18"/>
      <c r="BP77" s="18"/>
      <c r="BQ77" s="18"/>
      <c r="BR77" s="16"/>
      <c r="BS77" s="18"/>
      <c r="BT77" s="18"/>
      <c r="BU77" s="18"/>
      <c r="BV77" s="18"/>
      <c r="BW77" s="18"/>
      <c r="BX77" s="18"/>
      <c r="BY77" s="18"/>
      <c r="BZ77" s="16"/>
      <c r="CA77" s="18"/>
      <c r="CB77" s="18"/>
      <c r="CC77" s="11"/>
      <c r="CD77" s="11"/>
      <c r="CE77" s="11"/>
      <c r="CF77" s="11"/>
      <c r="CG77" s="11"/>
      <c r="CH77" s="11"/>
      <c r="CI77" s="11"/>
      <c r="CJ77" s="11"/>
      <c r="CK77" s="11"/>
    </row>
    <row r="78" spans="1:89" s="65" customFormat="1" x14ac:dyDescent="0.25">
      <c r="F78" s="27"/>
      <c r="G78" s="27"/>
      <c r="H78" s="21"/>
      <c r="I78" s="22"/>
      <c r="J78" s="22"/>
      <c r="K78" s="13"/>
      <c r="L78" s="18"/>
      <c r="M78" s="18"/>
      <c r="N78" s="2"/>
      <c r="O78" s="11"/>
      <c r="P78" s="11"/>
      <c r="Q78" s="19"/>
      <c r="R78" s="20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20"/>
      <c r="AM78" s="20"/>
      <c r="AN78" s="20"/>
      <c r="AO78" s="20"/>
      <c r="AP78" s="20"/>
      <c r="AQ78" s="20"/>
      <c r="AR78" s="20"/>
      <c r="AS78" s="20"/>
      <c r="AT78" s="20"/>
      <c r="AU78" s="32"/>
      <c r="AV78" s="33"/>
      <c r="AW78" s="33"/>
      <c r="AX78" s="33"/>
      <c r="AY78" s="33"/>
      <c r="AZ78" s="33"/>
      <c r="BA78" s="33"/>
      <c r="BB78" s="33"/>
      <c r="BC78" s="30"/>
      <c r="BD78" s="31"/>
      <c r="BE78" s="31"/>
      <c r="BF78" s="31"/>
      <c r="BG78" s="31"/>
      <c r="BH78" s="31"/>
      <c r="BI78" s="31"/>
      <c r="BJ78" s="16"/>
      <c r="BK78" s="18"/>
      <c r="BL78" s="18"/>
      <c r="BM78" s="18"/>
      <c r="BN78" s="18"/>
      <c r="BO78" s="18"/>
      <c r="BP78" s="18"/>
      <c r="BQ78" s="18"/>
      <c r="BR78" s="16"/>
      <c r="BS78" s="18"/>
      <c r="BT78" s="18"/>
      <c r="BU78" s="18"/>
      <c r="BV78" s="18"/>
      <c r="BW78" s="18"/>
      <c r="BX78" s="18"/>
      <c r="BY78" s="18"/>
      <c r="BZ78" s="16"/>
      <c r="CA78" s="18"/>
      <c r="CB78" s="18"/>
      <c r="CC78" s="11"/>
      <c r="CD78" s="11"/>
      <c r="CE78" s="11"/>
      <c r="CF78" s="11"/>
      <c r="CG78" s="11"/>
      <c r="CH78" s="11"/>
      <c r="CI78" s="11"/>
      <c r="CJ78" s="11"/>
      <c r="CK78" s="11"/>
    </row>
    <row r="79" spans="1:89" s="65" customFormat="1" x14ac:dyDescent="0.25">
      <c r="F79" s="27"/>
      <c r="G79" s="27"/>
      <c r="H79" s="21"/>
      <c r="I79" s="22"/>
      <c r="J79" s="22"/>
      <c r="K79" s="13"/>
      <c r="L79" s="18"/>
      <c r="M79" s="18"/>
      <c r="N79" s="2"/>
      <c r="O79" s="11"/>
      <c r="P79" s="11"/>
      <c r="Q79" s="19"/>
      <c r="R79" s="20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20"/>
      <c r="AM79" s="20"/>
      <c r="AN79" s="20"/>
      <c r="AO79" s="20"/>
      <c r="AP79" s="20"/>
      <c r="AQ79" s="20"/>
      <c r="AR79" s="20"/>
      <c r="AS79" s="20"/>
      <c r="AT79" s="20"/>
      <c r="AU79" s="32"/>
      <c r="AV79" s="33"/>
      <c r="AW79" s="33"/>
      <c r="AX79" s="33"/>
      <c r="AY79" s="33"/>
      <c r="AZ79" s="33"/>
      <c r="BA79" s="33"/>
      <c r="BB79" s="33"/>
      <c r="BC79" s="30"/>
      <c r="BD79" s="31"/>
      <c r="BE79" s="31"/>
      <c r="BF79" s="31"/>
      <c r="BG79" s="31"/>
      <c r="BH79" s="31"/>
      <c r="BI79" s="31"/>
      <c r="BJ79" s="16"/>
      <c r="BK79" s="18"/>
      <c r="BL79" s="18"/>
      <c r="BM79" s="18"/>
      <c r="BN79" s="18"/>
      <c r="BO79" s="18"/>
      <c r="BP79" s="18"/>
      <c r="BQ79" s="18"/>
      <c r="BR79" s="16"/>
      <c r="BS79" s="18"/>
      <c r="BT79" s="18"/>
      <c r="BU79" s="18"/>
      <c r="BV79" s="18"/>
      <c r="BW79" s="18"/>
      <c r="BX79" s="18"/>
      <c r="BY79" s="18"/>
      <c r="BZ79" s="16"/>
      <c r="CA79" s="18"/>
      <c r="CB79" s="18"/>
      <c r="CC79" s="11"/>
      <c r="CD79" s="11"/>
      <c r="CE79" s="11"/>
      <c r="CF79" s="11"/>
      <c r="CG79" s="11"/>
      <c r="CH79" s="11"/>
      <c r="CI79" s="11"/>
      <c r="CJ79" s="11"/>
      <c r="CK79" s="11"/>
    </row>
    <row r="80" spans="1:89" s="65" customFormat="1" x14ac:dyDescent="0.25">
      <c r="F80" s="27"/>
      <c r="G80" s="27"/>
      <c r="H80" s="21"/>
      <c r="I80" s="22"/>
      <c r="J80" s="22"/>
      <c r="K80" s="13"/>
      <c r="L80" s="18"/>
      <c r="M80" s="18"/>
      <c r="N80" s="2"/>
      <c r="O80" s="11"/>
      <c r="P80" s="11"/>
      <c r="Q80" s="19"/>
      <c r="R80" s="20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20"/>
      <c r="AM80" s="20"/>
      <c r="AN80" s="20"/>
      <c r="AO80" s="20"/>
      <c r="AP80" s="20"/>
      <c r="AQ80" s="20"/>
      <c r="AR80" s="20"/>
      <c r="AS80" s="20"/>
      <c r="AT80" s="20"/>
      <c r="AU80" s="32"/>
      <c r="AV80" s="33"/>
      <c r="AW80" s="33"/>
      <c r="AX80" s="33"/>
      <c r="AY80" s="33"/>
      <c r="AZ80" s="33"/>
      <c r="BA80" s="33"/>
      <c r="BB80" s="33"/>
      <c r="BC80" s="30"/>
      <c r="BD80" s="31"/>
      <c r="BE80" s="31"/>
      <c r="BF80" s="31"/>
      <c r="BG80" s="31"/>
      <c r="BH80" s="31"/>
      <c r="BI80" s="31"/>
      <c r="BJ80" s="16"/>
      <c r="BK80" s="18"/>
      <c r="BL80" s="18"/>
      <c r="BM80" s="18"/>
      <c r="BN80" s="18"/>
      <c r="BO80" s="18"/>
      <c r="BP80" s="18"/>
      <c r="BQ80" s="18"/>
      <c r="BR80" s="16"/>
      <c r="BS80" s="18"/>
      <c r="BT80" s="18"/>
      <c r="BU80" s="18"/>
      <c r="BV80" s="18"/>
      <c r="BW80" s="18"/>
      <c r="BX80" s="18"/>
      <c r="BY80" s="18"/>
      <c r="BZ80" s="16"/>
      <c r="CA80" s="18"/>
      <c r="CB80" s="18"/>
      <c r="CC80" s="11"/>
      <c r="CD80" s="11"/>
      <c r="CE80" s="11"/>
      <c r="CF80" s="11"/>
      <c r="CG80" s="11"/>
      <c r="CH80" s="11"/>
      <c r="CI80" s="11"/>
      <c r="CJ80" s="11"/>
      <c r="CK80" s="11"/>
    </row>
    <row r="81" spans="6:89" s="65" customFormat="1" x14ac:dyDescent="0.25">
      <c r="F81" s="27"/>
      <c r="G81" s="27"/>
      <c r="H81" s="21"/>
      <c r="I81" s="22"/>
      <c r="J81" s="22"/>
      <c r="K81" s="13"/>
      <c r="L81" s="18"/>
      <c r="M81" s="18"/>
      <c r="N81" s="2"/>
      <c r="O81" s="11"/>
      <c r="P81" s="11"/>
      <c r="Q81" s="19"/>
      <c r="R81" s="20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20"/>
      <c r="AM81" s="20"/>
      <c r="AN81" s="20"/>
      <c r="AO81" s="20"/>
      <c r="AP81" s="20"/>
      <c r="AQ81" s="20"/>
      <c r="AR81" s="20"/>
      <c r="AS81" s="20"/>
      <c r="AT81" s="20"/>
      <c r="AU81" s="32"/>
      <c r="AV81" s="33"/>
      <c r="AW81" s="33"/>
      <c r="AX81" s="33"/>
      <c r="AY81" s="33"/>
      <c r="AZ81" s="33"/>
      <c r="BA81" s="33"/>
      <c r="BB81" s="33"/>
      <c r="BC81" s="30"/>
      <c r="BD81" s="31"/>
      <c r="BE81" s="31"/>
      <c r="BF81" s="31"/>
      <c r="BG81" s="31"/>
      <c r="BH81" s="31"/>
      <c r="BI81" s="31"/>
      <c r="BJ81" s="16"/>
      <c r="BK81" s="18"/>
      <c r="BL81" s="18"/>
      <c r="BM81" s="18"/>
      <c r="BN81" s="18"/>
      <c r="BO81" s="18"/>
      <c r="BP81" s="18"/>
      <c r="BQ81" s="18"/>
      <c r="BR81" s="16"/>
      <c r="BS81" s="18"/>
      <c r="BT81" s="18"/>
      <c r="BU81" s="18"/>
      <c r="BV81" s="18"/>
      <c r="BW81" s="18"/>
      <c r="BX81" s="18"/>
      <c r="BY81" s="18"/>
      <c r="BZ81" s="16"/>
      <c r="CA81" s="18"/>
      <c r="CB81" s="18"/>
      <c r="CC81" s="11"/>
      <c r="CD81" s="11"/>
      <c r="CE81" s="11"/>
      <c r="CF81" s="11"/>
      <c r="CG81" s="11"/>
      <c r="CH81" s="11"/>
      <c r="CI81" s="11"/>
      <c r="CJ81" s="11"/>
      <c r="CK81" s="11"/>
    </row>
    <row r="82" spans="6:89" s="65" customFormat="1" x14ac:dyDescent="0.25">
      <c r="F82" s="27"/>
      <c r="G82" s="27"/>
      <c r="H82" s="21"/>
      <c r="I82" s="22"/>
      <c r="J82" s="22"/>
      <c r="K82" s="13"/>
      <c r="L82" s="18"/>
      <c r="M82" s="18"/>
      <c r="N82" s="2"/>
      <c r="O82" s="11"/>
      <c r="P82" s="11"/>
      <c r="Q82" s="19"/>
      <c r="R82" s="20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20"/>
      <c r="AM82" s="20"/>
      <c r="AN82" s="20"/>
      <c r="AO82" s="20"/>
      <c r="AP82" s="20"/>
      <c r="AQ82" s="20"/>
      <c r="AR82" s="20"/>
      <c r="AS82" s="20"/>
      <c r="AT82" s="20"/>
      <c r="AU82" s="32"/>
      <c r="AV82" s="33"/>
      <c r="AW82" s="33"/>
      <c r="AX82" s="33"/>
      <c r="AY82" s="33"/>
      <c r="AZ82" s="33"/>
      <c r="BA82" s="33"/>
      <c r="BB82" s="33"/>
      <c r="BC82" s="30"/>
      <c r="BD82" s="31"/>
      <c r="BE82" s="31"/>
      <c r="BF82" s="31"/>
      <c r="BG82" s="31"/>
      <c r="BH82" s="31"/>
      <c r="BI82" s="31"/>
      <c r="BJ82" s="16"/>
      <c r="BK82" s="18"/>
      <c r="BL82" s="18"/>
      <c r="BM82" s="18"/>
      <c r="BN82" s="18"/>
      <c r="BO82" s="18"/>
      <c r="BP82" s="18"/>
      <c r="BQ82" s="18"/>
      <c r="BR82" s="16"/>
      <c r="BS82" s="18"/>
      <c r="BT82" s="18"/>
      <c r="BU82" s="18"/>
      <c r="BV82" s="18"/>
      <c r="BW82" s="18"/>
      <c r="BX82" s="18"/>
      <c r="BY82" s="18"/>
      <c r="BZ82" s="16"/>
      <c r="CA82" s="18"/>
      <c r="CB82" s="18"/>
      <c r="CC82" s="11"/>
      <c r="CD82" s="11"/>
      <c r="CE82" s="11"/>
      <c r="CF82" s="11"/>
      <c r="CG82" s="11"/>
      <c r="CH82" s="11"/>
      <c r="CI82" s="11"/>
      <c r="CJ82" s="11"/>
      <c r="CK82" s="11"/>
    </row>
    <row r="83" spans="6:89" s="65" customFormat="1" x14ac:dyDescent="0.25">
      <c r="F83" s="27"/>
      <c r="G83" s="27"/>
      <c r="H83" s="21"/>
      <c r="I83" s="22"/>
      <c r="J83" s="22"/>
      <c r="K83" s="13"/>
      <c r="L83" s="18"/>
      <c r="M83" s="18"/>
      <c r="N83" s="2"/>
      <c r="O83" s="11"/>
      <c r="P83" s="11"/>
      <c r="Q83" s="19"/>
      <c r="R83" s="20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20"/>
      <c r="AM83" s="20"/>
      <c r="AN83" s="20"/>
      <c r="AO83" s="20"/>
      <c r="AP83" s="20"/>
      <c r="AQ83" s="20"/>
      <c r="AR83" s="20"/>
      <c r="AS83" s="20"/>
      <c r="AT83" s="20"/>
      <c r="AU83" s="32"/>
      <c r="AV83" s="33"/>
      <c r="AW83" s="33"/>
      <c r="AX83" s="33"/>
      <c r="AY83" s="33"/>
      <c r="AZ83" s="33"/>
      <c r="BA83" s="33"/>
      <c r="BB83" s="33"/>
      <c r="BC83" s="30"/>
      <c r="BD83" s="31"/>
      <c r="BE83" s="31"/>
      <c r="BF83" s="31"/>
      <c r="BG83" s="31"/>
      <c r="BH83" s="31"/>
      <c r="BI83" s="31"/>
      <c r="BJ83" s="16"/>
      <c r="BK83" s="18"/>
      <c r="BL83" s="18"/>
      <c r="BM83" s="18"/>
      <c r="BN83" s="18"/>
      <c r="BO83" s="18"/>
      <c r="BP83" s="18"/>
      <c r="BQ83" s="18"/>
      <c r="BR83" s="16"/>
      <c r="BS83" s="18"/>
      <c r="BT83" s="18"/>
      <c r="BU83" s="18"/>
      <c r="BV83" s="18"/>
      <c r="BW83" s="18"/>
      <c r="BX83" s="18"/>
      <c r="BY83" s="18"/>
      <c r="BZ83" s="16"/>
      <c r="CA83" s="18"/>
      <c r="CB83" s="18"/>
      <c r="CC83" s="11"/>
      <c r="CD83" s="11"/>
      <c r="CE83" s="11"/>
      <c r="CF83" s="11"/>
      <c r="CG83" s="11"/>
      <c r="CH83" s="11"/>
      <c r="CI83" s="11"/>
      <c r="CJ83" s="11"/>
      <c r="CK83" s="11"/>
    </row>
    <row r="84" spans="6:89" s="65" customFormat="1" x14ac:dyDescent="0.25">
      <c r="F84" s="27"/>
      <c r="G84" s="27"/>
      <c r="H84" s="21"/>
      <c r="I84" s="22"/>
      <c r="J84" s="22"/>
      <c r="K84" s="13"/>
      <c r="L84" s="18"/>
      <c r="M84" s="18"/>
      <c r="N84" s="2"/>
      <c r="O84" s="11"/>
      <c r="P84" s="11"/>
      <c r="Q84" s="19"/>
      <c r="R84" s="20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20"/>
      <c r="AM84" s="20"/>
      <c r="AN84" s="20"/>
      <c r="AO84" s="20"/>
      <c r="AP84" s="20"/>
      <c r="AQ84" s="20"/>
      <c r="AR84" s="20"/>
      <c r="AS84" s="20"/>
      <c r="AT84" s="20"/>
      <c r="AU84" s="32"/>
      <c r="AV84" s="33"/>
      <c r="AW84" s="33"/>
      <c r="AX84" s="33"/>
      <c r="AY84" s="33"/>
      <c r="AZ84" s="33"/>
      <c r="BA84" s="33"/>
      <c r="BB84" s="33"/>
      <c r="BC84" s="30"/>
      <c r="BD84" s="31"/>
      <c r="BE84" s="31"/>
      <c r="BF84" s="31"/>
      <c r="BG84" s="31"/>
      <c r="BH84" s="31"/>
      <c r="BI84" s="31"/>
      <c r="BJ84" s="16"/>
      <c r="BK84" s="18"/>
      <c r="BL84" s="18"/>
      <c r="BM84" s="18"/>
      <c r="BN84" s="18"/>
      <c r="BO84" s="18"/>
      <c r="BP84" s="18"/>
      <c r="BQ84" s="18"/>
      <c r="BR84" s="16"/>
      <c r="BS84" s="18"/>
      <c r="BT84" s="18"/>
      <c r="BU84" s="18"/>
      <c r="BV84" s="18"/>
      <c r="BW84" s="18"/>
      <c r="BX84" s="18"/>
      <c r="BY84" s="18"/>
      <c r="BZ84" s="16"/>
      <c r="CA84" s="18"/>
      <c r="CB84" s="18"/>
      <c r="CC84" s="11"/>
      <c r="CD84" s="11"/>
      <c r="CE84" s="11"/>
      <c r="CF84" s="11"/>
      <c r="CG84" s="11"/>
      <c r="CH84" s="11"/>
      <c r="CI84" s="11"/>
      <c r="CJ84" s="11"/>
      <c r="CK84" s="11"/>
    </row>
    <row r="85" spans="6:89" s="65" customFormat="1" x14ac:dyDescent="0.25">
      <c r="F85" s="27"/>
      <c r="G85" s="27"/>
      <c r="H85" s="21"/>
      <c r="I85" s="22"/>
      <c r="J85" s="22"/>
      <c r="K85" s="13"/>
      <c r="L85" s="18"/>
      <c r="M85" s="18"/>
      <c r="N85" s="2"/>
      <c r="O85" s="11"/>
      <c r="P85" s="11"/>
      <c r="Q85" s="19"/>
      <c r="R85" s="20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20"/>
      <c r="AM85" s="20"/>
      <c r="AN85" s="20"/>
      <c r="AO85" s="20"/>
      <c r="AP85" s="20"/>
      <c r="AQ85" s="20"/>
      <c r="AR85" s="20"/>
      <c r="AS85" s="20"/>
      <c r="AT85" s="20"/>
      <c r="AU85" s="32"/>
      <c r="AV85" s="33"/>
      <c r="AW85" s="33"/>
      <c r="AX85" s="33"/>
      <c r="AY85" s="33"/>
      <c r="AZ85" s="33"/>
      <c r="BA85" s="33"/>
      <c r="BB85" s="33"/>
      <c r="BC85" s="30"/>
      <c r="BD85" s="31"/>
      <c r="BE85" s="31"/>
      <c r="BF85" s="31"/>
      <c r="BG85" s="31"/>
      <c r="BH85" s="31"/>
      <c r="BI85" s="31"/>
      <c r="BJ85" s="16"/>
      <c r="BK85" s="18"/>
      <c r="BL85" s="18"/>
      <c r="BM85" s="18"/>
      <c r="BN85" s="18"/>
      <c r="BO85" s="18"/>
      <c r="BP85" s="18"/>
      <c r="BQ85" s="18"/>
      <c r="BR85" s="16"/>
      <c r="BS85" s="18"/>
      <c r="BT85" s="18"/>
      <c r="BU85" s="18"/>
      <c r="BV85" s="18"/>
      <c r="BW85" s="18"/>
      <c r="BX85" s="18"/>
      <c r="BY85" s="18"/>
      <c r="BZ85" s="16"/>
      <c r="CA85" s="18"/>
      <c r="CB85" s="18"/>
      <c r="CC85" s="11"/>
      <c r="CD85" s="11"/>
      <c r="CE85" s="11"/>
      <c r="CF85" s="11"/>
      <c r="CG85" s="11"/>
      <c r="CH85" s="11"/>
      <c r="CI85" s="11"/>
      <c r="CJ85" s="11"/>
      <c r="CK85" s="11"/>
    </row>
    <row r="86" spans="6:89" s="65" customFormat="1" x14ac:dyDescent="0.25">
      <c r="F86" s="27"/>
      <c r="G86" s="27"/>
      <c r="H86" s="21"/>
      <c r="I86" s="22"/>
      <c r="J86" s="22"/>
      <c r="K86" s="13"/>
      <c r="L86" s="18"/>
      <c r="M86" s="18"/>
      <c r="N86" s="2"/>
      <c r="O86" s="11"/>
      <c r="P86" s="11"/>
      <c r="Q86" s="19"/>
      <c r="R86" s="20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20"/>
      <c r="AM86" s="20"/>
      <c r="AN86" s="20"/>
      <c r="AO86" s="20"/>
      <c r="AP86" s="20"/>
      <c r="AQ86" s="20"/>
      <c r="AR86" s="20"/>
      <c r="AS86" s="20"/>
      <c r="AT86" s="20"/>
      <c r="AU86" s="32"/>
      <c r="AV86" s="33"/>
      <c r="AW86" s="33"/>
      <c r="AX86" s="33"/>
      <c r="AY86" s="33"/>
      <c r="AZ86" s="33"/>
      <c r="BA86" s="33"/>
      <c r="BB86" s="33"/>
      <c r="BC86" s="30"/>
      <c r="BD86" s="31"/>
      <c r="BE86" s="31"/>
      <c r="BF86" s="31"/>
      <c r="BG86" s="31"/>
      <c r="BH86" s="31"/>
      <c r="BI86" s="31"/>
      <c r="BJ86" s="16"/>
      <c r="BK86" s="18"/>
      <c r="BL86" s="18"/>
      <c r="BM86" s="18"/>
      <c r="BN86" s="18"/>
      <c r="BO86" s="18"/>
      <c r="BP86" s="18"/>
      <c r="BQ86" s="18"/>
      <c r="BR86" s="16"/>
      <c r="BS86" s="18"/>
      <c r="BT86" s="18"/>
      <c r="BU86" s="18"/>
      <c r="BV86" s="18"/>
      <c r="BW86" s="18"/>
      <c r="BX86" s="18"/>
      <c r="BY86" s="18"/>
      <c r="BZ86" s="16"/>
      <c r="CA86" s="18"/>
      <c r="CB86" s="18"/>
      <c r="CC86" s="11"/>
      <c r="CD86" s="11"/>
      <c r="CE86" s="11"/>
      <c r="CF86" s="11"/>
      <c r="CG86" s="11"/>
      <c r="CH86" s="11"/>
      <c r="CI86" s="11"/>
      <c r="CJ86" s="11"/>
      <c r="CK86" s="11"/>
    </row>
    <row r="87" spans="6:89" s="65" customFormat="1" x14ac:dyDescent="0.25">
      <c r="F87" s="27"/>
      <c r="G87" s="27"/>
      <c r="H87" s="21"/>
      <c r="I87" s="22"/>
      <c r="J87" s="22"/>
      <c r="K87" s="13"/>
      <c r="L87" s="18"/>
      <c r="M87" s="18"/>
      <c r="N87" s="2"/>
      <c r="O87" s="11"/>
      <c r="P87" s="11"/>
      <c r="Q87" s="19"/>
      <c r="R87" s="20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20"/>
      <c r="AM87" s="20"/>
      <c r="AN87" s="20"/>
      <c r="AO87" s="20"/>
      <c r="AP87" s="20"/>
      <c r="AQ87" s="20"/>
      <c r="AR87" s="20"/>
      <c r="AS87" s="20"/>
      <c r="AT87" s="20"/>
      <c r="AU87" s="32"/>
      <c r="AV87" s="33"/>
      <c r="AW87" s="33"/>
      <c r="AX87" s="33"/>
      <c r="AY87" s="33"/>
      <c r="AZ87" s="33"/>
      <c r="BA87" s="33"/>
      <c r="BB87" s="33"/>
      <c r="BC87" s="30"/>
      <c r="BD87" s="31"/>
      <c r="BE87" s="31"/>
      <c r="BF87" s="31"/>
      <c r="BG87" s="31"/>
      <c r="BH87" s="31"/>
      <c r="BI87" s="31"/>
      <c r="BJ87" s="16"/>
      <c r="BK87" s="18"/>
      <c r="BL87" s="18"/>
      <c r="BM87" s="18"/>
      <c r="BN87" s="18"/>
      <c r="BO87" s="18"/>
      <c r="BP87" s="18"/>
      <c r="BQ87" s="18"/>
      <c r="BR87" s="16"/>
      <c r="BS87" s="18"/>
      <c r="BT87" s="18"/>
      <c r="BU87" s="18"/>
      <c r="BV87" s="18"/>
      <c r="BW87" s="18"/>
      <c r="BX87" s="18"/>
      <c r="BY87" s="18"/>
      <c r="BZ87" s="16"/>
      <c r="CA87" s="18"/>
      <c r="CB87" s="18"/>
      <c r="CC87" s="11"/>
      <c r="CD87" s="11"/>
      <c r="CE87" s="11"/>
      <c r="CF87" s="11"/>
      <c r="CG87" s="11"/>
      <c r="CH87" s="11"/>
      <c r="CI87" s="11"/>
      <c r="CJ87" s="11"/>
      <c r="CK87" s="11"/>
    </row>
    <row r="88" spans="6:89" s="65" customFormat="1" x14ac:dyDescent="0.25">
      <c r="F88" s="27"/>
      <c r="G88" s="27"/>
      <c r="H88" s="21"/>
      <c r="I88" s="22"/>
      <c r="J88" s="22"/>
      <c r="K88" s="13"/>
      <c r="L88" s="18"/>
      <c r="M88" s="18"/>
      <c r="N88" s="2"/>
      <c r="O88" s="11"/>
      <c r="P88" s="11"/>
      <c r="Q88" s="19"/>
      <c r="R88" s="20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20"/>
      <c r="AM88" s="20"/>
      <c r="AN88" s="20"/>
      <c r="AO88" s="20"/>
      <c r="AP88" s="20"/>
      <c r="AQ88" s="20"/>
      <c r="AR88" s="20"/>
      <c r="AS88" s="20"/>
      <c r="AT88" s="20"/>
      <c r="AU88" s="32"/>
      <c r="AV88" s="33"/>
      <c r="AW88" s="33"/>
      <c r="AX88" s="33"/>
      <c r="AY88" s="33"/>
      <c r="AZ88" s="33"/>
      <c r="BA88" s="33"/>
      <c r="BB88" s="33"/>
      <c r="BC88" s="30"/>
      <c r="BD88" s="31"/>
      <c r="BE88" s="31"/>
      <c r="BF88" s="31"/>
      <c r="BG88" s="31"/>
      <c r="BH88" s="31"/>
      <c r="BI88" s="31"/>
      <c r="BJ88" s="16"/>
      <c r="BK88" s="18"/>
      <c r="BL88" s="18"/>
      <c r="BM88" s="18"/>
      <c r="BN88" s="18"/>
      <c r="BO88" s="18"/>
      <c r="BP88" s="18"/>
      <c r="BQ88" s="18"/>
      <c r="BR88" s="16"/>
      <c r="BS88" s="18"/>
      <c r="BT88" s="18"/>
      <c r="BU88" s="18"/>
      <c r="BV88" s="18"/>
      <c r="BW88" s="18"/>
      <c r="BX88" s="18"/>
      <c r="BY88" s="18"/>
      <c r="BZ88" s="16"/>
      <c r="CA88" s="18"/>
      <c r="CB88" s="18"/>
      <c r="CC88" s="11"/>
      <c r="CD88" s="11"/>
      <c r="CE88" s="11"/>
      <c r="CF88" s="11"/>
      <c r="CG88" s="11"/>
      <c r="CH88" s="11"/>
      <c r="CI88" s="11"/>
      <c r="CJ88" s="11"/>
      <c r="CK88" s="11"/>
    </row>
    <row r="89" spans="6:89" s="65" customFormat="1" x14ac:dyDescent="0.25">
      <c r="F89" s="27"/>
      <c r="G89" s="27"/>
      <c r="H89" s="21"/>
      <c r="I89" s="22"/>
      <c r="J89" s="22"/>
      <c r="K89" s="13"/>
      <c r="L89" s="18"/>
      <c r="M89" s="18"/>
      <c r="N89" s="2"/>
      <c r="O89" s="11"/>
      <c r="P89" s="11"/>
      <c r="Q89" s="19"/>
      <c r="R89" s="20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20"/>
      <c r="AM89" s="20"/>
      <c r="AN89" s="20"/>
      <c r="AO89" s="20"/>
      <c r="AP89" s="20"/>
      <c r="AQ89" s="20"/>
      <c r="AR89" s="20"/>
      <c r="AS89" s="20"/>
      <c r="AT89" s="20"/>
      <c r="AU89" s="32"/>
      <c r="AV89" s="33"/>
      <c r="AW89" s="33"/>
      <c r="AX89" s="33"/>
      <c r="AY89" s="33"/>
      <c r="AZ89" s="33"/>
      <c r="BA89" s="33"/>
      <c r="BB89" s="33"/>
      <c r="BC89" s="30"/>
      <c r="BD89" s="31"/>
      <c r="BE89" s="31"/>
      <c r="BF89" s="31"/>
      <c r="BG89" s="31"/>
      <c r="BH89" s="31"/>
      <c r="BI89" s="31"/>
      <c r="BJ89" s="16"/>
      <c r="BK89" s="18"/>
      <c r="BL89" s="18"/>
      <c r="BM89" s="18"/>
      <c r="BN89" s="18"/>
      <c r="BO89" s="18"/>
      <c r="BP89" s="18"/>
      <c r="BQ89" s="18"/>
      <c r="BR89" s="16"/>
      <c r="BS89" s="18"/>
      <c r="BT89" s="18"/>
      <c r="BU89" s="18"/>
      <c r="BV89" s="18"/>
      <c r="BW89" s="18"/>
      <c r="BX89" s="18"/>
      <c r="BY89" s="18"/>
      <c r="BZ89" s="16"/>
      <c r="CA89" s="18"/>
      <c r="CB89" s="18"/>
      <c r="CC89" s="11"/>
      <c r="CD89" s="11"/>
      <c r="CE89" s="11"/>
      <c r="CF89" s="11"/>
      <c r="CG89" s="11"/>
      <c r="CH89" s="11"/>
      <c r="CI89" s="11"/>
      <c r="CJ89" s="11"/>
      <c r="CK89" s="11"/>
    </row>
    <row r="90" spans="6:89" x14ac:dyDescent="0.25">
      <c r="CC90" s="11"/>
      <c r="CD90" s="11"/>
      <c r="CE90" s="11"/>
      <c r="CF90" s="11"/>
      <c r="CG90" s="11"/>
      <c r="CK90" s="11"/>
    </row>
    <row r="91" spans="6:89" x14ac:dyDescent="0.25">
      <c r="CC91" s="11"/>
      <c r="CD91" s="11"/>
      <c r="CE91" s="11"/>
      <c r="CF91" s="11"/>
      <c r="CG91" s="11"/>
      <c r="CK91" s="11"/>
    </row>
    <row r="92" spans="6:89" x14ac:dyDescent="0.25">
      <c r="CC92" s="11"/>
      <c r="CD92" s="11"/>
      <c r="CE92" s="11"/>
      <c r="CF92" s="11"/>
      <c r="CG92" s="11"/>
      <c r="CK92" s="11"/>
    </row>
    <row r="93" spans="6:89" x14ac:dyDescent="0.25">
      <c r="CC93" s="11"/>
      <c r="CD93" s="11"/>
      <c r="CE93" s="11"/>
      <c r="CF93" s="11"/>
      <c r="CG93" s="11"/>
      <c r="CK93" s="11"/>
    </row>
    <row r="94" spans="6:89" x14ac:dyDescent="0.25">
      <c r="CC94" s="11"/>
      <c r="CD94" s="11"/>
      <c r="CE94" s="11"/>
      <c r="CF94" s="11"/>
      <c r="CG94" s="11"/>
      <c r="CK94" s="11"/>
    </row>
    <row r="95" spans="6:89" x14ac:dyDescent="0.25">
      <c r="CC95" s="11"/>
      <c r="CD95" s="11"/>
      <c r="CE95" s="11"/>
      <c r="CF95" s="11"/>
      <c r="CG95" s="11"/>
      <c r="CK95" s="11"/>
    </row>
    <row r="96" spans="6:89" x14ac:dyDescent="0.25">
      <c r="CC96" s="11"/>
      <c r="CD96" s="11"/>
      <c r="CE96" s="11"/>
      <c r="CF96" s="11"/>
      <c r="CG96" s="11"/>
      <c r="CK96" s="11"/>
    </row>
    <row r="97" spans="81:89" x14ac:dyDescent="0.25">
      <c r="CC97" s="11"/>
      <c r="CD97" s="11"/>
      <c r="CE97" s="11"/>
      <c r="CF97" s="11"/>
      <c r="CG97" s="11"/>
      <c r="CK97" s="11"/>
    </row>
  </sheetData>
  <mergeCells count="20">
    <mergeCell ref="F6:N6"/>
    <mergeCell ref="BC8:BI8"/>
    <mergeCell ref="S7:AK7"/>
    <mergeCell ref="H8:N8"/>
    <mergeCell ref="O8:Q8"/>
    <mergeCell ref="S8:U8"/>
    <mergeCell ref="V8:W8"/>
    <mergeCell ref="X8:Y8"/>
    <mergeCell ref="Z8:AA8"/>
    <mergeCell ref="AH8:AI8"/>
    <mergeCell ref="AJ8:AK8"/>
    <mergeCell ref="AL8:AT8"/>
    <mergeCell ref="AU8:BB8"/>
    <mergeCell ref="BJ8:BQ8"/>
    <mergeCell ref="CH8:CP8"/>
    <mergeCell ref="BR8:BY8"/>
    <mergeCell ref="BZ8:CG8"/>
    <mergeCell ref="AB8:AC8"/>
    <mergeCell ref="AD8:AE8"/>
    <mergeCell ref="AF8:AG8"/>
  </mergeCells>
  <phoneticPr fontId="25" type="noConversion"/>
  <hyperlinks>
    <hyperlink ref="BZ8:CG8" r:id="rId1" display="absolute metabolites (as described in Gasparovic2006)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82"/>
  <sheetViews>
    <sheetView zoomScaleNormal="100" workbookViewId="0">
      <pane xSplit="5" ySplit="9" topLeftCell="BT34" activePane="bottomRight" state="frozen"/>
      <selection pane="topRight" activeCell="F1" sqref="F1"/>
      <selection pane="bottomLeft" activeCell="A10" sqref="A10"/>
      <selection pane="bottomRight" activeCell="AZ56" sqref="AZ56"/>
    </sheetView>
  </sheetViews>
  <sheetFormatPr defaultColWidth="9.140625" defaultRowHeight="15" x14ac:dyDescent="0.25"/>
  <cols>
    <col min="1" max="1" width="20.140625" style="61" bestFit="1" customWidth="1"/>
    <col min="2" max="2" width="18.42578125" style="61" customWidth="1"/>
    <col min="3" max="3" width="12" style="61" bestFit="1" customWidth="1"/>
    <col min="4" max="4" width="10" style="54" customWidth="1"/>
    <col min="5" max="5" width="11.28515625" style="38" bestFit="1" customWidth="1"/>
    <col min="6" max="7" width="11.28515625" style="27" customWidth="1"/>
    <col min="8" max="8" width="8.7109375" style="21" bestFit="1" customWidth="1"/>
    <col min="9" max="9" width="8" style="22" bestFit="1" customWidth="1"/>
    <col min="10" max="10" width="5.85546875" style="22" customWidth="1"/>
    <col min="11" max="11" width="8" style="13" bestFit="1" customWidth="1"/>
    <col min="12" max="12" width="11.85546875" style="40" bestFit="1" customWidth="1"/>
    <col min="13" max="13" width="13" style="40" customWidth="1"/>
    <col min="14" max="14" width="13.85546875" style="2" customWidth="1"/>
    <col min="15" max="16" width="9.140625" style="61"/>
    <col min="17" max="17" width="9.140625" style="63"/>
    <col min="18" max="18" width="18.7109375" style="46" customWidth="1"/>
    <col min="19" max="37" width="9.140625" style="61"/>
    <col min="38" max="46" width="9.140625" style="46"/>
    <col min="47" max="47" width="9.42578125" style="32" customWidth="1"/>
    <col min="48" max="48" width="9" style="33" customWidth="1"/>
    <col min="49" max="54" width="7.7109375" style="33" customWidth="1"/>
    <col min="55" max="55" width="7.7109375" style="30" customWidth="1"/>
    <col min="56" max="61" width="7.7109375" style="31" customWidth="1"/>
    <col min="62" max="62" width="9.42578125" style="44" customWidth="1"/>
    <col min="63" max="69" width="9.140625" style="40" customWidth="1"/>
    <col min="70" max="70" width="9.140625" style="44" customWidth="1"/>
    <col min="71" max="77" width="9.140625" style="40" customWidth="1"/>
    <col min="78" max="78" width="9.140625" style="44"/>
    <col min="79" max="85" width="9.140625" style="40"/>
    <col min="86" max="16384" width="9.140625" style="61"/>
  </cols>
  <sheetData>
    <row r="1" spans="1:85" x14ac:dyDescent="0.25">
      <c r="A1" s="61" t="s">
        <v>0</v>
      </c>
      <c r="B1" s="61">
        <v>35880</v>
      </c>
      <c r="F1" s="45"/>
      <c r="G1" s="45"/>
      <c r="H1" s="41"/>
      <c r="I1" s="41"/>
      <c r="J1" s="41"/>
      <c r="K1" s="41"/>
      <c r="L1" s="50"/>
      <c r="M1" s="50"/>
      <c r="N1" s="51"/>
      <c r="Q1" s="61"/>
      <c r="AT1" s="47"/>
      <c r="AU1" s="30"/>
      <c r="AV1" s="31"/>
      <c r="AW1" s="31"/>
      <c r="AX1" s="31"/>
      <c r="AY1" s="31"/>
      <c r="AZ1" s="31"/>
      <c r="BA1" s="31"/>
      <c r="BB1" s="31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</row>
    <row r="2" spans="1:85" x14ac:dyDescent="0.25">
      <c r="A2" s="61" t="s">
        <v>1</v>
      </c>
      <c r="B2" s="61">
        <v>43300</v>
      </c>
      <c r="F2" s="61"/>
      <c r="G2" s="45"/>
      <c r="H2" s="41"/>
      <c r="I2" s="41"/>
      <c r="J2" s="41"/>
      <c r="K2" s="41"/>
      <c r="L2" s="50"/>
      <c r="M2" s="50"/>
      <c r="N2" s="51"/>
      <c r="Q2" s="61"/>
      <c r="AT2" s="47"/>
      <c r="AU2" s="30"/>
      <c r="AV2" s="31"/>
      <c r="AW2" s="31"/>
      <c r="AX2" s="31"/>
      <c r="AY2" s="31"/>
      <c r="AZ2" s="31"/>
      <c r="BA2" s="31"/>
      <c r="BB2" s="31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</row>
    <row r="3" spans="1:85" x14ac:dyDescent="0.25">
      <c r="A3" s="61" t="s">
        <v>2</v>
      </c>
      <c r="B3" s="61">
        <v>35880</v>
      </c>
      <c r="F3" s="45"/>
      <c r="G3" s="45"/>
      <c r="H3" s="41"/>
      <c r="I3" s="41"/>
      <c r="J3" s="41"/>
      <c r="K3" s="41"/>
      <c r="L3" s="50"/>
      <c r="M3" s="50"/>
      <c r="N3" s="51"/>
      <c r="Q3" s="61"/>
      <c r="AT3" s="47"/>
      <c r="AU3" s="30"/>
      <c r="AV3" s="31"/>
      <c r="AW3" s="31"/>
      <c r="AX3" s="31"/>
      <c r="AY3" s="31"/>
      <c r="AZ3" s="31"/>
      <c r="BA3" s="31"/>
      <c r="BB3" s="31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</row>
    <row r="4" spans="1:85" x14ac:dyDescent="0.25">
      <c r="A4" s="61" t="s">
        <v>3</v>
      </c>
      <c r="B4" s="61">
        <v>55556</v>
      </c>
      <c r="F4" s="45"/>
      <c r="G4" s="45"/>
      <c r="H4" s="41"/>
      <c r="I4" s="41"/>
      <c r="J4" s="41"/>
      <c r="K4" s="41"/>
      <c r="L4" s="50"/>
      <c r="M4" s="50"/>
      <c r="N4" s="51"/>
      <c r="Q4" s="61"/>
      <c r="AT4" s="47"/>
      <c r="AU4" s="30"/>
      <c r="AV4" s="31"/>
      <c r="AW4" s="31"/>
      <c r="AX4" s="31"/>
      <c r="AY4" s="31"/>
      <c r="AZ4" s="31"/>
      <c r="BA4" s="31"/>
      <c r="BB4" s="31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</row>
    <row r="5" spans="1:85" x14ac:dyDescent="0.25">
      <c r="A5" s="64" t="s">
        <v>48</v>
      </c>
      <c r="B5" s="64">
        <v>0.7</v>
      </c>
      <c r="F5" s="45"/>
      <c r="G5" s="45"/>
      <c r="H5" s="41"/>
      <c r="I5" s="41"/>
      <c r="J5" s="41"/>
      <c r="K5" s="41"/>
      <c r="L5" s="50"/>
      <c r="M5" s="50"/>
      <c r="N5" s="51"/>
      <c r="Q5" s="61"/>
      <c r="AT5" s="47"/>
      <c r="AU5" s="30"/>
      <c r="AV5" s="31"/>
      <c r="AW5" s="31"/>
      <c r="AX5" s="31"/>
      <c r="AY5" s="31"/>
      <c r="AZ5" s="31"/>
      <c r="BA5" s="31"/>
      <c r="BB5" s="31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</row>
    <row r="6" spans="1:85" ht="31.5" x14ac:dyDescent="0.5">
      <c r="F6" s="126" t="s">
        <v>47</v>
      </c>
      <c r="G6" s="127"/>
      <c r="H6" s="127"/>
      <c r="I6" s="127"/>
      <c r="J6" s="127"/>
      <c r="K6" s="127"/>
      <c r="L6" s="127"/>
      <c r="M6" s="127"/>
      <c r="N6" s="127"/>
      <c r="Q6" s="61"/>
      <c r="AT6" s="47"/>
      <c r="AU6" s="30"/>
      <c r="AV6" s="31"/>
      <c r="AW6" s="31"/>
      <c r="AX6" s="31"/>
      <c r="AY6" s="31"/>
      <c r="AZ6" s="31"/>
      <c r="BA6" s="31"/>
      <c r="BB6" s="31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</row>
    <row r="7" spans="1:85" x14ac:dyDescent="0.25">
      <c r="A7" s="64"/>
      <c r="F7" s="45"/>
      <c r="G7" s="45"/>
      <c r="H7" s="41"/>
      <c r="I7" s="41"/>
      <c r="J7" s="41"/>
      <c r="K7" s="41"/>
      <c r="L7" s="50"/>
      <c r="M7" s="50"/>
      <c r="N7" s="51"/>
      <c r="Q7" s="61"/>
      <c r="S7" s="131" t="s">
        <v>17</v>
      </c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T7" s="47"/>
      <c r="AU7" s="30"/>
      <c r="AV7" s="31"/>
      <c r="AW7" s="31"/>
      <c r="AX7" s="31"/>
      <c r="AY7" s="31"/>
      <c r="AZ7" s="31"/>
      <c r="BA7" s="31"/>
      <c r="BB7" s="31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</row>
    <row r="8" spans="1:85" s="52" customFormat="1" ht="52.5" customHeight="1" x14ac:dyDescent="0.25">
      <c r="C8" s="55"/>
      <c r="D8" s="56"/>
      <c r="E8" s="57"/>
      <c r="F8" s="58"/>
      <c r="G8" s="58"/>
      <c r="H8" s="133" t="s">
        <v>34</v>
      </c>
      <c r="I8" s="134"/>
      <c r="J8" s="134"/>
      <c r="K8" s="134"/>
      <c r="L8" s="134"/>
      <c r="M8" s="134"/>
      <c r="N8" s="135"/>
      <c r="O8" s="136" t="s">
        <v>35</v>
      </c>
      <c r="P8" s="137"/>
      <c r="Q8" s="138"/>
      <c r="R8" s="60"/>
      <c r="S8" s="125" t="s">
        <v>32</v>
      </c>
      <c r="T8" s="125"/>
      <c r="U8" s="125"/>
      <c r="V8" s="125" t="s">
        <v>25</v>
      </c>
      <c r="W8" s="125"/>
      <c r="X8" s="125" t="s">
        <v>26</v>
      </c>
      <c r="Y8" s="125"/>
      <c r="Z8" s="125" t="s">
        <v>27</v>
      </c>
      <c r="AA8" s="125"/>
      <c r="AB8" s="125" t="s">
        <v>28</v>
      </c>
      <c r="AC8" s="125"/>
      <c r="AD8" s="125" t="s">
        <v>29</v>
      </c>
      <c r="AE8" s="125"/>
      <c r="AF8" s="125" t="s">
        <v>30</v>
      </c>
      <c r="AG8" s="125"/>
      <c r="AH8" s="125" t="s">
        <v>8</v>
      </c>
      <c r="AI8" s="125"/>
      <c r="AJ8" s="125" t="s">
        <v>31</v>
      </c>
      <c r="AK8" s="136"/>
      <c r="AL8" s="139" t="s">
        <v>38</v>
      </c>
      <c r="AM8" s="140"/>
      <c r="AN8" s="140"/>
      <c r="AO8" s="140"/>
      <c r="AP8" s="140"/>
      <c r="AQ8" s="140"/>
      <c r="AR8" s="140"/>
      <c r="AS8" s="140"/>
      <c r="AT8" s="141"/>
      <c r="AU8" s="142" t="s">
        <v>12</v>
      </c>
      <c r="AV8" s="143"/>
      <c r="AW8" s="143"/>
      <c r="AX8" s="143"/>
      <c r="AY8" s="143"/>
      <c r="AZ8" s="143"/>
      <c r="BA8" s="143"/>
      <c r="BB8" s="143"/>
      <c r="BC8" s="128" t="s">
        <v>40</v>
      </c>
      <c r="BD8" s="129"/>
      <c r="BE8" s="129"/>
      <c r="BF8" s="129"/>
      <c r="BG8" s="129"/>
      <c r="BH8" s="129"/>
      <c r="BI8" s="130"/>
      <c r="BJ8" s="114" t="s">
        <v>51</v>
      </c>
      <c r="BK8" s="115"/>
      <c r="BL8" s="116"/>
      <c r="BM8" s="116"/>
      <c r="BN8" s="116"/>
      <c r="BO8" s="116"/>
      <c r="BP8" s="116"/>
      <c r="BQ8" s="117"/>
      <c r="BR8" s="120" t="s">
        <v>50</v>
      </c>
      <c r="BS8" s="121"/>
      <c r="BT8" s="122"/>
      <c r="BU8" s="122"/>
      <c r="BV8" s="122"/>
      <c r="BW8" s="122"/>
      <c r="BX8" s="122"/>
      <c r="BY8" s="122"/>
      <c r="BZ8" s="123" t="s">
        <v>52</v>
      </c>
      <c r="CA8" s="124"/>
      <c r="CB8" s="124"/>
      <c r="CC8" s="124"/>
      <c r="CD8" s="124"/>
      <c r="CE8" s="124"/>
      <c r="CF8" s="124"/>
      <c r="CG8" s="124"/>
    </row>
    <row r="9" spans="1:85" s="42" customFormat="1" ht="31.5" x14ac:dyDescent="0.35">
      <c r="A9" s="94" t="s">
        <v>54</v>
      </c>
      <c r="B9" s="36" t="s">
        <v>55</v>
      </c>
      <c r="C9" s="36" t="s">
        <v>53</v>
      </c>
      <c r="D9" s="36" t="s">
        <v>13</v>
      </c>
      <c r="E9" s="8" t="s">
        <v>10</v>
      </c>
      <c r="F9" s="28" t="s">
        <v>18</v>
      </c>
      <c r="G9" s="28" t="s">
        <v>19</v>
      </c>
      <c r="H9" s="25" t="s">
        <v>4</v>
      </c>
      <c r="I9" s="26" t="s">
        <v>5</v>
      </c>
      <c r="J9" s="26" t="s">
        <v>6</v>
      </c>
      <c r="K9" s="3" t="s">
        <v>11</v>
      </c>
      <c r="L9" s="4" t="s">
        <v>7</v>
      </c>
      <c r="M9" s="4" t="s">
        <v>36</v>
      </c>
      <c r="N9" s="5" t="s">
        <v>39</v>
      </c>
      <c r="O9" s="1" t="s">
        <v>20</v>
      </c>
      <c r="P9" s="1" t="s">
        <v>21</v>
      </c>
      <c r="Q9" s="10" t="s">
        <v>22</v>
      </c>
      <c r="R9" s="48" t="s">
        <v>37</v>
      </c>
      <c r="S9" s="43" t="s">
        <v>4</v>
      </c>
      <c r="T9" s="42" t="s">
        <v>5</v>
      </c>
      <c r="U9" s="42" t="s">
        <v>6</v>
      </c>
      <c r="V9" s="43" t="s">
        <v>4</v>
      </c>
      <c r="W9" s="42" t="s">
        <v>5</v>
      </c>
      <c r="X9" s="43" t="s">
        <v>4</v>
      </c>
      <c r="Y9" s="42" t="s">
        <v>5</v>
      </c>
      <c r="Z9" s="43" t="s">
        <v>4</v>
      </c>
      <c r="AA9" s="42" t="s">
        <v>5</v>
      </c>
      <c r="AB9" s="43" t="s">
        <v>4</v>
      </c>
      <c r="AC9" s="42" t="s">
        <v>5</v>
      </c>
      <c r="AD9" s="43" t="s">
        <v>4</v>
      </c>
      <c r="AE9" s="42" t="s">
        <v>5</v>
      </c>
      <c r="AF9" s="43" t="s">
        <v>4</v>
      </c>
      <c r="AG9" s="42" t="s">
        <v>5</v>
      </c>
      <c r="AH9" s="43" t="s">
        <v>4</v>
      </c>
      <c r="AI9" s="42" t="s">
        <v>5</v>
      </c>
      <c r="AJ9" s="43" t="s">
        <v>4</v>
      </c>
      <c r="AK9" s="42" t="s">
        <v>5</v>
      </c>
      <c r="AL9" s="49" t="s">
        <v>32</v>
      </c>
      <c r="AM9" s="48" t="s">
        <v>25</v>
      </c>
      <c r="AN9" s="48" t="s">
        <v>26</v>
      </c>
      <c r="AO9" s="48" t="s">
        <v>27</v>
      </c>
      <c r="AP9" s="48" t="s">
        <v>28</v>
      </c>
      <c r="AQ9" s="48" t="s">
        <v>29</v>
      </c>
      <c r="AR9" s="48" t="s">
        <v>30</v>
      </c>
      <c r="AS9" s="48" t="s">
        <v>8</v>
      </c>
      <c r="AT9" s="53" t="s">
        <v>31</v>
      </c>
      <c r="AU9" s="98" t="s">
        <v>25</v>
      </c>
      <c r="AV9" s="99" t="s">
        <v>26</v>
      </c>
      <c r="AW9" s="99" t="s">
        <v>27</v>
      </c>
      <c r="AX9" s="99" t="s">
        <v>28</v>
      </c>
      <c r="AY9" s="99" t="s">
        <v>29</v>
      </c>
      <c r="AZ9" s="99" t="s">
        <v>30</v>
      </c>
      <c r="BA9" s="99" t="s">
        <v>8</v>
      </c>
      <c r="BB9" s="99" t="s">
        <v>31</v>
      </c>
      <c r="BC9" s="34" t="s">
        <v>41</v>
      </c>
      <c r="BD9" s="35" t="s">
        <v>42</v>
      </c>
      <c r="BE9" s="35" t="s">
        <v>43</v>
      </c>
      <c r="BF9" s="35" t="s">
        <v>44</v>
      </c>
      <c r="BG9" s="35" t="s">
        <v>45</v>
      </c>
      <c r="BH9" s="35" t="s">
        <v>14</v>
      </c>
      <c r="BI9" s="35" t="s">
        <v>46</v>
      </c>
      <c r="BJ9" s="17" t="s">
        <v>25</v>
      </c>
      <c r="BK9" s="14" t="s">
        <v>26</v>
      </c>
      <c r="BL9" s="14" t="s">
        <v>27</v>
      </c>
      <c r="BM9" s="14" t="s">
        <v>28</v>
      </c>
      <c r="BN9" s="14" t="s">
        <v>29</v>
      </c>
      <c r="BO9" s="14" t="s">
        <v>30</v>
      </c>
      <c r="BP9" s="14" t="s">
        <v>8</v>
      </c>
      <c r="BQ9" s="14" t="s">
        <v>31</v>
      </c>
      <c r="BR9" s="17" t="s">
        <v>25</v>
      </c>
      <c r="BS9" s="14" t="s">
        <v>26</v>
      </c>
      <c r="BT9" s="14" t="s">
        <v>27</v>
      </c>
      <c r="BU9" s="14" t="s">
        <v>28</v>
      </c>
      <c r="BV9" s="14" t="s">
        <v>29</v>
      </c>
      <c r="BW9" s="14" t="s">
        <v>30</v>
      </c>
      <c r="BX9" s="14" t="s">
        <v>8</v>
      </c>
      <c r="BY9" s="14" t="s">
        <v>31</v>
      </c>
      <c r="BZ9" s="17" t="s">
        <v>25</v>
      </c>
      <c r="CA9" s="14" t="s">
        <v>26</v>
      </c>
      <c r="CB9" s="14" t="s">
        <v>27</v>
      </c>
      <c r="CC9" s="14" t="s">
        <v>28</v>
      </c>
      <c r="CD9" s="14" t="s">
        <v>29</v>
      </c>
      <c r="CE9" s="14" t="s">
        <v>30</v>
      </c>
      <c r="CF9" s="14" t="s">
        <v>8</v>
      </c>
      <c r="CG9" s="14" t="s">
        <v>31</v>
      </c>
    </row>
    <row r="10" spans="1:85" s="65" customFormat="1" x14ac:dyDescent="0.25">
      <c r="A10" s="65">
        <v>1</v>
      </c>
      <c r="B10" s="65" t="s">
        <v>56</v>
      </c>
      <c r="C10" s="65" t="s">
        <v>60</v>
      </c>
      <c r="D10" s="65">
        <v>1</v>
      </c>
      <c r="F10" s="97">
        <v>2000</v>
      </c>
      <c r="G10" s="97">
        <v>68</v>
      </c>
      <c r="H10" s="96">
        <v>0.48355900000000002</v>
      </c>
      <c r="I10" s="96">
        <v>0.39520300000000003</v>
      </c>
      <c r="J10" s="96">
        <v>0.121072</v>
      </c>
      <c r="K10" s="65">
        <f>H10+I10</f>
        <v>0.87876200000000004</v>
      </c>
      <c r="L10" s="65">
        <f>H10/I10</f>
        <v>1.2235711773443014</v>
      </c>
      <c r="M10" s="65">
        <f>H10/(H10+I10)</f>
        <v>0.55027299769448379</v>
      </c>
      <c r="N10" s="65">
        <f t="shared" ref="N10:N52" si="0">ROUND(($B$2*H10+$B$3*I10+$B$4*J10)/(1-J10),0)</f>
        <v>47608</v>
      </c>
      <c r="O10" s="65">
        <f t="shared" ref="O10:O52" si="1">H10*0.78/(H10*0.78+I10*0.65+J10*0.97)</f>
        <v>0.50189902749018001</v>
      </c>
      <c r="P10" s="65">
        <f t="shared" ref="P10:P52" si="2">I10*0.65/(H10*0.78+I10*0.65+J10*0.97)</f>
        <v>0.34182661157721811</v>
      </c>
      <c r="Q10" s="65">
        <f t="shared" ref="Q10:Q52" si="3">J10*0.97/(H10*0.78+I10*0.65+J10*0.97)</f>
        <v>0.15627436093260205</v>
      </c>
      <c r="R10" s="65">
        <f>O10/(O10+P10)</f>
        <v>0.5948604667803481</v>
      </c>
      <c r="S10" s="65">
        <f>EXP(-$G10/T1_T2!B$7)*(1-EXP(-$F10/T1_T2!B$6))</f>
        <v>0.40512573720483119</v>
      </c>
      <c r="T10" s="65">
        <f>EXP(-$G10/T1_T2!C$7)*(1-EXP(-$F10/T1_T2!C$6))</f>
        <v>0.35689090375591837</v>
      </c>
      <c r="U10" s="65">
        <f>EXP(-$G10/T1_T2!D$7)*(1-EXP(-$F10/T1_T2!D$6))</f>
        <v>0.28005979933352998</v>
      </c>
      <c r="V10" s="65">
        <f>EXP(-$G10/T1_T2!E$7)*(1-EXP(-$F10/T1_T2!E$6))</f>
        <v>0.56455437016961196</v>
      </c>
      <c r="W10" s="65">
        <f>EXP(-$G10/T1_T2!F$7)*(1-EXP(-$F10/T1_T2!F$6))</f>
        <v>0.60381569817389957</v>
      </c>
      <c r="X10" s="65">
        <f>EXP(-$G10/T1_T2!G$7)*(1-EXP(-$F10/T1_T2!G$6))</f>
        <v>0.57463545606104727</v>
      </c>
      <c r="Y10" s="65">
        <f>EXP(-$G10/T1_T2!H$7)*(1-EXP(-$F10/T1_T2!H$6))</f>
        <v>0.56934092656400681</v>
      </c>
      <c r="Z10" s="65">
        <f>EXP(-$G10/T1_T2!I$7)*(1-EXP(-$F10/T1_T2!I$6))</f>
        <v>0.49719462767558764</v>
      </c>
      <c r="AA10" s="65">
        <f>EXP(-$G10/T1_T2!J$7)*(1-EXP(-$F10/T1_T2!J$6))</f>
        <v>0.4832561872540499</v>
      </c>
      <c r="AB10" s="65">
        <f>EXP(-$G10/T1_T2!K$7)*(1-EXP(-$F10/T1_T2!K$6))</f>
        <v>0.8317569585107597</v>
      </c>
      <c r="AC10" s="65">
        <f>EXP(-$G10/T1_T2!L$7)*(1-EXP(-$F10/T1_T2!L$6))</f>
        <v>0.88834876177263444</v>
      </c>
      <c r="AD10" s="65">
        <f>EXP(-$G10/T1_T2!M$7)*(1-EXP(-$F10/T1_T2!M$6))</f>
        <v>0.79241266453820736</v>
      </c>
      <c r="AE10" s="65">
        <f>EXP(-$G10/T1_T2!N$7)*(1-EXP(-$F10/T1_T2!N$6))</f>
        <v>0.81846921079678747</v>
      </c>
      <c r="AF10" s="65">
        <f>EXP(-$G10/T1_T2!O$7)*(1-EXP(-$F10/T1_T2!O$6))</f>
        <v>0.79241266453820736</v>
      </c>
      <c r="AG10" s="65">
        <f>EXP(-$G10/T1_T2!P$7)*(1-EXP(-$F10/T1_T2!P$6))</f>
        <v>0.81846921079678747</v>
      </c>
      <c r="AH10" s="65">
        <f>EXP(-$G10/T1_T2!Q$7)*(1-EXP(-$F10/T1_T2!Q$6))</f>
        <v>0.3599874452002651</v>
      </c>
      <c r="AI10" s="65">
        <f>EXP(-$G10/T1_T2!R$7)*(1-EXP(-$F10/T1_T2!R$6))</f>
        <v>0.3599874452002651</v>
      </c>
      <c r="AJ10" s="65">
        <f>EXP(-$G10/T1_T2!S$7)*(1-EXP(-$F10/T1_T2!S$6))</f>
        <v>0.3551282419202253</v>
      </c>
      <c r="AK10" s="65">
        <f>EXP(-$G10/T1_T2!T$7)*(1-EXP(-$F10/T1_T2!T$6))</f>
        <v>0.3551282419202253</v>
      </c>
      <c r="AL10" s="65">
        <f>O10*S10+P10*T10+Q10*U10</f>
        <v>0.36909318801172386</v>
      </c>
      <c r="AM10" s="65">
        <f>$O10*V10+$P10*W10</f>
        <v>0.48974956347737564</v>
      </c>
      <c r="AN10" s="65">
        <f>$O10*X10+$P10*Y10</f>
        <v>0.48302485631802394</v>
      </c>
      <c r="AO10" s="65">
        <f>$O10*Z10+$P10*AA10</f>
        <v>0.41473132511649707</v>
      </c>
      <c r="AP10" s="65">
        <f>$O10*AB10+$P10*AC10</f>
        <v>0.72111925572029723</v>
      </c>
      <c r="AQ10" s="65">
        <f>$O10*AD10+$P10*AE10</f>
        <v>0.6774857027095742</v>
      </c>
      <c r="AR10" s="65">
        <f>$O10*AF10+$P10*AG10</f>
        <v>0.6774857027095742</v>
      </c>
      <c r="AS10" s="65">
        <f>$O10*AH10+$P10*AI10</f>
        <v>0.30373063725783361</v>
      </c>
      <c r="AT10" s="65">
        <f>$O10*AJ10+$P10*AK10</f>
        <v>0.29963080286502364</v>
      </c>
      <c r="AU10" s="97">
        <v>13.981999999999999</v>
      </c>
      <c r="AV10" s="97">
        <v>2.0289999999999999</v>
      </c>
      <c r="AW10" s="97">
        <v>8.766</v>
      </c>
      <c r="AX10" s="97"/>
      <c r="AY10" s="97">
        <v>4.8490000000000002</v>
      </c>
      <c r="AZ10" s="97">
        <v>4.8490000000000002</v>
      </c>
      <c r="BA10" s="97"/>
      <c r="BB10" s="97"/>
      <c r="BC10" s="65">
        <f>AU10/$AW10</f>
        <v>1.5950262377367099</v>
      </c>
      <c r="BD10" s="65">
        <f>AV10/$AW10</f>
        <v>0.23146246862879305</v>
      </c>
      <c r="BE10" s="65">
        <f>AX10/$AW10</f>
        <v>0</v>
      </c>
      <c r="BF10" s="65">
        <f t="shared" ref="BF10:BI10" si="4">AY10/$AW10</f>
        <v>0.55315993611681502</v>
      </c>
      <c r="BG10" s="65">
        <f t="shared" si="4"/>
        <v>0.55315993611681502</v>
      </c>
      <c r="BH10" s="65">
        <f t="shared" si="4"/>
        <v>0</v>
      </c>
      <c r="BI10" s="65">
        <f t="shared" si="4"/>
        <v>0</v>
      </c>
      <c r="BJ10" s="65">
        <f t="shared" ref="BJ10:BQ29" si="5">AU10*$N10/$B$1</f>
        <v>18.552259085841694</v>
      </c>
      <c r="BK10" s="65">
        <f t="shared" si="5"/>
        <v>2.6922138238573021</v>
      </c>
      <c r="BL10" s="65">
        <f t="shared" si="5"/>
        <v>11.631319063545151</v>
      </c>
      <c r="BM10" s="65">
        <f t="shared" si="5"/>
        <v>0</v>
      </c>
      <c r="BN10" s="65">
        <f t="shared" si="5"/>
        <v>6.4339797101449276</v>
      </c>
      <c r="BO10" s="65">
        <f t="shared" si="5"/>
        <v>6.4339797101449276</v>
      </c>
      <c r="BP10" s="65">
        <f t="shared" si="5"/>
        <v>0</v>
      </c>
      <c r="BQ10" s="65">
        <f t="shared" si="5"/>
        <v>0</v>
      </c>
      <c r="BR10" s="65">
        <f t="shared" ref="BR10:BY29" si="6">AU10/$K10</f>
        <v>15.911020276252271</v>
      </c>
      <c r="BS10" s="65">
        <f t="shared" si="6"/>
        <v>2.3089300629749578</v>
      </c>
      <c r="BT10" s="65">
        <f t="shared" si="6"/>
        <v>9.975397206524633</v>
      </c>
      <c r="BU10" s="65">
        <f t="shared" si="6"/>
        <v>0</v>
      </c>
      <c r="BV10" s="65">
        <f t="shared" si="6"/>
        <v>5.5179900815010203</v>
      </c>
      <c r="BW10" s="65">
        <f t="shared" si="6"/>
        <v>5.5179900815010203</v>
      </c>
      <c r="BX10" s="65">
        <f t="shared" si="6"/>
        <v>0</v>
      </c>
      <c r="BY10" s="65">
        <f t="shared" si="6"/>
        <v>0</v>
      </c>
      <c r="BZ10" s="65">
        <f t="shared" ref="BZ10:CG45" si="7">AU10*2.21*$AL10/AM10</f>
        <v>23.287536244206358</v>
      </c>
      <c r="CA10" s="65">
        <f t="shared" si="7"/>
        <v>3.4264221639596255</v>
      </c>
      <c r="CB10" s="65">
        <f t="shared" si="7"/>
        <v>17.241019005005892</v>
      </c>
      <c r="CC10" s="65">
        <f t="shared" si="7"/>
        <v>0</v>
      </c>
      <c r="CD10" s="65">
        <f t="shared" si="7"/>
        <v>5.8382186132328249</v>
      </c>
      <c r="CE10" s="65">
        <f t="shared" si="7"/>
        <v>5.8382186132328249</v>
      </c>
      <c r="CF10" s="65">
        <f t="shared" si="7"/>
        <v>0</v>
      </c>
      <c r="CG10" s="65">
        <f t="shared" si="7"/>
        <v>0</v>
      </c>
    </row>
    <row r="11" spans="1:85" s="65" customFormat="1" x14ac:dyDescent="0.25">
      <c r="A11" s="65">
        <v>1</v>
      </c>
      <c r="B11" s="65" t="s">
        <v>58</v>
      </c>
      <c r="C11" s="65" t="s">
        <v>60</v>
      </c>
      <c r="D11" s="65">
        <v>1</v>
      </c>
      <c r="F11" s="97">
        <v>2000</v>
      </c>
      <c r="G11" s="97">
        <v>68</v>
      </c>
      <c r="H11" s="96">
        <v>0.48355900000000002</v>
      </c>
      <c r="I11" s="96">
        <v>0.39520300000000003</v>
      </c>
      <c r="J11" s="96">
        <v>0.121072</v>
      </c>
      <c r="K11" s="65">
        <f t="shared" ref="K11:K52" si="8">H11+I11</f>
        <v>0.87876200000000004</v>
      </c>
      <c r="L11" s="65">
        <f t="shared" ref="L11:L52" si="9">H11/I11</f>
        <v>1.2235711773443014</v>
      </c>
      <c r="M11" s="65">
        <f t="shared" ref="M11:M52" si="10">H11/(H11+I11)</f>
        <v>0.55027299769448379</v>
      </c>
      <c r="N11" s="65">
        <f t="shared" si="0"/>
        <v>47608</v>
      </c>
      <c r="O11" s="65">
        <f t="shared" si="1"/>
        <v>0.50189902749018001</v>
      </c>
      <c r="P11" s="65">
        <f t="shared" si="2"/>
        <v>0.34182661157721811</v>
      </c>
      <c r="Q11" s="65">
        <f t="shared" si="3"/>
        <v>0.15627436093260205</v>
      </c>
      <c r="R11" s="65">
        <f t="shared" ref="R11:R52" si="11">O11/(O11+P11)</f>
        <v>0.5948604667803481</v>
      </c>
      <c r="S11" s="65">
        <f>EXP(-$G11/T1_T2!B$7)*(1-EXP(-$F11/T1_T2!B$6))</f>
        <v>0.40512573720483119</v>
      </c>
      <c r="T11" s="65">
        <f>EXP(-$G11/T1_T2!C$7)*(1-EXP(-$F11/T1_T2!C$6))</f>
        <v>0.35689090375591837</v>
      </c>
      <c r="U11" s="65">
        <f>EXP(-$G11/T1_T2!D$7)*(1-EXP(-$F11/T1_T2!D$6))</f>
        <v>0.28005979933352998</v>
      </c>
      <c r="V11" s="65">
        <f>EXP(-$G11/T1_T2!E$7)*(1-EXP(-$F11/T1_T2!E$6))</f>
        <v>0.56455437016961196</v>
      </c>
      <c r="W11" s="65">
        <f>EXP(-$G11/T1_T2!F$7)*(1-EXP(-$F11/T1_T2!F$6))</f>
        <v>0.60381569817389957</v>
      </c>
      <c r="X11" s="65">
        <f>EXP(-$G11/T1_T2!G$7)*(1-EXP(-$F11/T1_T2!G$6))</f>
        <v>0.57463545606104727</v>
      </c>
      <c r="Y11" s="65">
        <f>EXP(-$G11/T1_T2!H$7)*(1-EXP(-$F11/T1_T2!H$6))</f>
        <v>0.56934092656400681</v>
      </c>
      <c r="Z11" s="65">
        <f>EXP(-$G11/T1_T2!I$7)*(1-EXP(-$F11/T1_T2!I$6))</f>
        <v>0.49719462767558764</v>
      </c>
      <c r="AA11" s="65">
        <f>EXP(-$G11/T1_T2!J$7)*(1-EXP(-$F11/T1_T2!J$6))</f>
        <v>0.4832561872540499</v>
      </c>
      <c r="AB11" s="65">
        <f>EXP(-$G11/T1_T2!K$7)*(1-EXP(-$F11/T1_T2!K$6))</f>
        <v>0.8317569585107597</v>
      </c>
      <c r="AC11" s="65">
        <f>EXP(-$G11/T1_T2!L$7)*(1-EXP(-$F11/T1_T2!L$6))</f>
        <v>0.88834876177263444</v>
      </c>
      <c r="AD11" s="65">
        <f>EXP(-$G11/T1_T2!M$7)*(1-EXP(-$F11/T1_T2!M$6))</f>
        <v>0.79241266453820736</v>
      </c>
      <c r="AE11" s="65">
        <f>EXP(-$G11/T1_T2!N$7)*(1-EXP(-$F11/T1_T2!N$6))</f>
        <v>0.81846921079678747</v>
      </c>
      <c r="AF11" s="65">
        <f>EXP(-$G11/T1_T2!O$7)*(1-EXP(-$F11/T1_T2!O$6))</f>
        <v>0.79241266453820736</v>
      </c>
      <c r="AG11" s="65">
        <f>EXP(-$G11/T1_T2!P$7)*(1-EXP(-$F11/T1_T2!P$6))</f>
        <v>0.81846921079678747</v>
      </c>
      <c r="AH11" s="65">
        <f>EXP(-$G11/T1_T2!Q$7)*(1-EXP(-$F11/T1_T2!Q$6))</f>
        <v>0.3599874452002651</v>
      </c>
      <c r="AI11" s="65">
        <f>EXP(-$G11/T1_T2!R$7)*(1-EXP(-$F11/T1_T2!R$6))</f>
        <v>0.3599874452002651</v>
      </c>
      <c r="AJ11" s="65">
        <f>EXP(-$G11/T1_T2!S$7)*(1-EXP(-$F11/T1_T2!S$6))</f>
        <v>0.3551282419202253</v>
      </c>
      <c r="AK11" s="65">
        <f>EXP(-$G11/T1_T2!T$7)*(1-EXP(-$F11/T1_T2!T$6))</f>
        <v>0.3551282419202253</v>
      </c>
      <c r="AL11" s="65">
        <f t="shared" ref="AL11:AL52" si="12">O11*S11+P11*T11+Q11*U11</f>
        <v>0.36909318801172386</v>
      </c>
      <c r="AM11" s="65">
        <f t="shared" ref="AM11:AM52" si="13">$O11*V11+$P11*W11</f>
        <v>0.48974956347737564</v>
      </c>
      <c r="AN11" s="65">
        <f t="shared" ref="AN11:AN52" si="14">$O11*X11+$P11*Y11</f>
        <v>0.48302485631802394</v>
      </c>
      <c r="AO11" s="65">
        <f t="shared" ref="AO11:AO52" si="15">$O11*Z11+$P11*AA11</f>
        <v>0.41473132511649707</v>
      </c>
      <c r="AP11" s="65">
        <f t="shared" ref="AP11:AP52" si="16">$O11*AB11+$P11*AC11</f>
        <v>0.72111925572029723</v>
      </c>
      <c r="AQ11" s="65">
        <f t="shared" ref="AQ11:AQ52" si="17">$O11*AD11+$P11*AE11</f>
        <v>0.6774857027095742</v>
      </c>
      <c r="AR11" s="65">
        <f t="shared" ref="AR11:AR52" si="18">$O11*AF11+$P11*AG11</f>
        <v>0.6774857027095742</v>
      </c>
      <c r="AS11" s="65">
        <f t="shared" ref="AS11:AS52" si="19">$O11*AH11+$P11*AI11</f>
        <v>0.30373063725783361</v>
      </c>
      <c r="AT11" s="65">
        <f t="shared" ref="AT11:AT52" si="20">$O11*AJ11+$P11*AK11</f>
        <v>0.29963080286502364</v>
      </c>
      <c r="AU11" s="97">
        <v>13.81</v>
      </c>
      <c r="AV11" s="97">
        <v>1.976</v>
      </c>
      <c r="AW11" s="97">
        <v>8.2750000000000004</v>
      </c>
      <c r="AX11" s="97"/>
      <c r="AY11" s="97">
        <v>4.2510000000000003</v>
      </c>
      <c r="AZ11" s="97">
        <v>4.2510000000000003</v>
      </c>
      <c r="BA11" s="97"/>
      <c r="BB11" s="97"/>
      <c r="BC11" s="65">
        <f>AU11/$AW11</f>
        <v>1.6688821752265861</v>
      </c>
      <c r="BD11" s="65">
        <f>AV11/$AW11</f>
        <v>0.23879154078549847</v>
      </c>
      <c r="BE11" s="65">
        <f>AX11/$AW11</f>
        <v>0</v>
      </c>
      <c r="BF11" s="65">
        <f>AY11/$AW11</f>
        <v>0.51371601208459217</v>
      </c>
      <c r="BG11" s="65">
        <f>AZ11/$AW11</f>
        <v>0.51371601208459217</v>
      </c>
      <c r="BH11" s="65">
        <f>BA11/$AW11</f>
        <v>0</v>
      </c>
      <c r="BI11" s="65">
        <f>BB11/$AW11</f>
        <v>0</v>
      </c>
      <c r="BJ11" s="65">
        <f t="shared" si="5"/>
        <v>18.324037904124861</v>
      </c>
      <c r="BK11" s="65">
        <f t="shared" si="5"/>
        <v>2.6218898550724639</v>
      </c>
      <c r="BL11" s="65">
        <f t="shared" si="5"/>
        <v>10.979827201783724</v>
      </c>
      <c r="BM11" s="65">
        <f t="shared" si="5"/>
        <v>0</v>
      </c>
      <c r="BN11" s="65">
        <f t="shared" si="5"/>
        <v>5.6405130434782613</v>
      </c>
      <c r="BO11" s="65">
        <f t="shared" si="5"/>
        <v>5.6405130434782613</v>
      </c>
      <c r="BP11" s="65">
        <f t="shared" si="5"/>
        <v>0</v>
      </c>
      <c r="BQ11" s="65">
        <f t="shared" si="5"/>
        <v>0</v>
      </c>
      <c r="BR11" s="65">
        <f t="shared" si="6"/>
        <v>15.715290374413094</v>
      </c>
      <c r="BS11" s="65">
        <f t="shared" si="6"/>
        <v>2.248617942059397</v>
      </c>
      <c r="BT11" s="65">
        <f t="shared" si="6"/>
        <v>9.4166566146465147</v>
      </c>
      <c r="BU11" s="65">
        <f t="shared" si="6"/>
        <v>0</v>
      </c>
      <c r="BV11" s="65">
        <f t="shared" si="6"/>
        <v>4.8374872832462037</v>
      </c>
      <c r="BW11" s="65">
        <f t="shared" si="6"/>
        <v>4.8374872832462037</v>
      </c>
      <c r="BX11" s="65">
        <f t="shared" si="6"/>
        <v>0</v>
      </c>
      <c r="BY11" s="65">
        <f t="shared" si="6"/>
        <v>0</v>
      </c>
      <c r="BZ11" s="65">
        <f t="shared" si="7"/>
        <v>23.001063905914023</v>
      </c>
      <c r="CA11" s="65">
        <f t="shared" si="7"/>
        <v>3.3369197614510697</v>
      </c>
      <c r="CB11" s="65">
        <f t="shared" si="7"/>
        <v>16.275317392929932</v>
      </c>
      <c r="CC11" s="65">
        <f t="shared" si="7"/>
        <v>0</v>
      </c>
      <c r="CD11" s="65">
        <f t="shared" si="7"/>
        <v>5.1182238244695277</v>
      </c>
      <c r="CE11" s="65">
        <f t="shared" si="7"/>
        <v>5.1182238244695277</v>
      </c>
      <c r="CF11" s="65">
        <f t="shared" si="7"/>
        <v>0</v>
      </c>
      <c r="CG11" s="65">
        <f t="shared" si="7"/>
        <v>0</v>
      </c>
    </row>
    <row r="12" spans="1:85" s="65" customFormat="1" x14ac:dyDescent="0.25">
      <c r="A12" s="65">
        <v>1</v>
      </c>
      <c r="B12" s="65" t="s">
        <v>57</v>
      </c>
      <c r="C12" s="65" t="s">
        <v>60</v>
      </c>
      <c r="D12" s="65">
        <v>1</v>
      </c>
      <c r="F12" s="97">
        <v>2000</v>
      </c>
      <c r="G12" s="97">
        <v>68</v>
      </c>
      <c r="H12" s="96">
        <v>0.48355900000000002</v>
      </c>
      <c r="I12" s="96">
        <v>0.39520300000000003</v>
      </c>
      <c r="J12" s="96">
        <v>0.121072</v>
      </c>
      <c r="K12" s="65">
        <f t="shared" si="8"/>
        <v>0.87876200000000004</v>
      </c>
      <c r="L12" s="65">
        <f t="shared" si="9"/>
        <v>1.2235711773443014</v>
      </c>
      <c r="M12" s="65">
        <f t="shared" si="10"/>
        <v>0.55027299769448379</v>
      </c>
      <c r="N12" s="65">
        <f t="shared" si="0"/>
        <v>47608</v>
      </c>
      <c r="O12" s="65">
        <f t="shared" si="1"/>
        <v>0.50189902749018001</v>
      </c>
      <c r="P12" s="65">
        <f t="shared" si="2"/>
        <v>0.34182661157721811</v>
      </c>
      <c r="Q12" s="65">
        <f t="shared" si="3"/>
        <v>0.15627436093260205</v>
      </c>
      <c r="R12" s="65">
        <f t="shared" si="11"/>
        <v>0.5948604667803481</v>
      </c>
      <c r="S12" s="65">
        <f>EXP(-$G12/T1_T2!B$7)*(1-EXP(-$F12/T1_T2!B$6))</f>
        <v>0.40512573720483119</v>
      </c>
      <c r="T12" s="65">
        <f>EXP(-$G12/T1_T2!C$7)*(1-EXP(-$F12/T1_T2!C$6))</f>
        <v>0.35689090375591837</v>
      </c>
      <c r="U12" s="65">
        <f>EXP(-$G12/T1_T2!D$7)*(1-EXP(-$F12/T1_T2!D$6))</f>
        <v>0.28005979933352998</v>
      </c>
      <c r="V12" s="65">
        <f>EXP(-$G12/T1_T2!E$7)*(1-EXP(-$F12/T1_T2!E$6))</f>
        <v>0.56455437016961196</v>
      </c>
      <c r="W12" s="65">
        <f>EXP(-$G12/T1_T2!F$7)*(1-EXP(-$F12/T1_T2!F$6))</f>
        <v>0.60381569817389957</v>
      </c>
      <c r="X12" s="65">
        <f>EXP(-$G12/T1_T2!G$7)*(1-EXP(-$F12/T1_T2!G$6))</f>
        <v>0.57463545606104727</v>
      </c>
      <c r="Y12" s="65">
        <f>EXP(-$G12/T1_T2!H$7)*(1-EXP(-$F12/T1_T2!H$6))</f>
        <v>0.56934092656400681</v>
      </c>
      <c r="Z12" s="65">
        <f>EXP(-$G12/T1_T2!I$7)*(1-EXP(-$F12/T1_T2!I$6))</f>
        <v>0.49719462767558764</v>
      </c>
      <c r="AA12" s="65">
        <f>EXP(-$G12/T1_T2!J$7)*(1-EXP(-$F12/T1_T2!J$6))</f>
        <v>0.4832561872540499</v>
      </c>
      <c r="AB12" s="65">
        <f>EXP(-$G12/T1_T2!K$7)*(1-EXP(-$F12/T1_T2!K$6))</f>
        <v>0.8317569585107597</v>
      </c>
      <c r="AC12" s="65">
        <f>EXP(-$G12/T1_T2!L$7)*(1-EXP(-$F12/T1_T2!L$6))</f>
        <v>0.88834876177263444</v>
      </c>
      <c r="AD12" s="65">
        <f>EXP(-$G12/T1_T2!M$7)*(1-EXP(-$F12/T1_T2!M$6))</f>
        <v>0.79241266453820736</v>
      </c>
      <c r="AE12" s="65">
        <f>EXP(-$G12/T1_T2!N$7)*(1-EXP(-$F12/T1_T2!N$6))</f>
        <v>0.81846921079678747</v>
      </c>
      <c r="AF12" s="65">
        <f>EXP(-$G12/T1_T2!O$7)*(1-EXP(-$F12/T1_T2!O$6))</f>
        <v>0.79241266453820736</v>
      </c>
      <c r="AG12" s="65">
        <f>EXP(-$G12/T1_T2!P$7)*(1-EXP(-$F12/T1_T2!P$6))</f>
        <v>0.81846921079678747</v>
      </c>
      <c r="AH12" s="65">
        <f>EXP(-$G12/T1_T2!Q$7)*(1-EXP(-$F12/T1_T2!Q$6))</f>
        <v>0.3599874452002651</v>
      </c>
      <c r="AI12" s="65">
        <f>EXP(-$G12/T1_T2!R$7)*(1-EXP(-$F12/T1_T2!R$6))</f>
        <v>0.3599874452002651</v>
      </c>
      <c r="AJ12" s="65">
        <f>EXP(-$G12/T1_T2!S$7)*(1-EXP(-$F12/T1_T2!S$6))</f>
        <v>0.3551282419202253</v>
      </c>
      <c r="AK12" s="65">
        <f>EXP(-$G12/T1_T2!T$7)*(1-EXP(-$F12/T1_T2!T$6))</f>
        <v>0.3551282419202253</v>
      </c>
      <c r="AL12" s="65">
        <f t="shared" si="12"/>
        <v>0.36909318801172386</v>
      </c>
      <c r="AM12" s="65">
        <f t="shared" si="13"/>
        <v>0.48974956347737564</v>
      </c>
      <c r="AN12" s="65">
        <f t="shared" si="14"/>
        <v>0.48302485631802394</v>
      </c>
      <c r="AO12" s="65">
        <f t="shared" si="15"/>
        <v>0.41473132511649707</v>
      </c>
      <c r="AP12" s="65">
        <f t="shared" si="16"/>
        <v>0.72111925572029723</v>
      </c>
      <c r="AQ12" s="65">
        <f t="shared" si="17"/>
        <v>0.6774857027095742</v>
      </c>
      <c r="AR12" s="65">
        <f t="shared" si="18"/>
        <v>0.6774857027095742</v>
      </c>
      <c r="AS12" s="65">
        <f t="shared" si="19"/>
        <v>0.30373063725783361</v>
      </c>
      <c r="AT12" s="65">
        <f t="shared" si="20"/>
        <v>0.29963080286502364</v>
      </c>
      <c r="AU12" s="97">
        <v>14.079000000000001</v>
      </c>
      <c r="AV12" s="97">
        <v>1.9890000000000001</v>
      </c>
      <c r="AW12" s="97">
        <v>8.4540000000000006</v>
      </c>
      <c r="AX12" s="97"/>
      <c r="AY12" s="97">
        <v>5.282</v>
      </c>
      <c r="AZ12" s="97">
        <v>5.282</v>
      </c>
      <c r="BA12" s="97"/>
      <c r="BB12" s="97"/>
      <c r="BC12" s="65">
        <f t="shared" ref="BC12:BD52" si="21">AU12/$AW12</f>
        <v>1.6653655074520937</v>
      </c>
      <c r="BD12" s="65">
        <f t="shared" si="21"/>
        <v>0.23527324343506031</v>
      </c>
      <c r="BE12" s="65">
        <f t="shared" ref="BE12:BI52" si="22">AX12/$AW12</f>
        <v>0</v>
      </c>
      <c r="BF12" s="65">
        <f t="shared" si="22"/>
        <v>0.62479299739768157</v>
      </c>
      <c r="BG12" s="65">
        <f t="shared" si="22"/>
        <v>0.62479299739768157</v>
      </c>
      <c r="BH12" s="65">
        <f t="shared" si="22"/>
        <v>0</v>
      </c>
      <c r="BI12" s="65">
        <f t="shared" si="22"/>
        <v>0</v>
      </c>
      <c r="BJ12" s="65">
        <f t="shared" si="5"/>
        <v>18.680965217391304</v>
      </c>
      <c r="BK12" s="65">
        <f t="shared" si="5"/>
        <v>2.6391391304347827</v>
      </c>
      <c r="BL12" s="65">
        <f t="shared" si="5"/>
        <v>11.217336454849498</v>
      </c>
      <c r="BM12" s="65">
        <f t="shared" si="5"/>
        <v>0</v>
      </c>
      <c r="BN12" s="65">
        <f t="shared" si="5"/>
        <v>7.0085132664437015</v>
      </c>
      <c r="BO12" s="65">
        <f t="shared" si="5"/>
        <v>7.0085132664437015</v>
      </c>
      <c r="BP12" s="65">
        <f t="shared" si="5"/>
        <v>0</v>
      </c>
      <c r="BQ12" s="65">
        <f t="shared" si="5"/>
        <v>0</v>
      </c>
      <c r="BR12" s="65">
        <f t="shared" si="6"/>
        <v>16.021402837173206</v>
      </c>
      <c r="BS12" s="65">
        <f t="shared" si="6"/>
        <v>2.2634114811518931</v>
      </c>
      <c r="BT12" s="65">
        <f t="shared" si="6"/>
        <v>9.6203522683047282</v>
      </c>
      <c r="BU12" s="65">
        <f t="shared" si="6"/>
        <v>0</v>
      </c>
      <c r="BV12" s="65">
        <f t="shared" si="6"/>
        <v>6.0107287297356962</v>
      </c>
      <c r="BW12" s="65">
        <f t="shared" si="6"/>
        <v>6.0107287297356962</v>
      </c>
      <c r="BX12" s="65">
        <f t="shared" si="6"/>
        <v>0</v>
      </c>
      <c r="BY12" s="65">
        <f t="shared" si="6"/>
        <v>0</v>
      </c>
      <c r="BZ12" s="65">
        <f t="shared" si="7"/>
        <v>23.449093318708439</v>
      </c>
      <c r="CA12" s="65">
        <f t="shared" si="7"/>
        <v>3.3588731809343004</v>
      </c>
      <c r="CB12" s="65">
        <f t="shared" si="7"/>
        <v>16.627375618106303</v>
      </c>
      <c r="CC12" s="65">
        <f t="shared" si="7"/>
        <v>0</v>
      </c>
      <c r="CD12" s="65">
        <f t="shared" si="7"/>
        <v>6.3595526325212992</v>
      </c>
      <c r="CE12" s="65">
        <f t="shared" si="7"/>
        <v>6.3595526325212992</v>
      </c>
      <c r="CF12" s="65">
        <f t="shared" si="7"/>
        <v>0</v>
      </c>
      <c r="CG12" s="65">
        <f t="shared" si="7"/>
        <v>0</v>
      </c>
    </row>
    <row r="13" spans="1:85" s="65" customFormat="1" x14ac:dyDescent="0.25">
      <c r="A13" s="65">
        <v>1</v>
      </c>
      <c r="B13" s="65" t="s">
        <v>59</v>
      </c>
      <c r="C13" s="65" t="s">
        <v>60</v>
      </c>
      <c r="D13" s="65">
        <v>2</v>
      </c>
      <c r="F13" s="97">
        <v>2000</v>
      </c>
      <c r="G13" s="97">
        <v>68</v>
      </c>
      <c r="H13" s="96">
        <v>0.49492700000000001</v>
      </c>
      <c r="I13" s="96">
        <v>0.36580400000000002</v>
      </c>
      <c r="J13" s="96">
        <v>0.13905300000000001</v>
      </c>
      <c r="K13" s="65">
        <f t="shared" si="8"/>
        <v>0.86073100000000002</v>
      </c>
      <c r="L13" s="65">
        <f t="shared" si="9"/>
        <v>1.352984111710096</v>
      </c>
      <c r="M13" s="65">
        <f t="shared" si="10"/>
        <v>0.57500775503612622</v>
      </c>
      <c r="N13" s="65">
        <f t="shared" si="0"/>
        <v>49109</v>
      </c>
      <c r="O13" s="65">
        <f t="shared" si="1"/>
        <v>0.50882371273688987</v>
      </c>
      <c r="P13" s="65">
        <f t="shared" si="2"/>
        <v>0.31339596447894552</v>
      </c>
      <c r="Q13" s="65">
        <f t="shared" si="3"/>
        <v>0.17778032278416472</v>
      </c>
      <c r="R13" s="65">
        <f t="shared" si="11"/>
        <v>0.61884156611265573</v>
      </c>
      <c r="S13" s="65">
        <f>EXP(-$G13/T1_T2!B$7)*(1-EXP(-$F13/T1_T2!B$6))</f>
        <v>0.40512573720483119</v>
      </c>
      <c r="T13" s="65">
        <f>EXP(-$G13/T1_T2!C$7)*(1-EXP(-$F13/T1_T2!C$6))</f>
        <v>0.35689090375591837</v>
      </c>
      <c r="U13" s="65">
        <f>EXP(-$G13/T1_T2!D$7)*(1-EXP(-$F13/T1_T2!D$6))</f>
        <v>0.28005979933352998</v>
      </c>
      <c r="V13" s="65">
        <f>EXP(-$G13/T1_T2!E$7)*(1-EXP(-$F13/T1_T2!E$6))</f>
        <v>0.56455437016961196</v>
      </c>
      <c r="W13" s="65">
        <f>EXP(-$G13/T1_T2!F$7)*(1-EXP(-$F13/T1_T2!F$6))</f>
        <v>0.60381569817389957</v>
      </c>
      <c r="X13" s="65">
        <f>EXP(-$G13/T1_T2!G$7)*(1-EXP(-$F13/T1_T2!G$6))</f>
        <v>0.57463545606104727</v>
      </c>
      <c r="Y13" s="65">
        <f>EXP(-$G13/T1_T2!H$7)*(1-EXP(-$F13/T1_T2!H$6))</f>
        <v>0.56934092656400681</v>
      </c>
      <c r="Z13" s="65">
        <f>EXP(-$G13/T1_T2!I$7)*(1-EXP(-$F13/T1_T2!I$6))</f>
        <v>0.49719462767558764</v>
      </c>
      <c r="AA13" s="65">
        <f>EXP(-$G13/T1_T2!J$7)*(1-EXP(-$F13/T1_T2!J$6))</f>
        <v>0.4832561872540499</v>
      </c>
      <c r="AB13" s="65">
        <f>EXP(-$G13/T1_T2!K$7)*(1-EXP(-$F13/T1_T2!K$6))</f>
        <v>0.8317569585107597</v>
      </c>
      <c r="AC13" s="65">
        <f>EXP(-$G13/T1_T2!L$7)*(1-EXP(-$F13/T1_T2!L$6))</f>
        <v>0.88834876177263444</v>
      </c>
      <c r="AD13" s="65">
        <f>EXP(-$G13/T1_T2!M$7)*(1-EXP(-$F13/T1_T2!M$6))</f>
        <v>0.79241266453820736</v>
      </c>
      <c r="AE13" s="65">
        <f>EXP(-$G13/T1_T2!N$7)*(1-EXP(-$F13/T1_T2!N$6))</f>
        <v>0.81846921079678747</v>
      </c>
      <c r="AF13" s="65">
        <f>EXP(-$G13/T1_T2!O$7)*(1-EXP(-$F13/T1_T2!O$6))</f>
        <v>0.79241266453820736</v>
      </c>
      <c r="AG13" s="65">
        <f>EXP(-$G13/T1_T2!P$7)*(1-EXP(-$F13/T1_T2!P$6))</f>
        <v>0.81846921079678747</v>
      </c>
      <c r="AH13" s="65">
        <f>EXP(-$G13/T1_T2!Q$7)*(1-EXP(-$F13/T1_T2!Q$6))</f>
        <v>0.3599874452002651</v>
      </c>
      <c r="AI13" s="65">
        <f>EXP(-$G13/T1_T2!R$7)*(1-EXP(-$F13/T1_T2!R$6))</f>
        <v>0.3599874452002651</v>
      </c>
      <c r="AJ13" s="65">
        <f>EXP(-$G13/T1_T2!S$7)*(1-EXP(-$F13/T1_T2!S$6))</f>
        <v>0.3551282419202253</v>
      </c>
      <c r="AK13" s="65">
        <f>EXP(-$G13/T1_T2!T$7)*(1-EXP(-$F13/T1_T2!T$6))</f>
        <v>0.3551282419202253</v>
      </c>
      <c r="AL13" s="65">
        <f t="shared" si="12"/>
        <v>0.36777487225056366</v>
      </c>
      <c r="AM13" s="65">
        <f t="shared" si="13"/>
        <v>0.47649205376827553</v>
      </c>
      <c r="AN13" s="65">
        <f t="shared" si="14"/>
        <v>0.47081729502110137</v>
      </c>
      <c r="AO13" s="65">
        <f t="shared" si="15"/>
        <v>0.40443495530162898</v>
      </c>
      <c r="AP13" s="65">
        <f t="shared" si="16"/>
        <v>0.70162258071359984</v>
      </c>
      <c r="AQ13" s="65">
        <f t="shared" si="17"/>
        <v>0.6597033017040429</v>
      </c>
      <c r="AR13" s="65">
        <f t="shared" si="18"/>
        <v>0.6597033017040429</v>
      </c>
      <c r="AS13" s="65">
        <f t="shared" si="19"/>
        <v>0.2959887609943152</v>
      </c>
      <c r="AT13" s="65">
        <f t="shared" si="20"/>
        <v>0.29199342844187476</v>
      </c>
      <c r="AU13" s="97">
        <v>13.64</v>
      </c>
      <c r="AV13" s="97">
        <v>2.1869999999999998</v>
      </c>
      <c r="AW13" s="97">
        <v>8.7870000000000008</v>
      </c>
      <c r="AX13" s="97"/>
      <c r="AY13" s="97">
        <v>5.6989999999999998</v>
      </c>
      <c r="AZ13" s="97">
        <v>5.6989999999999998</v>
      </c>
      <c r="BA13" s="97"/>
      <c r="BB13" s="97"/>
      <c r="BC13" s="65">
        <f t="shared" si="21"/>
        <v>1.5522931603505177</v>
      </c>
      <c r="BD13" s="65">
        <f t="shared" si="21"/>
        <v>0.24889040628200748</v>
      </c>
      <c r="BE13" s="65">
        <f t="shared" si="22"/>
        <v>0</v>
      </c>
      <c r="BF13" s="65">
        <f t="shared" si="22"/>
        <v>0.64857175372709674</v>
      </c>
      <c r="BG13" s="65">
        <f t="shared" si="22"/>
        <v>0.64857175372709674</v>
      </c>
      <c r="BH13" s="65">
        <f t="shared" si="22"/>
        <v>0</v>
      </c>
      <c r="BI13" s="65">
        <f t="shared" si="22"/>
        <v>0</v>
      </c>
      <c r="BJ13" s="65">
        <f t="shared" si="5"/>
        <v>18.669084726867336</v>
      </c>
      <c r="BK13" s="65">
        <f t="shared" si="5"/>
        <v>2.9933495819397988</v>
      </c>
      <c r="BL13" s="65">
        <f t="shared" si="5"/>
        <v>12.026777675585286</v>
      </c>
      <c r="BM13" s="65">
        <f t="shared" si="5"/>
        <v>0</v>
      </c>
      <c r="BN13" s="65">
        <f t="shared" si="5"/>
        <v>7.8002282887402448</v>
      </c>
      <c r="BO13" s="65">
        <f t="shared" si="5"/>
        <v>7.8002282887402448</v>
      </c>
      <c r="BP13" s="65">
        <f t="shared" si="5"/>
        <v>0</v>
      </c>
      <c r="BQ13" s="65">
        <f t="shared" si="5"/>
        <v>0</v>
      </c>
      <c r="BR13" s="65">
        <f t="shared" si="6"/>
        <v>15.846995170384243</v>
      </c>
      <c r="BS13" s="65">
        <f t="shared" si="6"/>
        <v>2.5408635218204059</v>
      </c>
      <c r="BT13" s="65">
        <f t="shared" si="6"/>
        <v>10.208764410716009</v>
      </c>
      <c r="BU13" s="65">
        <f t="shared" si="6"/>
        <v>0</v>
      </c>
      <c r="BV13" s="65">
        <f t="shared" si="6"/>
        <v>6.6211162372448529</v>
      </c>
      <c r="BW13" s="65">
        <f t="shared" si="6"/>
        <v>6.6211162372448529</v>
      </c>
      <c r="BX13" s="65">
        <f t="shared" si="6"/>
        <v>0</v>
      </c>
      <c r="BY13" s="65">
        <f t="shared" si="6"/>
        <v>0</v>
      </c>
      <c r="BZ13" s="65">
        <f t="shared" si="7"/>
        <v>23.266605962040519</v>
      </c>
      <c r="CA13" s="65">
        <f t="shared" si="7"/>
        <v>3.7754672047950453</v>
      </c>
      <c r="CB13" s="65">
        <f t="shared" si="7"/>
        <v>17.659006596308508</v>
      </c>
      <c r="CC13" s="65">
        <f t="shared" si="7"/>
        <v>0</v>
      </c>
      <c r="CD13" s="65">
        <f t="shared" si="7"/>
        <v>7.021409884273571</v>
      </c>
      <c r="CE13" s="65">
        <f t="shared" si="7"/>
        <v>7.021409884273571</v>
      </c>
      <c r="CF13" s="65">
        <f t="shared" si="7"/>
        <v>0</v>
      </c>
      <c r="CG13" s="65">
        <f t="shared" si="7"/>
        <v>0</v>
      </c>
    </row>
    <row r="14" spans="1:85" s="65" customFormat="1" x14ac:dyDescent="0.25">
      <c r="A14" s="65">
        <v>2</v>
      </c>
      <c r="B14" s="65" t="s">
        <v>56</v>
      </c>
      <c r="C14" s="65" t="s">
        <v>60</v>
      </c>
      <c r="D14" s="65">
        <v>1</v>
      </c>
      <c r="F14" s="97">
        <v>2000</v>
      </c>
      <c r="G14" s="97">
        <v>68</v>
      </c>
      <c r="H14" s="96">
        <v>0.46577000000000002</v>
      </c>
      <c r="I14" s="96">
        <v>0.395231</v>
      </c>
      <c r="J14" s="96">
        <v>0.138403</v>
      </c>
      <c r="K14" s="65">
        <f t="shared" si="8"/>
        <v>0.86100100000000002</v>
      </c>
      <c r="L14" s="65">
        <f t="shared" si="9"/>
        <v>1.1784753726301833</v>
      </c>
      <c r="M14" s="65">
        <f t="shared" si="10"/>
        <v>0.54096336705764569</v>
      </c>
      <c r="N14" s="65">
        <f t="shared" si="0"/>
        <v>48791</v>
      </c>
      <c r="O14" s="65">
        <f t="shared" si="1"/>
        <v>0.4815425815353101</v>
      </c>
      <c r="P14" s="65">
        <f t="shared" si="2"/>
        <v>0.34051240605660543</v>
      </c>
      <c r="Q14" s="65">
        <f t="shared" si="3"/>
        <v>0.17794501240808458</v>
      </c>
      <c r="R14" s="65">
        <f t="shared" si="11"/>
        <v>0.58577904009306669</v>
      </c>
      <c r="S14" s="65">
        <f>EXP(-$G14/T1_T2!B$7)*(1-EXP(-$F14/T1_T2!B$6))</f>
        <v>0.40512573720483119</v>
      </c>
      <c r="T14" s="65">
        <f>EXP(-$G14/T1_T2!C$7)*(1-EXP(-$F14/T1_T2!C$6))</f>
        <v>0.35689090375591837</v>
      </c>
      <c r="U14" s="65">
        <f>EXP(-$G14/T1_T2!D$7)*(1-EXP(-$F14/T1_T2!D$6))</f>
        <v>0.28005979933352998</v>
      </c>
      <c r="V14" s="65">
        <f>EXP(-$G14/T1_T2!E$7)*(1-EXP(-$F14/T1_T2!E$6))</f>
        <v>0.56455437016961196</v>
      </c>
      <c r="W14" s="65">
        <f>EXP(-$G14/T1_T2!F$7)*(1-EXP(-$F14/T1_T2!F$6))</f>
        <v>0.60381569817389957</v>
      </c>
      <c r="X14" s="65">
        <f>EXP(-$G14/T1_T2!G$7)*(1-EXP(-$F14/T1_T2!G$6))</f>
        <v>0.57463545606104727</v>
      </c>
      <c r="Y14" s="65">
        <f>EXP(-$G14/T1_T2!H$7)*(1-EXP(-$F14/T1_T2!H$6))</f>
        <v>0.56934092656400681</v>
      </c>
      <c r="Z14" s="65">
        <f>EXP(-$G14/T1_T2!I$7)*(1-EXP(-$F14/T1_T2!I$6))</f>
        <v>0.49719462767558764</v>
      </c>
      <c r="AA14" s="65">
        <f>EXP(-$G14/T1_T2!J$7)*(1-EXP(-$F14/T1_T2!J$6))</f>
        <v>0.4832561872540499</v>
      </c>
      <c r="AB14" s="65">
        <f>EXP(-$G14/T1_T2!K$7)*(1-EXP(-$F14/T1_T2!K$6))</f>
        <v>0.8317569585107597</v>
      </c>
      <c r="AC14" s="65">
        <f>EXP(-$G14/T1_T2!L$7)*(1-EXP(-$F14/T1_T2!L$6))</f>
        <v>0.88834876177263444</v>
      </c>
      <c r="AD14" s="65">
        <f>EXP(-$G14/T1_T2!M$7)*(1-EXP(-$F14/T1_T2!M$6))</f>
        <v>0.79241266453820736</v>
      </c>
      <c r="AE14" s="65">
        <f>EXP(-$G14/T1_T2!N$7)*(1-EXP(-$F14/T1_T2!N$6))</f>
        <v>0.81846921079678747</v>
      </c>
      <c r="AF14" s="65">
        <f>EXP(-$G14/T1_T2!O$7)*(1-EXP(-$F14/T1_T2!O$6))</f>
        <v>0.79241266453820736</v>
      </c>
      <c r="AG14" s="65">
        <f>EXP(-$G14/T1_T2!P$7)*(1-EXP(-$F14/T1_T2!P$6))</f>
        <v>0.81846921079678747</v>
      </c>
      <c r="AH14" s="65">
        <f>EXP(-$G14/T1_T2!Q$7)*(1-EXP(-$F14/T1_T2!Q$6))</f>
        <v>0.3599874452002651</v>
      </c>
      <c r="AI14" s="65">
        <f>EXP(-$G14/T1_T2!R$7)*(1-EXP(-$F14/T1_T2!R$6))</f>
        <v>0.3599874452002651</v>
      </c>
      <c r="AJ14" s="65">
        <f>EXP(-$G14/T1_T2!S$7)*(1-EXP(-$F14/T1_T2!S$6))</f>
        <v>0.3551282419202253</v>
      </c>
      <c r="AK14" s="65">
        <f>EXP(-$G14/T1_T2!T$7)*(1-EXP(-$F14/T1_T2!T$6))</f>
        <v>0.3551282419202253</v>
      </c>
      <c r="AL14" s="65">
        <f t="shared" si="12"/>
        <v>0.36644631814506484</v>
      </c>
      <c r="AM14" s="65">
        <f t="shared" si="13"/>
        <v>0.47746370502845958</v>
      </c>
      <c r="AN14" s="65">
        <f t="shared" si="14"/>
        <v>0.47057908972416407</v>
      </c>
      <c r="AO14" s="65">
        <f t="shared" si="15"/>
        <v>0.40397511160000776</v>
      </c>
      <c r="AP14" s="65">
        <f t="shared" si="16"/>
        <v>0.70302016729983507</v>
      </c>
      <c r="AQ14" s="65">
        <f t="shared" si="17"/>
        <v>0.66027936037466706</v>
      </c>
      <c r="AR14" s="65">
        <f t="shared" si="18"/>
        <v>0.66027936037466706</v>
      </c>
      <c r="AS14" s="65">
        <f t="shared" si="19"/>
        <v>0.29592947479734932</v>
      </c>
      <c r="AT14" s="65">
        <f t="shared" si="20"/>
        <v>0.29193494250526958</v>
      </c>
      <c r="AU14" s="97">
        <v>14.984</v>
      </c>
      <c r="AV14" s="97">
        <v>2.1629999999999998</v>
      </c>
      <c r="AW14" s="97">
        <v>9.5809999999999995</v>
      </c>
      <c r="AX14" s="97"/>
      <c r="AY14" s="97">
        <v>5.6680000000000001</v>
      </c>
      <c r="AZ14" s="97">
        <v>5.6680000000000001</v>
      </c>
      <c r="BA14" s="97"/>
      <c r="BB14" s="97"/>
      <c r="BC14" s="65">
        <f t="shared" si="21"/>
        <v>1.5639286087047282</v>
      </c>
      <c r="BD14" s="65">
        <f t="shared" si="21"/>
        <v>0.2257593153115541</v>
      </c>
      <c r="BE14" s="65">
        <f t="shared" si="22"/>
        <v>0</v>
      </c>
      <c r="BF14" s="65">
        <f t="shared" si="22"/>
        <v>0.59158751696065137</v>
      </c>
      <c r="BG14" s="65">
        <f t="shared" si="22"/>
        <v>0.59158751696065137</v>
      </c>
      <c r="BH14" s="65">
        <f t="shared" si="22"/>
        <v>0</v>
      </c>
      <c r="BI14" s="65">
        <f t="shared" si="22"/>
        <v>0</v>
      </c>
      <c r="BJ14" s="65">
        <f t="shared" si="5"/>
        <v>20.375817837235228</v>
      </c>
      <c r="BK14" s="65">
        <f t="shared" si="5"/>
        <v>2.9413303511705684</v>
      </c>
      <c r="BL14" s="65">
        <f t="shared" si="5"/>
        <v>13.028611231884058</v>
      </c>
      <c r="BM14" s="65">
        <f t="shared" si="5"/>
        <v>0</v>
      </c>
      <c r="BN14" s="65">
        <f t="shared" si="5"/>
        <v>7.7075637681159428</v>
      </c>
      <c r="BO14" s="65">
        <f t="shared" si="5"/>
        <v>7.7075637681159428</v>
      </c>
      <c r="BP14" s="65">
        <f t="shared" si="5"/>
        <v>0</v>
      </c>
      <c r="BQ14" s="65">
        <f t="shared" si="5"/>
        <v>0</v>
      </c>
      <c r="BR14" s="65">
        <f t="shared" si="6"/>
        <v>17.40299953194015</v>
      </c>
      <c r="BS14" s="65">
        <f t="shared" si="6"/>
        <v>2.5121922041902387</v>
      </c>
      <c r="BT14" s="65">
        <f t="shared" si="6"/>
        <v>11.127745496230549</v>
      </c>
      <c r="BU14" s="65">
        <f t="shared" si="6"/>
        <v>0</v>
      </c>
      <c r="BV14" s="65">
        <f t="shared" si="6"/>
        <v>6.5830353274851019</v>
      </c>
      <c r="BW14" s="65">
        <f t="shared" si="6"/>
        <v>6.5830353274851019</v>
      </c>
      <c r="BX14" s="65">
        <f t="shared" si="6"/>
        <v>0</v>
      </c>
      <c r="BY14" s="65">
        <f t="shared" si="6"/>
        <v>0</v>
      </c>
      <c r="BZ14" s="65">
        <f t="shared" si="7"/>
        <v>25.414995479030161</v>
      </c>
      <c r="CA14" s="65">
        <f t="shared" si="7"/>
        <v>3.7224299201508573</v>
      </c>
      <c r="CB14" s="65">
        <f t="shared" si="7"/>
        <v>19.206970385218739</v>
      </c>
      <c r="CC14" s="65">
        <f t="shared" si="7"/>
        <v>0</v>
      </c>
      <c r="CD14" s="65">
        <f t="shared" si="7"/>
        <v>6.9519198410949992</v>
      </c>
      <c r="CE14" s="65">
        <f t="shared" si="7"/>
        <v>6.9519198410949992</v>
      </c>
      <c r="CF14" s="65">
        <f t="shared" si="7"/>
        <v>0</v>
      </c>
      <c r="CG14" s="65">
        <f t="shared" si="7"/>
        <v>0</v>
      </c>
    </row>
    <row r="15" spans="1:85" s="65" customFormat="1" x14ac:dyDescent="0.25">
      <c r="A15" s="65">
        <v>2</v>
      </c>
      <c r="B15" s="65" t="s">
        <v>58</v>
      </c>
      <c r="C15" s="65" t="s">
        <v>60</v>
      </c>
      <c r="D15" s="65">
        <v>1</v>
      </c>
      <c r="F15" s="97">
        <v>2000</v>
      </c>
      <c r="G15" s="97">
        <v>68</v>
      </c>
      <c r="H15" s="96">
        <v>0.46577000000000002</v>
      </c>
      <c r="I15" s="96">
        <v>0.395231</v>
      </c>
      <c r="J15" s="96">
        <v>0.138403</v>
      </c>
      <c r="K15" s="65">
        <f>H15+I15</f>
        <v>0.86100100000000002</v>
      </c>
      <c r="L15" s="65">
        <f>H15/I15</f>
        <v>1.1784753726301833</v>
      </c>
      <c r="M15" s="65">
        <f>H15/(H15+I15)</f>
        <v>0.54096336705764569</v>
      </c>
      <c r="N15" s="65">
        <f>ROUND(($B$2*H15+$B$3*I15+$B$4*J15)/(1-J15),0)</f>
        <v>48791</v>
      </c>
      <c r="O15" s="65">
        <f>H15*0.78/(H15*0.78+I15*0.65+J15*0.97)</f>
        <v>0.4815425815353101</v>
      </c>
      <c r="P15" s="65">
        <f>I15*0.65/(H15*0.78+I15*0.65+J15*0.97)</f>
        <v>0.34051240605660543</v>
      </c>
      <c r="Q15" s="65">
        <f>J15*0.97/(H15*0.78+I15*0.65+J15*0.97)</f>
        <v>0.17794501240808458</v>
      </c>
      <c r="R15" s="65">
        <f>O15/(O15+P15)</f>
        <v>0.58577904009306669</v>
      </c>
      <c r="S15" s="65">
        <f>EXP(-$G15/T1_T2!B$7)*(1-EXP(-$F15/T1_T2!B$6))</f>
        <v>0.40512573720483119</v>
      </c>
      <c r="T15" s="65">
        <f>EXP(-$G15/T1_T2!C$7)*(1-EXP(-$F15/T1_T2!C$6))</f>
        <v>0.35689090375591837</v>
      </c>
      <c r="U15" s="65">
        <f>EXP(-$G15/T1_T2!D$7)*(1-EXP(-$F15/T1_T2!D$6))</f>
        <v>0.28005979933352998</v>
      </c>
      <c r="V15" s="65">
        <f>EXP(-$G15/T1_T2!E$7)*(1-EXP(-$F15/T1_T2!E$6))</f>
        <v>0.56455437016961196</v>
      </c>
      <c r="W15" s="65">
        <f>EXP(-$G15/T1_T2!F$7)*(1-EXP(-$F15/T1_T2!F$6))</f>
        <v>0.60381569817389957</v>
      </c>
      <c r="X15" s="65">
        <f>EXP(-$G15/T1_T2!G$7)*(1-EXP(-$F15/T1_T2!G$6))</f>
        <v>0.57463545606104727</v>
      </c>
      <c r="Y15" s="65">
        <f>EXP(-$G15/T1_T2!H$7)*(1-EXP(-$F15/T1_T2!H$6))</f>
        <v>0.56934092656400681</v>
      </c>
      <c r="Z15" s="65">
        <f>EXP(-$G15/T1_T2!I$7)*(1-EXP(-$F15/T1_T2!I$6))</f>
        <v>0.49719462767558764</v>
      </c>
      <c r="AA15" s="65">
        <f>EXP(-$G15/T1_T2!J$7)*(1-EXP(-$F15/T1_T2!J$6))</f>
        <v>0.4832561872540499</v>
      </c>
      <c r="AB15" s="65">
        <f>EXP(-$G15/T1_T2!K$7)*(1-EXP(-$F15/T1_T2!K$6))</f>
        <v>0.8317569585107597</v>
      </c>
      <c r="AC15" s="65">
        <f>EXP(-$G15/T1_T2!L$7)*(1-EXP(-$F15/T1_T2!L$6))</f>
        <v>0.88834876177263444</v>
      </c>
      <c r="AD15" s="65">
        <f>EXP(-$G15/T1_T2!M$7)*(1-EXP(-$F15/T1_T2!M$6))</f>
        <v>0.79241266453820736</v>
      </c>
      <c r="AE15" s="65">
        <f>EXP(-$G15/T1_T2!N$7)*(1-EXP(-$F15/T1_T2!N$6))</f>
        <v>0.81846921079678747</v>
      </c>
      <c r="AF15" s="65">
        <f>EXP(-$G15/T1_T2!O$7)*(1-EXP(-$F15/T1_T2!O$6))</f>
        <v>0.79241266453820736</v>
      </c>
      <c r="AG15" s="65">
        <f>EXP(-$G15/T1_T2!P$7)*(1-EXP(-$F15/T1_T2!P$6))</f>
        <v>0.81846921079678747</v>
      </c>
      <c r="AH15" s="65">
        <f>EXP(-$G15/T1_T2!Q$7)*(1-EXP(-$F15/T1_T2!Q$6))</f>
        <v>0.3599874452002651</v>
      </c>
      <c r="AI15" s="65">
        <f>EXP(-$G15/T1_T2!R$7)*(1-EXP(-$F15/T1_T2!R$6))</f>
        <v>0.3599874452002651</v>
      </c>
      <c r="AJ15" s="65">
        <f>EXP(-$G15/T1_T2!S$7)*(1-EXP(-$F15/T1_T2!S$6))</f>
        <v>0.3551282419202253</v>
      </c>
      <c r="AK15" s="65">
        <f>EXP(-$G15/T1_T2!T$7)*(1-EXP(-$F15/T1_T2!T$6))</f>
        <v>0.3551282419202253</v>
      </c>
      <c r="AL15" s="65">
        <f>O15*S15+P15*T15+Q15*U15</f>
        <v>0.36644631814506484</v>
      </c>
      <c r="AM15" s="65">
        <f>$O15*V15+$P15*W15</f>
        <v>0.47746370502845958</v>
      </c>
      <c r="AN15" s="65">
        <f>$O15*X15+$P15*Y15</f>
        <v>0.47057908972416407</v>
      </c>
      <c r="AO15" s="65">
        <f>$O15*Z15+$P15*AA15</f>
        <v>0.40397511160000776</v>
      </c>
      <c r="AP15" s="65">
        <f>$O15*AB15+$P15*AC15</f>
        <v>0.70302016729983507</v>
      </c>
      <c r="AQ15" s="65">
        <f>$O15*AD15+$P15*AE15</f>
        <v>0.66027936037466706</v>
      </c>
      <c r="AR15" s="65">
        <f>$O15*AF15+$P15*AG15</f>
        <v>0.66027936037466706</v>
      </c>
      <c r="AS15" s="65">
        <f>$O15*AH15+$P15*AI15</f>
        <v>0.29592947479734932</v>
      </c>
      <c r="AT15" s="65">
        <f>$O15*AJ15+$P15*AK15</f>
        <v>0.29193494250526958</v>
      </c>
      <c r="AU15" s="97">
        <v>14.617000000000001</v>
      </c>
      <c r="AV15" s="97">
        <v>1.8420000000000001</v>
      </c>
      <c r="AW15" s="97">
        <v>8.9209999999999994</v>
      </c>
      <c r="AX15" s="97"/>
      <c r="AY15" s="97">
        <v>5.4260000000000002</v>
      </c>
      <c r="AZ15" s="97">
        <v>7.0629999999999997</v>
      </c>
      <c r="BA15" s="97"/>
      <c r="BB15" s="97"/>
      <c r="BC15" s="65">
        <f t="shared" ref="BC15:BD17" si="23">AU15/$AW15</f>
        <v>1.6384934424391886</v>
      </c>
      <c r="BD15" s="65">
        <f t="shared" si="23"/>
        <v>0.20647909427194264</v>
      </c>
      <c r="BE15" s="65">
        <f t="shared" ref="BE15:BI17" si="24">AX15/$AW15</f>
        <v>0</v>
      </c>
      <c r="BF15" s="65">
        <f t="shared" si="24"/>
        <v>0.60822777715502752</v>
      </c>
      <c r="BG15" s="65">
        <f t="shared" si="24"/>
        <v>0.79172738482232941</v>
      </c>
      <c r="BH15" s="65">
        <f t="shared" si="24"/>
        <v>0</v>
      </c>
      <c r="BI15" s="65">
        <f t="shared" si="24"/>
        <v>0</v>
      </c>
      <c r="BJ15" s="65">
        <f t="shared" ref="BJ15:BQ17" si="25">AU15*$N15/$B$1</f>
        <v>19.876757162764772</v>
      </c>
      <c r="BK15" s="65">
        <f t="shared" si="25"/>
        <v>2.5048222408026755</v>
      </c>
      <c r="BL15" s="65">
        <f t="shared" si="25"/>
        <v>12.131117920847267</v>
      </c>
      <c r="BM15" s="65">
        <f t="shared" si="25"/>
        <v>0</v>
      </c>
      <c r="BN15" s="65">
        <f t="shared" si="25"/>
        <v>7.3784828874024528</v>
      </c>
      <c r="BO15" s="65">
        <f t="shared" si="25"/>
        <v>9.6045382664437007</v>
      </c>
      <c r="BP15" s="65">
        <f t="shared" si="25"/>
        <v>0</v>
      </c>
      <c r="BQ15" s="65">
        <f t="shared" si="25"/>
        <v>0</v>
      </c>
      <c r="BR15" s="65">
        <f t="shared" ref="BR15:BY17" si="26">AU15/$K15</f>
        <v>16.976751478802001</v>
      </c>
      <c r="BS15" s="65">
        <f t="shared" si="26"/>
        <v>2.1393703375489692</v>
      </c>
      <c r="BT15" s="65">
        <f t="shared" si="26"/>
        <v>10.361195863884014</v>
      </c>
      <c r="BU15" s="65">
        <f t="shared" si="26"/>
        <v>0</v>
      </c>
      <c r="BV15" s="65">
        <f t="shared" si="26"/>
        <v>6.3019671289580383</v>
      </c>
      <c r="BW15" s="65">
        <f t="shared" si="26"/>
        <v>8.203242504944825</v>
      </c>
      <c r="BX15" s="65">
        <f t="shared" si="26"/>
        <v>0</v>
      </c>
      <c r="BY15" s="65">
        <f t="shared" si="26"/>
        <v>0</v>
      </c>
      <c r="BZ15" s="65">
        <f t="shared" ref="BZ15:CG17" si="27">AU15*2.21*$AL15/AM15</f>
        <v>24.792511273156958</v>
      </c>
      <c r="CA15" s="65">
        <f t="shared" si="27"/>
        <v>3.1700027336652243</v>
      </c>
      <c r="CB15" s="65">
        <f t="shared" si="27"/>
        <v>17.883872540083118</v>
      </c>
      <c r="CC15" s="65">
        <f t="shared" si="27"/>
        <v>0</v>
      </c>
      <c r="CD15" s="65">
        <f t="shared" si="27"/>
        <v>6.6551018097709003</v>
      </c>
      <c r="CE15" s="65">
        <f t="shared" si="27"/>
        <v>8.6629163439756471</v>
      </c>
      <c r="CF15" s="65">
        <f t="shared" si="27"/>
        <v>0</v>
      </c>
      <c r="CG15" s="65">
        <f t="shared" si="27"/>
        <v>0</v>
      </c>
    </row>
    <row r="16" spans="1:85" s="65" customFormat="1" x14ac:dyDescent="0.25">
      <c r="A16" s="65">
        <v>2</v>
      </c>
      <c r="B16" s="65" t="s">
        <v>57</v>
      </c>
      <c r="C16" s="65" t="s">
        <v>60</v>
      </c>
      <c r="D16" s="65">
        <v>1</v>
      </c>
      <c r="F16" s="97">
        <v>2000</v>
      </c>
      <c r="G16" s="97">
        <v>68</v>
      </c>
      <c r="H16" s="96">
        <v>0.46577000000000002</v>
      </c>
      <c r="I16" s="96">
        <v>0.395231</v>
      </c>
      <c r="J16" s="96">
        <v>0.138403</v>
      </c>
      <c r="K16" s="65">
        <f>H16+I16</f>
        <v>0.86100100000000002</v>
      </c>
      <c r="L16" s="65">
        <f>H16/I16</f>
        <v>1.1784753726301833</v>
      </c>
      <c r="M16" s="65">
        <f>H16/(H16+I16)</f>
        <v>0.54096336705764569</v>
      </c>
      <c r="N16" s="65">
        <f>ROUND(($B$2*H16+$B$3*I16+$B$4*J16)/(1-J16),0)</f>
        <v>48791</v>
      </c>
      <c r="O16" s="65">
        <f>H16*0.78/(H16*0.78+I16*0.65+J16*0.97)</f>
        <v>0.4815425815353101</v>
      </c>
      <c r="P16" s="65">
        <f>I16*0.65/(H16*0.78+I16*0.65+J16*0.97)</f>
        <v>0.34051240605660543</v>
      </c>
      <c r="Q16" s="65">
        <f>J16*0.97/(H16*0.78+I16*0.65+J16*0.97)</f>
        <v>0.17794501240808458</v>
      </c>
      <c r="R16" s="65">
        <f>O16/(O16+P16)</f>
        <v>0.58577904009306669</v>
      </c>
      <c r="S16" s="65">
        <f>EXP(-$G16/T1_T2!B$7)*(1-EXP(-$F16/T1_T2!B$6))</f>
        <v>0.40512573720483119</v>
      </c>
      <c r="T16" s="65">
        <f>EXP(-$G16/T1_T2!C$7)*(1-EXP(-$F16/T1_T2!C$6))</f>
        <v>0.35689090375591837</v>
      </c>
      <c r="U16" s="65">
        <f>EXP(-$G16/T1_T2!D$7)*(1-EXP(-$F16/T1_T2!D$6))</f>
        <v>0.28005979933352998</v>
      </c>
      <c r="V16" s="65">
        <f>EXP(-$G16/T1_T2!E$7)*(1-EXP(-$F16/T1_T2!E$6))</f>
        <v>0.56455437016961196</v>
      </c>
      <c r="W16" s="65">
        <f>EXP(-$G16/T1_T2!F$7)*(1-EXP(-$F16/T1_T2!F$6))</f>
        <v>0.60381569817389957</v>
      </c>
      <c r="X16" s="65">
        <f>EXP(-$G16/T1_T2!G$7)*(1-EXP(-$F16/T1_T2!G$6))</f>
        <v>0.57463545606104727</v>
      </c>
      <c r="Y16" s="65">
        <f>EXP(-$G16/T1_T2!H$7)*(1-EXP(-$F16/T1_T2!H$6))</f>
        <v>0.56934092656400681</v>
      </c>
      <c r="Z16" s="65">
        <f>EXP(-$G16/T1_T2!I$7)*(1-EXP(-$F16/T1_T2!I$6))</f>
        <v>0.49719462767558764</v>
      </c>
      <c r="AA16" s="65">
        <f>EXP(-$G16/T1_T2!J$7)*(1-EXP(-$F16/T1_T2!J$6))</f>
        <v>0.4832561872540499</v>
      </c>
      <c r="AB16" s="65">
        <f>EXP(-$G16/T1_T2!K$7)*(1-EXP(-$F16/T1_T2!K$6))</f>
        <v>0.8317569585107597</v>
      </c>
      <c r="AC16" s="65">
        <f>EXP(-$G16/T1_T2!L$7)*(1-EXP(-$F16/T1_T2!L$6))</f>
        <v>0.88834876177263444</v>
      </c>
      <c r="AD16" s="65">
        <f>EXP(-$G16/T1_T2!M$7)*(1-EXP(-$F16/T1_T2!M$6))</f>
        <v>0.79241266453820736</v>
      </c>
      <c r="AE16" s="65">
        <f>EXP(-$G16/T1_T2!N$7)*(1-EXP(-$F16/T1_T2!N$6))</f>
        <v>0.81846921079678747</v>
      </c>
      <c r="AF16" s="65">
        <f>EXP(-$G16/T1_T2!O$7)*(1-EXP(-$F16/T1_T2!O$6))</f>
        <v>0.79241266453820736</v>
      </c>
      <c r="AG16" s="65">
        <f>EXP(-$G16/T1_T2!P$7)*(1-EXP(-$F16/T1_T2!P$6))</f>
        <v>0.81846921079678747</v>
      </c>
      <c r="AH16" s="65">
        <f>EXP(-$G16/T1_T2!Q$7)*(1-EXP(-$F16/T1_T2!Q$6))</f>
        <v>0.3599874452002651</v>
      </c>
      <c r="AI16" s="65">
        <f>EXP(-$G16/T1_T2!R$7)*(1-EXP(-$F16/T1_T2!R$6))</f>
        <v>0.3599874452002651</v>
      </c>
      <c r="AJ16" s="65">
        <f>EXP(-$G16/T1_T2!S$7)*(1-EXP(-$F16/T1_T2!S$6))</f>
        <v>0.3551282419202253</v>
      </c>
      <c r="AK16" s="65">
        <f>EXP(-$G16/T1_T2!T$7)*(1-EXP(-$F16/T1_T2!T$6))</f>
        <v>0.3551282419202253</v>
      </c>
      <c r="AL16" s="65">
        <f>O16*S16+P16*T16+Q16*U16</f>
        <v>0.36644631814506484</v>
      </c>
      <c r="AM16" s="65">
        <f>$O16*V16+$P16*W16</f>
        <v>0.47746370502845958</v>
      </c>
      <c r="AN16" s="65">
        <f>$O16*X16+$P16*Y16</f>
        <v>0.47057908972416407</v>
      </c>
      <c r="AO16" s="65">
        <f>$O16*Z16+$P16*AA16</f>
        <v>0.40397511160000776</v>
      </c>
      <c r="AP16" s="65">
        <f>$O16*AB16+$P16*AC16</f>
        <v>0.70302016729983507</v>
      </c>
      <c r="AQ16" s="65">
        <f>$O16*AD16+$P16*AE16</f>
        <v>0.66027936037466706</v>
      </c>
      <c r="AR16" s="65">
        <f>$O16*AF16+$P16*AG16</f>
        <v>0.66027936037466706</v>
      </c>
      <c r="AS16" s="65">
        <f>$O16*AH16+$P16*AI16</f>
        <v>0.29592947479734932</v>
      </c>
      <c r="AT16" s="65">
        <f>$O16*AJ16+$P16*AK16</f>
        <v>0.29193494250526958</v>
      </c>
      <c r="AU16" s="97">
        <v>15.119</v>
      </c>
      <c r="AV16" s="97">
        <v>2.274</v>
      </c>
      <c r="AW16" s="97">
        <v>9.5269999999999992</v>
      </c>
      <c r="AX16" s="97"/>
      <c r="AY16" s="97">
        <v>6.0119999999999996</v>
      </c>
      <c r="AZ16" s="97">
        <v>6.0119999999999996</v>
      </c>
      <c r="BA16" s="97"/>
      <c r="BB16" s="97"/>
      <c r="BC16" s="65">
        <f t="shared" si="23"/>
        <v>1.5869633672719641</v>
      </c>
      <c r="BD16" s="65">
        <f t="shared" si="23"/>
        <v>0.23869003883698964</v>
      </c>
      <c r="BE16" s="65">
        <f t="shared" si="24"/>
        <v>0</v>
      </c>
      <c r="BF16" s="65">
        <f t="shared" si="24"/>
        <v>0.63104859871942898</v>
      </c>
      <c r="BG16" s="65">
        <f t="shared" si="24"/>
        <v>0.63104859871942898</v>
      </c>
      <c r="BH16" s="65">
        <f t="shared" si="24"/>
        <v>0</v>
      </c>
      <c r="BI16" s="65">
        <f t="shared" si="24"/>
        <v>0</v>
      </c>
      <c r="BJ16" s="65">
        <f t="shared" si="25"/>
        <v>20.559396014492751</v>
      </c>
      <c r="BK16" s="65">
        <f t="shared" si="25"/>
        <v>3.0922724080267558</v>
      </c>
      <c r="BL16" s="65">
        <f t="shared" si="25"/>
        <v>12.955179960981047</v>
      </c>
      <c r="BM16" s="65">
        <f t="shared" si="25"/>
        <v>0</v>
      </c>
      <c r="BN16" s="65">
        <f t="shared" si="25"/>
        <v>8.1753481605351155</v>
      </c>
      <c r="BO16" s="65">
        <f t="shared" si="25"/>
        <v>8.1753481605351155</v>
      </c>
      <c r="BP16" s="65">
        <f t="shared" si="25"/>
        <v>0</v>
      </c>
      <c r="BQ16" s="65">
        <f t="shared" si="25"/>
        <v>0</v>
      </c>
      <c r="BR16" s="65">
        <f t="shared" si="26"/>
        <v>17.55979377492012</v>
      </c>
      <c r="BS16" s="65">
        <f t="shared" si="26"/>
        <v>2.6411119150848839</v>
      </c>
      <c r="BT16" s="65">
        <f t="shared" si="26"/>
        <v>11.06502779903856</v>
      </c>
      <c r="BU16" s="65">
        <f t="shared" si="26"/>
        <v>0</v>
      </c>
      <c r="BV16" s="65">
        <f t="shared" si="26"/>
        <v>6.982570287374811</v>
      </c>
      <c r="BW16" s="65">
        <f t="shared" si="26"/>
        <v>6.982570287374811</v>
      </c>
      <c r="BX16" s="65">
        <f t="shared" si="26"/>
        <v>0</v>
      </c>
      <c r="BY16" s="65">
        <f t="shared" si="26"/>
        <v>0</v>
      </c>
      <c r="BZ16" s="65">
        <f t="shared" si="27"/>
        <v>25.64397468282548</v>
      </c>
      <c r="CA16" s="65">
        <f t="shared" si="27"/>
        <v>3.9134561435150492</v>
      </c>
      <c r="CB16" s="65">
        <f t="shared" si="27"/>
        <v>19.098716925162186</v>
      </c>
      <c r="CC16" s="65">
        <f t="shared" si="27"/>
        <v>0</v>
      </c>
      <c r="CD16" s="65">
        <f t="shared" si="27"/>
        <v>7.3738429930598324</v>
      </c>
      <c r="CE16" s="65">
        <f t="shared" si="27"/>
        <v>7.3738429930598324</v>
      </c>
      <c r="CF16" s="65">
        <f t="shared" si="27"/>
        <v>0</v>
      </c>
      <c r="CG16" s="65">
        <f t="shared" si="27"/>
        <v>0</v>
      </c>
    </row>
    <row r="17" spans="1:85" s="65" customFormat="1" x14ac:dyDescent="0.25">
      <c r="A17" s="65">
        <v>2</v>
      </c>
      <c r="B17" s="65" t="s">
        <v>59</v>
      </c>
      <c r="C17" s="65" t="s">
        <v>60</v>
      </c>
      <c r="D17" s="65">
        <v>2</v>
      </c>
      <c r="F17" s="97">
        <v>2000</v>
      </c>
      <c r="G17" s="97">
        <v>68</v>
      </c>
      <c r="H17" s="96">
        <v>0.46017200000000003</v>
      </c>
      <c r="I17" s="96">
        <v>0.38186399999999998</v>
      </c>
      <c r="J17" s="96">
        <v>0.15789700000000001</v>
      </c>
      <c r="K17" s="65">
        <f>H17+I17</f>
        <v>0.84203600000000001</v>
      </c>
      <c r="L17" s="65">
        <f>H17/I17</f>
        <v>1.2050677728196426</v>
      </c>
      <c r="M17" s="65">
        <f>H17/(H17+I17)</f>
        <v>0.54649919955916382</v>
      </c>
      <c r="N17" s="65">
        <f>ROUND(($B$2*H17+$B$3*I17+$B$4*J17)/(1-J17),0)</f>
        <v>50349</v>
      </c>
      <c r="O17" s="65">
        <f>H17*0.78/(H17*0.78+I17*0.65+J17*0.97)</f>
        <v>0.472091803581414</v>
      </c>
      <c r="P17" s="65">
        <f>I17*0.65/(H17*0.78+I17*0.65+J17*0.97)</f>
        <v>0.32646283071477089</v>
      </c>
      <c r="Q17" s="65">
        <f>J17*0.97/(H17*0.78+I17*0.65+J17*0.97)</f>
        <v>0.2014453657038151</v>
      </c>
      <c r="R17" s="65">
        <f>O17/(O17+P17)</f>
        <v>0.59118284874459148</v>
      </c>
      <c r="S17" s="65">
        <f>EXP(-$G17/T1_T2!B$7)*(1-EXP(-$F17/T1_T2!B$6))</f>
        <v>0.40512573720483119</v>
      </c>
      <c r="T17" s="65">
        <f>EXP(-$G17/T1_T2!C$7)*(1-EXP(-$F17/T1_T2!C$6))</f>
        <v>0.35689090375591837</v>
      </c>
      <c r="U17" s="65">
        <f>EXP(-$G17/T1_T2!D$7)*(1-EXP(-$F17/T1_T2!D$6))</f>
        <v>0.28005979933352998</v>
      </c>
      <c r="V17" s="65">
        <f>EXP(-$G17/T1_T2!E$7)*(1-EXP(-$F17/T1_T2!E$6))</f>
        <v>0.56455437016961196</v>
      </c>
      <c r="W17" s="65">
        <f>EXP(-$G17/T1_T2!F$7)*(1-EXP(-$F17/T1_T2!F$6))</f>
        <v>0.60381569817389957</v>
      </c>
      <c r="X17" s="65">
        <f>EXP(-$G17/T1_T2!G$7)*(1-EXP(-$F17/T1_T2!G$6))</f>
        <v>0.57463545606104727</v>
      </c>
      <c r="Y17" s="65">
        <f>EXP(-$G17/T1_T2!H$7)*(1-EXP(-$F17/T1_T2!H$6))</f>
        <v>0.56934092656400681</v>
      </c>
      <c r="Z17" s="65">
        <f>EXP(-$G17/T1_T2!I$7)*(1-EXP(-$F17/T1_T2!I$6))</f>
        <v>0.49719462767558764</v>
      </c>
      <c r="AA17" s="65">
        <f>EXP(-$G17/T1_T2!J$7)*(1-EXP(-$F17/T1_T2!J$6))</f>
        <v>0.4832561872540499</v>
      </c>
      <c r="AB17" s="65">
        <f>EXP(-$G17/T1_T2!K$7)*(1-EXP(-$F17/T1_T2!K$6))</f>
        <v>0.8317569585107597</v>
      </c>
      <c r="AC17" s="65">
        <f>EXP(-$G17/T1_T2!L$7)*(1-EXP(-$F17/T1_T2!L$6))</f>
        <v>0.88834876177263444</v>
      </c>
      <c r="AD17" s="65">
        <f>EXP(-$G17/T1_T2!M$7)*(1-EXP(-$F17/T1_T2!M$6))</f>
        <v>0.79241266453820736</v>
      </c>
      <c r="AE17" s="65">
        <f>EXP(-$G17/T1_T2!N$7)*(1-EXP(-$F17/T1_T2!N$6))</f>
        <v>0.81846921079678747</v>
      </c>
      <c r="AF17" s="65">
        <f>EXP(-$G17/T1_T2!O$7)*(1-EXP(-$F17/T1_T2!O$6))</f>
        <v>0.79241266453820736</v>
      </c>
      <c r="AG17" s="65">
        <f>EXP(-$G17/T1_T2!P$7)*(1-EXP(-$F17/T1_T2!P$6))</f>
        <v>0.81846921079678747</v>
      </c>
      <c r="AH17" s="65">
        <f>EXP(-$G17/T1_T2!Q$7)*(1-EXP(-$F17/T1_T2!Q$6))</f>
        <v>0.3599874452002651</v>
      </c>
      <c r="AI17" s="65">
        <f>EXP(-$G17/T1_T2!R$7)*(1-EXP(-$F17/T1_T2!R$6))</f>
        <v>0.3599874452002651</v>
      </c>
      <c r="AJ17" s="65">
        <f>EXP(-$G17/T1_T2!S$7)*(1-EXP(-$F17/T1_T2!S$6))</f>
        <v>0.3551282419202253</v>
      </c>
      <c r="AK17" s="65">
        <f>EXP(-$G17/T1_T2!T$7)*(1-EXP(-$F17/T1_T2!T$6))</f>
        <v>0.3551282419202253</v>
      </c>
      <c r="AL17" s="65">
        <f>O17*S17+P17*T17+Q17*U17</f>
        <v>0.36418490334646869</v>
      </c>
      <c r="AM17" s="65">
        <f>$O17*V17+$P17*W17</f>
        <v>0.46364487288900835</v>
      </c>
      <c r="AN17" s="65">
        <f>$O17*X17+$P17*Y17</f>
        <v>0.45714933938154434</v>
      </c>
      <c r="AO17" s="65">
        <f>$O17*Z17+$P17*AA17</f>
        <v>0.3924866913617423</v>
      </c>
      <c r="AP17" s="65">
        <f>$O17*AB17+$P17*AC17</f>
        <v>0.68267849411499171</v>
      </c>
      <c r="AQ17" s="65">
        <f>$O17*AD17+$P17*AE17</f>
        <v>0.64129129939220009</v>
      </c>
      <c r="AR17" s="65">
        <f>$O17*AF17+$P17*AG17</f>
        <v>0.64129129939220009</v>
      </c>
      <c r="AS17" s="65">
        <f>$O17*AH17+$P17*AI17</f>
        <v>0.28746964265311559</v>
      </c>
      <c r="AT17" s="65">
        <f>$O17*AJ17+$P17*AK17</f>
        <v>0.28358930335485261</v>
      </c>
      <c r="AU17" s="97">
        <v>14.738</v>
      </c>
      <c r="AV17" s="97">
        <v>2.0720000000000001</v>
      </c>
      <c r="AW17" s="97">
        <v>9.09</v>
      </c>
      <c r="AX17" s="97"/>
      <c r="AY17" s="97">
        <v>5.625</v>
      </c>
      <c r="AZ17" s="97">
        <v>6.4160000000000004</v>
      </c>
      <c r="BA17" s="97"/>
      <c r="BB17" s="97"/>
      <c r="BC17" s="65">
        <f t="shared" si="23"/>
        <v>1.6213421342134213</v>
      </c>
      <c r="BD17" s="65">
        <f t="shared" si="23"/>
        <v>0.22794279427942796</v>
      </c>
      <c r="BE17" s="65">
        <f t="shared" si="24"/>
        <v>0</v>
      </c>
      <c r="BF17" s="65">
        <f t="shared" si="24"/>
        <v>0.61881188118811881</v>
      </c>
      <c r="BG17" s="65">
        <f t="shared" si="24"/>
        <v>0.70583058305830593</v>
      </c>
      <c r="BH17" s="65">
        <f t="shared" si="24"/>
        <v>0</v>
      </c>
      <c r="BI17" s="65">
        <f t="shared" si="24"/>
        <v>0</v>
      </c>
      <c r="BJ17" s="65">
        <f t="shared" si="25"/>
        <v>20.681258695652176</v>
      </c>
      <c r="BK17" s="65">
        <f t="shared" si="25"/>
        <v>2.9075565217391302</v>
      </c>
      <c r="BL17" s="65">
        <f t="shared" si="25"/>
        <v>12.755641304347826</v>
      </c>
      <c r="BM17" s="65">
        <f t="shared" si="25"/>
        <v>0</v>
      </c>
      <c r="BN17" s="65">
        <f t="shared" si="25"/>
        <v>7.8933423913043477</v>
      </c>
      <c r="BO17" s="65">
        <f t="shared" si="25"/>
        <v>9.0033217391304348</v>
      </c>
      <c r="BP17" s="65">
        <f t="shared" si="25"/>
        <v>0</v>
      </c>
      <c r="BQ17" s="65">
        <f t="shared" si="25"/>
        <v>0</v>
      </c>
      <c r="BR17" s="65">
        <f t="shared" si="26"/>
        <v>17.502814606501385</v>
      </c>
      <c r="BS17" s="65">
        <f t="shared" si="26"/>
        <v>2.4607023927718057</v>
      </c>
      <c r="BT17" s="65">
        <f t="shared" si="26"/>
        <v>10.795262910374378</v>
      </c>
      <c r="BU17" s="65">
        <f t="shared" si="26"/>
        <v>0</v>
      </c>
      <c r="BV17" s="65">
        <f t="shared" si="26"/>
        <v>6.6802369494890952</v>
      </c>
      <c r="BW17" s="65">
        <f t="shared" si="26"/>
        <v>7.6196267142972509</v>
      </c>
      <c r="BX17" s="65">
        <f t="shared" si="26"/>
        <v>0</v>
      </c>
      <c r="BY17" s="65">
        <f t="shared" si="26"/>
        <v>0</v>
      </c>
      <c r="BZ17" s="65">
        <f t="shared" si="27"/>
        <v>25.583932653644087</v>
      </c>
      <c r="CA17" s="65">
        <f t="shared" si="27"/>
        <v>3.6479247172662683</v>
      </c>
      <c r="CB17" s="65">
        <f t="shared" si="27"/>
        <v>18.640311291711765</v>
      </c>
      <c r="CC17" s="65">
        <f t="shared" si="27"/>
        <v>0</v>
      </c>
      <c r="CD17" s="65">
        <f t="shared" si="27"/>
        <v>7.0596210864183346</v>
      </c>
      <c r="CE17" s="65">
        <f t="shared" si="27"/>
        <v>8.0523606916373396</v>
      </c>
      <c r="CF17" s="65">
        <f t="shared" si="27"/>
        <v>0</v>
      </c>
      <c r="CG17" s="65">
        <f t="shared" si="27"/>
        <v>0</v>
      </c>
    </row>
    <row r="18" spans="1:85" s="65" customFormat="1" x14ac:dyDescent="0.25">
      <c r="A18" s="65">
        <v>3</v>
      </c>
      <c r="B18" s="65" t="s">
        <v>56</v>
      </c>
      <c r="C18" s="65" t="s">
        <v>60</v>
      </c>
      <c r="D18" s="65">
        <v>1</v>
      </c>
      <c r="F18" s="97">
        <v>2000</v>
      </c>
      <c r="G18" s="97">
        <v>68</v>
      </c>
      <c r="H18" s="96">
        <v>0.54790099999999997</v>
      </c>
      <c r="I18" s="96">
        <v>0.34021200000000001</v>
      </c>
      <c r="J18" s="96">
        <v>0.110948</v>
      </c>
      <c r="K18" s="65">
        <f t="shared" si="8"/>
        <v>0.88811299999999993</v>
      </c>
      <c r="L18" s="65">
        <f t="shared" si="9"/>
        <v>1.6104693544025488</v>
      </c>
      <c r="M18" s="65">
        <f t="shared" si="10"/>
        <v>0.61692712526446525</v>
      </c>
      <c r="N18" s="65">
        <f t="shared" si="0"/>
        <v>47348</v>
      </c>
      <c r="O18" s="65">
        <f t="shared" si="1"/>
        <v>0.56520486281452575</v>
      </c>
      <c r="P18" s="65">
        <f t="shared" si="2"/>
        <v>0.29246384046852664</v>
      </c>
      <c r="Q18" s="65">
        <f t="shared" si="3"/>
        <v>0.14233129671694766</v>
      </c>
      <c r="R18" s="65">
        <f t="shared" si="11"/>
        <v>0.65900138439351896</v>
      </c>
      <c r="S18" s="65">
        <f>EXP(-$G18/T1_T2!B$7)*(1-EXP(-$F18/T1_T2!B$6))</f>
        <v>0.40512573720483119</v>
      </c>
      <c r="T18" s="65">
        <f>EXP(-$G18/T1_T2!C$7)*(1-EXP(-$F18/T1_T2!C$6))</f>
        <v>0.35689090375591837</v>
      </c>
      <c r="U18" s="65">
        <f>EXP(-$G18/T1_T2!D$7)*(1-EXP(-$F18/T1_T2!D$6))</f>
        <v>0.28005979933352998</v>
      </c>
      <c r="V18" s="65">
        <f>EXP(-$G18/T1_T2!E$7)*(1-EXP(-$F18/T1_T2!E$6))</f>
        <v>0.56455437016961196</v>
      </c>
      <c r="W18" s="65">
        <f>EXP(-$G18/T1_T2!F$7)*(1-EXP(-$F18/T1_T2!F$6))</f>
        <v>0.60381569817389957</v>
      </c>
      <c r="X18" s="65">
        <f>EXP(-$G18/T1_T2!G$7)*(1-EXP(-$F18/T1_T2!G$6))</f>
        <v>0.57463545606104727</v>
      </c>
      <c r="Y18" s="65">
        <f>EXP(-$G18/T1_T2!H$7)*(1-EXP(-$F18/T1_T2!H$6))</f>
        <v>0.56934092656400681</v>
      </c>
      <c r="Z18" s="65">
        <f>EXP(-$G18/T1_T2!I$7)*(1-EXP(-$F18/T1_T2!I$6))</f>
        <v>0.49719462767558764</v>
      </c>
      <c r="AA18" s="65">
        <f>EXP(-$G18/T1_T2!J$7)*(1-EXP(-$F18/T1_T2!J$6))</f>
        <v>0.4832561872540499</v>
      </c>
      <c r="AB18" s="65">
        <f>EXP(-$G18/T1_T2!K$7)*(1-EXP(-$F18/T1_T2!K$6))</f>
        <v>0.8317569585107597</v>
      </c>
      <c r="AC18" s="65">
        <f>EXP(-$G18/T1_T2!L$7)*(1-EXP(-$F18/T1_T2!L$6))</f>
        <v>0.88834876177263444</v>
      </c>
      <c r="AD18" s="65">
        <f>EXP(-$G18/T1_T2!M$7)*(1-EXP(-$F18/T1_T2!M$6))</f>
        <v>0.79241266453820736</v>
      </c>
      <c r="AE18" s="65">
        <f>EXP(-$G18/T1_T2!N$7)*(1-EXP(-$F18/T1_T2!N$6))</f>
        <v>0.81846921079678747</v>
      </c>
      <c r="AF18" s="65">
        <f>EXP(-$G18/T1_T2!O$7)*(1-EXP(-$F18/T1_T2!O$6))</f>
        <v>0.79241266453820736</v>
      </c>
      <c r="AG18" s="65">
        <f>EXP(-$G18/T1_T2!P$7)*(1-EXP(-$F18/T1_T2!P$6))</f>
        <v>0.81846921079678747</v>
      </c>
      <c r="AH18" s="65">
        <f>EXP(-$G18/T1_T2!Q$7)*(1-EXP(-$F18/T1_T2!Q$6))</f>
        <v>0.3599874452002651</v>
      </c>
      <c r="AI18" s="65">
        <f>EXP(-$G18/T1_T2!R$7)*(1-EXP(-$F18/T1_T2!R$6))</f>
        <v>0.3599874452002651</v>
      </c>
      <c r="AJ18" s="65">
        <f>EXP(-$G18/T1_T2!S$7)*(1-EXP(-$F18/T1_T2!S$6))</f>
        <v>0.3551282419202253</v>
      </c>
      <c r="AK18" s="65">
        <f>EXP(-$G18/T1_T2!T$7)*(1-EXP(-$F18/T1_T2!T$6))</f>
        <v>0.3551282419202253</v>
      </c>
      <c r="AL18" s="65">
        <f t="shared" si="12"/>
        <v>0.37321799545765888</v>
      </c>
      <c r="AM18" s="65">
        <f t="shared" si="13"/>
        <v>0.49568313336617992</v>
      </c>
      <c r="AN18" s="65">
        <f t="shared" si="14"/>
        <v>0.49129838803016546</v>
      </c>
      <c r="AO18" s="65">
        <f t="shared" si="15"/>
        <v>0.42235178178199662</v>
      </c>
      <c r="AP18" s="65">
        <f t="shared" si="16"/>
        <v>0.72992296817358604</v>
      </c>
      <c r="AQ18" s="65">
        <f t="shared" si="17"/>
        <v>0.68724814004768287</v>
      </c>
      <c r="AR18" s="65">
        <f t="shared" si="18"/>
        <v>0.68724814004768287</v>
      </c>
      <c r="AS18" s="65">
        <f t="shared" si="19"/>
        <v>0.30874996532309024</v>
      </c>
      <c r="AT18" s="65">
        <f t="shared" si="20"/>
        <v>0.30458237874690974</v>
      </c>
      <c r="AU18" s="97">
        <v>14.259</v>
      </c>
      <c r="AV18" s="97">
        <v>2.35</v>
      </c>
      <c r="AW18" s="97">
        <v>9.6329999999999991</v>
      </c>
      <c r="AX18" s="97"/>
      <c r="AY18" s="97">
        <v>6.5839999999999996</v>
      </c>
      <c r="AZ18" s="97">
        <v>7.01</v>
      </c>
      <c r="BA18" s="97"/>
      <c r="BB18" s="97"/>
      <c r="BC18" s="65">
        <f t="shared" si="21"/>
        <v>1.4802242292120837</v>
      </c>
      <c r="BD18" s="65">
        <f t="shared" si="21"/>
        <v>0.24395307796117516</v>
      </c>
      <c r="BE18" s="65">
        <f t="shared" si="22"/>
        <v>0</v>
      </c>
      <c r="BF18" s="65">
        <f t="shared" si="22"/>
        <v>0.6834838575729264</v>
      </c>
      <c r="BG18" s="65">
        <f t="shared" si="22"/>
        <v>0.72770684106716499</v>
      </c>
      <c r="BH18" s="65">
        <f t="shared" si="22"/>
        <v>0</v>
      </c>
      <c r="BI18" s="65">
        <f t="shared" si="22"/>
        <v>0</v>
      </c>
      <c r="BJ18" s="65">
        <f t="shared" si="5"/>
        <v>18.81647525083612</v>
      </c>
      <c r="BK18" s="65">
        <f t="shared" si="5"/>
        <v>3.1011092530657747</v>
      </c>
      <c r="BL18" s="65">
        <f t="shared" si="5"/>
        <v>12.711908695652173</v>
      </c>
      <c r="BM18" s="65">
        <f t="shared" si="5"/>
        <v>0</v>
      </c>
      <c r="BN18" s="65">
        <f t="shared" si="5"/>
        <v>8.6883843924191737</v>
      </c>
      <c r="BO18" s="65">
        <f t="shared" si="5"/>
        <v>9.250542920847268</v>
      </c>
      <c r="BP18" s="65">
        <f t="shared" si="5"/>
        <v>0</v>
      </c>
      <c r="BQ18" s="65">
        <f t="shared" si="5"/>
        <v>0</v>
      </c>
      <c r="BR18" s="65">
        <f t="shared" si="6"/>
        <v>16.055389347977115</v>
      </c>
      <c r="BS18" s="65">
        <f t="shared" si="6"/>
        <v>2.6460596793426063</v>
      </c>
      <c r="BT18" s="65">
        <f t="shared" si="6"/>
        <v>10.846592719620139</v>
      </c>
      <c r="BU18" s="65">
        <f t="shared" si="6"/>
        <v>0</v>
      </c>
      <c r="BV18" s="65">
        <f t="shared" si="6"/>
        <v>7.4134710335283911</v>
      </c>
      <c r="BW18" s="65">
        <f t="shared" si="6"/>
        <v>7.8931397243368808</v>
      </c>
      <c r="BX18" s="65">
        <f t="shared" si="6"/>
        <v>0</v>
      </c>
      <c r="BY18" s="65">
        <f t="shared" si="6"/>
        <v>0</v>
      </c>
      <c r="BZ18" s="65">
        <f t="shared" ref="BZ18:BZ19" si="28">AU18*2.21*$AL18/AM18</f>
        <v>23.726833204937165</v>
      </c>
      <c r="CA18" s="65">
        <f t="shared" si="7"/>
        <v>3.9452758377264217</v>
      </c>
      <c r="CB18" s="65">
        <f t="shared" si="7"/>
        <v>18.812307945085369</v>
      </c>
      <c r="CC18" s="65">
        <f t="shared" si="7"/>
        <v>0</v>
      </c>
      <c r="CD18" s="65">
        <f t="shared" si="7"/>
        <v>7.9018921652508869</v>
      </c>
      <c r="CE18" s="65">
        <f t="shared" si="7"/>
        <v>8.4131628308640209</v>
      </c>
      <c r="CF18" s="65">
        <f t="shared" si="7"/>
        <v>0</v>
      </c>
      <c r="CG18" s="65">
        <f t="shared" si="7"/>
        <v>0</v>
      </c>
    </row>
    <row r="19" spans="1:85" s="65" customFormat="1" x14ac:dyDescent="0.25">
      <c r="A19" s="65">
        <v>3</v>
      </c>
      <c r="B19" s="65" t="s">
        <v>58</v>
      </c>
      <c r="C19" s="65" t="s">
        <v>60</v>
      </c>
      <c r="D19" s="65">
        <v>1</v>
      </c>
      <c r="F19" s="97">
        <v>2000</v>
      </c>
      <c r="G19" s="97">
        <v>68</v>
      </c>
      <c r="H19" s="96">
        <v>0.54790099999999997</v>
      </c>
      <c r="I19" s="96">
        <v>0.34021200000000001</v>
      </c>
      <c r="J19" s="96">
        <v>0.110948</v>
      </c>
      <c r="K19" s="65">
        <f t="shared" si="8"/>
        <v>0.88811299999999993</v>
      </c>
      <c r="L19" s="65">
        <f t="shared" si="9"/>
        <v>1.6104693544025488</v>
      </c>
      <c r="M19" s="65">
        <f t="shared" si="10"/>
        <v>0.61692712526446525</v>
      </c>
      <c r="N19" s="65">
        <f t="shared" si="0"/>
        <v>47348</v>
      </c>
      <c r="O19" s="65">
        <f t="shared" si="1"/>
        <v>0.56520486281452575</v>
      </c>
      <c r="P19" s="65">
        <f t="shared" si="2"/>
        <v>0.29246384046852664</v>
      </c>
      <c r="Q19" s="65">
        <f t="shared" si="3"/>
        <v>0.14233129671694766</v>
      </c>
      <c r="R19" s="65">
        <f t="shared" si="11"/>
        <v>0.65900138439351896</v>
      </c>
      <c r="S19" s="65">
        <f>EXP(-$G19/T1_T2!B$7)*(1-EXP(-$F19/T1_T2!B$6))</f>
        <v>0.40512573720483119</v>
      </c>
      <c r="T19" s="65">
        <f>EXP(-$G19/T1_T2!C$7)*(1-EXP(-$F19/T1_T2!C$6))</f>
        <v>0.35689090375591837</v>
      </c>
      <c r="U19" s="65">
        <f>EXP(-$G19/T1_T2!D$7)*(1-EXP(-$F19/T1_T2!D$6))</f>
        <v>0.28005979933352998</v>
      </c>
      <c r="V19" s="65">
        <f>EXP(-$G19/T1_T2!E$7)*(1-EXP(-$F19/T1_T2!E$6))</f>
        <v>0.56455437016961196</v>
      </c>
      <c r="W19" s="65">
        <f>EXP(-$G19/T1_T2!F$7)*(1-EXP(-$F19/T1_T2!F$6))</f>
        <v>0.60381569817389957</v>
      </c>
      <c r="X19" s="65">
        <f>EXP(-$G19/T1_T2!G$7)*(1-EXP(-$F19/T1_T2!G$6))</f>
        <v>0.57463545606104727</v>
      </c>
      <c r="Y19" s="65">
        <f>EXP(-$G19/T1_T2!H$7)*(1-EXP(-$F19/T1_T2!H$6))</f>
        <v>0.56934092656400681</v>
      </c>
      <c r="Z19" s="65">
        <f>EXP(-$G19/T1_T2!I$7)*(1-EXP(-$F19/T1_T2!I$6))</f>
        <v>0.49719462767558764</v>
      </c>
      <c r="AA19" s="65">
        <f>EXP(-$G19/T1_T2!J$7)*(1-EXP(-$F19/T1_T2!J$6))</f>
        <v>0.4832561872540499</v>
      </c>
      <c r="AB19" s="65">
        <f>EXP(-$G19/T1_T2!K$7)*(1-EXP(-$F19/T1_T2!K$6))</f>
        <v>0.8317569585107597</v>
      </c>
      <c r="AC19" s="65">
        <f>EXP(-$G19/T1_T2!L$7)*(1-EXP(-$F19/T1_T2!L$6))</f>
        <v>0.88834876177263444</v>
      </c>
      <c r="AD19" s="65">
        <f>EXP(-$G19/T1_T2!M$7)*(1-EXP(-$F19/T1_T2!M$6))</f>
        <v>0.79241266453820736</v>
      </c>
      <c r="AE19" s="65">
        <f>EXP(-$G19/T1_T2!N$7)*(1-EXP(-$F19/T1_T2!N$6))</f>
        <v>0.81846921079678747</v>
      </c>
      <c r="AF19" s="65">
        <f>EXP(-$G19/T1_T2!O$7)*(1-EXP(-$F19/T1_T2!O$6))</f>
        <v>0.79241266453820736</v>
      </c>
      <c r="AG19" s="65">
        <f>EXP(-$G19/T1_T2!P$7)*(1-EXP(-$F19/T1_T2!P$6))</f>
        <v>0.81846921079678747</v>
      </c>
      <c r="AH19" s="65">
        <f>EXP(-$G19/T1_T2!Q$7)*(1-EXP(-$F19/T1_T2!Q$6))</f>
        <v>0.3599874452002651</v>
      </c>
      <c r="AI19" s="65">
        <f>EXP(-$G19/T1_T2!R$7)*(1-EXP(-$F19/T1_T2!R$6))</f>
        <v>0.3599874452002651</v>
      </c>
      <c r="AJ19" s="65">
        <f>EXP(-$G19/T1_T2!S$7)*(1-EXP(-$F19/T1_T2!S$6))</f>
        <v>0.3551282419202253</v>
      </c>
      <c r="AK19" s="65">
        <f>EXP(-$G19/T1_T2!T$7)*(1-EXP(-$F19/T1_T2!T$6))</f>
        <v>0.3551282419202253</v>
      </c>
      <c r="AL19" s="65">
        <f t="shared" si="12"/>
        <v>0.37321799545765888</v>
      </c>
      <c r="AM19" s="65">
        <f t="shared" si="13"/>
        <v>0.49568313336617992</v>
      </c>
      <c r="AN19" s="65">
        <f t="shared" si="14"/>
        <v>0.49129838803016546</v>
      </c>
      <c r="AO19" s="65">
        <f t="shared" si="15"/>
        <v>0.42235178178199662</v>
      </c>
      <c r="AP19" s="65">
        <f t="shared" si="16"/>
        <v>0.72992296817358604</v>
      </c>
      <c r="AQ19" s="65">
        <f t="shared" si="17"/>
        <v>0.68724814004768287</v>
      </c>
      <c r="AR19" s="65">
        <f t="shared" si="18"/>
        <v>0.68724814004768287</v>
      </c>
      <c r="AS19" s="65">
        <f t="shared" si="19"/>
        <v>0.30874996532309024</v>
      </c>
      <c r="AT19" s="65">
        <f t="shared" si="20"/>
        <v>0.30458237874690974</v>
      </c>
      <c r="AU19" s="97">
        <v>14.618</v>
      </c>
      <c r="AV19" s="97">
        <v>2.38</v>
      </c>
      <c r="AW19" s="97">
        <v>9.3219999999999992</v>
      </c>
      <c r="AX19" s="97"/>
      <c r="AY19" s="97">
        <v>8.5389999999999997</v>
      </c>
      <c r="AZ19" s="97">
        <v>8.5389999999999997</v>
      </c>
      <c r="BA19" s="97"/>
      <c r="BB19" s="97"/>
      <c r="BC19" s="65">
        <f t="shared" si="21"/>
        <v>1.568118429521562</v>
      </c>
      <c r="BD19" s="65">
        <f t="shared" si="21"/>
        <v>0.25531001930916114</v>
      </c>
      <c r="BE19" s="65">
        <f t="shared" si="22"/>
        <v>0</v>
      </c>
      <c r="BF19" s="65">
        <f t="shared" si="22"/>
        <v>0.91600514910963315</v>
      </c>
      <c r="BG19" s="65">
        <f t="shared" si="22"/>
        <v>0.91600514910963315</v>
      </c>
      <c r="BH19" s="65">
        <f t="shared" si="22"/>
        <v>0</v>
      </c>
      <c r="BI19" s="65">
        <f t="shared" si="22"/>
        <v>0</v>
      </c>
      <c r="BJ19" s="65">
        <f t="shared" si="5"/>
        <v>19.290219175027872</v>
      </c>
      <c r="BK19" s="65">
        <f t="shared" si="5"/>
        <v>3.1406978818283164</v>
      </c>
      <c r="BL19" s="65">
        <f t="shared" si="5"/>
        <v>12.30150657748049</v>
      </c>
      <c r="BM19" s="65">
        <f t="shared" si="5"/>
        <v>0</v>
      </c>
      <c r="BN19" s="65">
        <f t="shared" si="5"/>
        <v>11.268243366778149</v>
      </c>
      <c r="BO19" s="65">
        <f t="shared" si="5"/>
        <v>11.268243366778149</v>
      </c>
      <c r="BP19" s="65">
        <f t="shared" si="5"/>
        <v>0</v>
      </c>
      <c r="BQ19" s="65">
        <f t="shared" si="5"/>
        <v>0</v>
      </c>
      <c r="BR19" s="65">
        <f t="shared" si="6"/>
        <v>16.459617188353285</v>
      </c>
      <c r="BS19" s="65">
        <f t="shared" si="6"/>
        <v>2.6798391646108097</v>
      </c>
      <c r="BT19" s="65">
        <f t="shared" si="6"/>
        <v>10.496412055673096</v>
      </c>
      <c r="BU19" s="65">
        <f t="shared" si="6"/>
        <v>0</v>
      </c>
      <c r="BV19" s="65">
        <f t="shared" si="6"/>
        <v>9.6147674901729854</v>
      </c>
      <c r="BW19" s="65">
        <f t="shared" si="6"/>
        <v>9.6147674901729854</v>
      </c>
      <c r="BX19" s="65">
        <f t="shared" si="6"/>
        <v>0</v>
      </c>
      <c r="BY19" s="65">
        <f t="shared" si="6"/>
        <v>0</v>
      </c>
      <c r="BZ19" s="65">
        <f t="shared" si="28"/>
        <v>24.324205609774278</v>
      </c>
      <c r="CA19" s="65">
        <f t="shared" si="7"/>
        <v>3.9956410611867579</v>
      </c>
      <c r="CB19" s="65">
        <f t="shared" si="7"/>
        <v>18.204955326906031</v>
      </c>
      <c r="CC19" s="65">
        <f t="shared" si="7"/>
        <v>0</v>
      </c>
      <c r="CD19" s="65">
        <f t="shared" si="7"/>
        <v>10.248216464015389</v>
      </c>
      <c r="CE19" s="65">
        <f t="shared" si="7"/>
        <v>10.248216464015389</v>
      </c>
      <c r="CF19" s="65">
        <f t="shared" si="7"/>
        <v>0</v>
      </c>
      <c r="CG19" s="65">
        <f t="shared" si="7"/>
        <v>0</v>
      </c>
    </row>
    <row r="20" spans="1:85" s="65" customFormat="1" x14ac:dyDescent="0.25">
      <c r="A20" s="65">
        <v>3</v>
      </c>
      <c r="B20" s="65" t="s">
        <v>57</v>
      </c>
      <c r="C20" s="65" t="s">
        <v>60</v>
      </c>
      <c r="D20" s="65">
        <v>1</v>
      </c>
      <c r="F20" s="97">
        <v>2000</v>
      </c>
      <c r="G20" s="97">
        <v>68</v>
      </c>
      <c r="H20" s="96">
        <v>0.54790099999999997</v>
      </c>
      <c r="I20" s="96">
        <v>0.34021200000000001</v>
      </c>
      <c r="J20" s="96">
        <v>0.110948</v>
      </c>
      <c r="K20" s="65">
        <f t="shared" si="8"/>
        <v>0.88811299999999993</v>
      </c>
      <c r="L20" s="65">
        <f t="shared" si="9"/>
        <v>1.6104693544025488</v>
      </c>
      <c r="M20" s="65">
        <f t="shared" si="10"/>
        <v>0.61692712526446525</v>
      </c>
      <c r="N20" s="65">
        <f t="shared" si="0"/>
        <v>47348</v>
      </c>
      <c r="O20" s="65">
        <f t="shared" si="1"/>
        <v>0.56520486281452575</v>
      </c>
      <c r="P20" s="65">
        <f t="shared" si="2"/>
        <v>0.29246384046852664</v>
      </c>
      <c r="Q20" s="65">
        <f t="shared" si="3"/>
        <v>0.14233129671694766</v>
      </c>
      <c r="R20" s="65">
        <f t="shared" si="11"/>
        <v>0.65900138439351896</v>
      </c>
      <c r="S20" s="65">
        <f>EXP(-$G20/T1_T2!B$7)*(1-EXP(-$F20/T1_T2!B$6))</f>
        <v>0.40512573720483119</v>
      </c>
      <c r="T20" s="65">
        <f>EXP(-$G20/T1_T2!C$7)*(1-EXP(-$F20/T1_T2!C$6))</f>
        <v>0.35689090375591837</v>
      </c>
      <c r="U20" s="65">
        <f>EXP(-$G20/T1_T2!D$7)*(1-EXP(-$F20/T1_T2!D$6))</f>
        <v>0.28005979933352998</v>
      </c>
      <c r="V20" s="65">
        <f>EXP(-$G20/T1_T2!E$7)*(1-EXP(-$F20/T1_T2!E$6))</f>
        <v>0.56455437016961196</v>
      </c>
      <c r="W20" s="65">
        <f>EXP(-$G20/T1_T2!F$7)*(1-EXP(-$F20/T1_T2!F$6))</f>
        <v>0.60381569817389957</v>
      </c>
      <c r="X20" s="65">
        <f>EXP(-$G20/T1_T2!G$7)*(1-EXP(-$F20/T1_T2!G$6))</f>
        <v>0.57463545606104727</v>
      </c>
      <c r="Y20" s="65">
        <f>EXP(-$G20/T1_T2!H$7)*(1-EXP(-$F20/T1_T2!H$6))</f>
        <v>0.56934092656400681</v>
      </c>
      <c r="Z20" s="65">
        <f>EXP(-$G20/T1_T2!I$7)*(1-EXP(-$F20/T1_T2!I$6))</f>
        <v>0.49719462767558764</v>
      </c>
      <c r="AA20" s="65">
        <f>EXP(-$G20/T1_T2!J$7)*(1-EXP(-$F20/T1_T2!J$6))</f>
        <v>0.4832561872540499</v>
      </c>
      <c r="AB20" s="65">
        <f>EXP(-$G20/T1_T2!K$7)*(1-EXP(-$F20/T1_T2!K$6))</f>
        <v>0.8317569585107597</v>
      </c>
      <c r="AC20" s="65">
        <f>EXP(-$G20/T1_T2!L$7)*(1-EXP(-$F20/T1_T2!L$6))</f>
        <v>0.88834876177263444</v>
      </c>
      <c r="AD20" s="65">
        <f>EXP(-$G20/T1_T2!M$7)*(1-EXP(-$F20/T1_T2!M$6))</f>
        <v>0.79241266453820736</v>
      </c>
      <c r="AE20" s="65">
        <f>EXP(-$G20/T1_T2!N$7)*(1-EXP(-$F20/T1_T2!N$6))</f>
        <v>0.81846921079678747</v>
      </c>
      <c r="AF20" s="65">
        <f>EXP(-$G20/T1_T2!O$7)*(1-EXP(-$F20/T1_T2!O$6))</f>
        <v>0.79241266453820736</v>
      </c>
      <c r="AG20" s="65">
        <f>EXP(-$G20/T1_T2!P$7)*(1-EXP(-$F20/T1_T2!P$6))</f>
        <v>0.81846921079678747</v>
      </c>
      <c r="AH20" s="65">
        <f>EXP(-$G20/T1_T2!Q$7)*(1-EXP(-$F20/T1_T2!Q$6))</f>
        <v>0.3599874452002651</v>
      </c>
      <c r="AI20" s="65">
        <f>EXP(-$G20/T1_T2!R$7)*(1-EXP(-$F20/T1_T2!R$6))</f>
        <v>0.3599874452002651</v>
      </c>
      <c r="AJ20" s="65">
        <f>EXP(-$G20/T1_T2!S$7)*(1-EXP(-$F20/T1_T2!S$6))</f>
        <v>0.3551282419202253</v>
      </c>
      <c r="AK20" s="65">
        <f>EXP(-$G20/T1_T2!T$7)*(1-EXP(-$F20/T1_T2!T$6))</f>
        <v>0.3551282419202253</v>
      </c>
      <c r="AL20" s="65">
        <f t="shared" si="12"/>
        <v>0.37321799545765888</v>
      </c>
      <c r="AM20" s="65">
        <f t="shared" si="13"/>
        <v>0.49568313336617992</v>
      </c>
      <c r="AN20" s="65">
        <f t="shared" si="14"/>
        <v>0.49129838803016546</v>
      </c>
      <c r="AO20" s="65">
        <f t="shared" si="15"/>
        <v>0.42235178178199662</v>
      </c>
      <c r="AP20" s="65">
        <f t="shared" si="16"/>
        <v>0.72992296817358604</v>
      </c>
      <c r="AQ20" s="65">
        <f t="shared" si="17"/>
        <v>0.68724814004768287</v>
      </c>
      <c r="AR20" s="65">
        <f t="shared" si="18"/>
        <v>0.68724814004768287</v>
      </c>
      <c r="AS20" s="65">
        <f t="shared" si="19"/>
        <v>0.30874996532309024</v>
      </c>
      <c r="AT20" s="65">
        <f t="shared" si="20"/>
        <v>0.30458237874690974</v>
      </c>
      <c r="AU20" s="97">
        <v>14.016</v>
      </c>
      <c r="AV20" s="97">
        <v>2.371</v>
      </c>
      <c r="AW20" s="97">
        <v>9.3829999999999991</v>
      </c>
      <c r="AX20" s="97"/>
      <c r="AY20" s="97">
        <v>6.0090000000000003</v>
      </c>
      <c r="AZ20" s="97">
        <v>6.0090000000000003</v>
      </c>
      <c r="BA20" s="97"/>
      <c r="BB20" s="97"/>
      <c r="BC20" s="65">
        <f t="shared" si="21"/>
        <v>1.4937653202600449</v>
      </c>
      <c r="BD20" s="65">
        <f t="shared" si="21"/>
        <v>0.25269103698177559</v>
      </c>
      <c r="BE20" s="65">
        <f t="shared" si="22"/>
        <v>0</v>
      </c>
      <c r="BF20" s="65">
        <f t="shared" si="22"/>
        <v>0.64041351380155609</v>
      </c>
      <c r="BG20" s="65">
        <f t="shared" si="22"/>
        <v>0.64041351380155609</v>
      </c>
      <c r="BH20" s="65">
        <f t="shared" si="22"/>
        <v>0</v>
      </c>
      <c r="BI20" s="65">
        <f t="shared" si="22"/>
        <v>0</v>
      </c>
      <c r="BJ20" s="65">
        <f t="shared" si="5"/>
        <v>18.49580735785953</v>
      </c>
      <c r="BK20" s="65">
        <f t="shared" si="5"/>
        <v>3.1288212931995538</v>
      </c>
      <c r="BL20" s="65">
        <f t="shared" si="5"/>
        <v>12.382003455964325</v>
      </c>
      <c r="BM20" s="65">
        <f t="shared" si="5"/>
        <v>0</v>
      </c>
      <c r="BN20" s="65">
        <f t="shared" si="5"/>
        <v>7.9296023411371248</v>
      </c>
      <c r="BO20" s="65">
        <f t="shared" si="5"/>
        <v>7.9296023411371248</v>
      </c>
      <c r="BP20" s="65">
        <f t="shared" si="5"/>
        <v>0</v>
      </c>
      <c r="BQ20" s="65">
        <f t="shared" si="5"/>
        <v>0</v>
      </c>
      <c r="BR20" s="65">
        <f t="shared" si="6"/>
        <v>15.781775517304668</v>
      </c>
      <c r="BS20" s="65">
        <f t="shared" si="6"/>
        <v>2.6697053190303488</v>
      </c>
      <c r="BT20" s="65">
        <f t="shared" si="6"/>
        <v>10.565097009051776</v>
      </c>
      <c r="BU20" s="65">
        <f t="shared" si="6"/>
        <v>0</v>
      </c>
      <c r="BV20" s="65">
        <f t="shared" si="6"/>
        <v>6.7660308992211586</v>
      </c>
      <c r="BW20" s="65">
        <f t="shared" si="6"/>
        <v>6.7660308992211586</v>
      </c>
      <c r="BX20" s="65">
        <f t="shared" si="6"/>
        <v>0</v>
      </c>
      <c r="BY20" s="65">
        <f t="shared" si="6"/>
        <v>0</v>
      </c>
      <c r="BZ20" s="65">
        <f t="shared" si="7"/>
        <v>23.322483638431816</v>
      </c>
      <c r="CA20" s="65">
        <f t="shared" si="7"/>
        <v>3.9805314941486576</v>
      </c>
      <c r="CB20" s="65">
        <f t="shared" si="7"/>
        <v>18.324082367770792</v>
      </c>
      <c r="CC20" s="65">
        <f t="shared" si="7"/>
        <v>0</v>
      </c>
      <c r="CD20" s="65">
        <f t="shared" si="7"/>
        <v>7.2117967832613274</v>
      </c>
      <c r="CE20" s="65">
        <f t="shared" si="7"/>
        <v>7.2117967832613274</v>
      </c>
      <c r="CF20" s="65">
        <f t="shared" si="7"/>
        <v>0</v>
      </c>
      <c r="CG20" s="65">
        <f t="shared" si="7"/>
        <v>0</v>
      </c>
    </row>
    <row r="21" spans="1:85" s="65" customFormat="1" x14ac:dyDescent="0.25">
      <c r="A21" s="65">
        <v>3</v>
      </c>
      <c r="B21" s="65" t="s">
        <v>59</v>
      </c>
      <c r="C21" s="65" t="s">
        <v>60</v>
      </c>
      <c r="D21" s="65">
        <v>2</v>
      </c>
      <c r="F21" s="97">
        <v>2000</v>
      </c>
      <c r="G21" s="97">
        <v>68</v>
      </c>
      <c r="H21" s="96">
        <v>0.54736700000000005</v>
      </c>
      <c r="I21" s="96">
        <v>0.33572299999999999</v>
      </c>
      <c r="J21" s="96">
        <v>0.113258</v>
      </c>
      <c r="K21" s="65">
        <f t="shared" si="8"/>
        <v>0.88309000000000004</v>
      </c>
      <c r="L21" s="65">
        <f t="shared" si="9"/>
        <v>1.630412572269401</v>
      </c>
      <c r="M21" s="65">
        <f t="shared" si="10"/>
        <v>0.61983150075303761</v>
      </c>
      <c r="N21" s="65">
        <f t="shared" si="0"/>
        <v>47408</v>
      </c>
      <c r="O21" s="65">
        <f t="shared" si="1"/>
        <v>0.5654719098788682</v>
      </c>
      <c r="P21" s="65">
        <f t="shared" si="2"/>
        <v>0.28902291332911806</v>
      </c>
      <c r="Q21" s="65">
        <f t="shared" si="3"/>
        <v>0.14550517679201364</v>
      </c>
      <c r="R21" s="65">
        <f t="shared" si="11"/>
        <v>0.66176165673648657</v>
      </c>
      <c r="S21" s="65">
        <f>EXP(-$G21/T1_T2!B$7)*(1-EXP(-$F21/T1_T2!B$6))</f>
        <v>0.40512573720483119</v>
      </c>
      <c r="T21" s="65">
        <f>EXP(-$G21/T1_T2!C$7)*(1-EXP(-$F21/T1_T2!C$6))</f>
        <v>0.35689090375591837</v>
      </c>
      <c r="U21" s="65">
        <f>EXP(-$G21/T1_T2!D$7)*(1-EXP(-$F21/T1_T2!D$6))</f>
        <v>0.28005979933352998</v>
      </c>
      <c r="V21" s="65">
        <f>EXP(-$G21/T1_T2!E$7)*(1-EXP(-$F21/T1_T2!E$6))</f>
        <v>0.56455437016961196</v>
      </c>
      <c r="W21" s="65">
        <f>EXP(-$G21/T1_T2!F$7)*(1-EXP(-$F21/T1_T2!F$6))</f>
        <v>0.60381569817389957</v>
      </c>
      <c r="X21" s="65">
        <f>EXP(-$G21/T1_T2!G$7)*(1-EXP(-$F21/T1_T2!G$6))</f>
        <v>0.57463545606104727</v>
      </c>
      <c r="Y21" s="65">
        <f>EXP(-$G21/T1_T2!H$7)*(1-EXP(-$F21/T1_T2!H$6))</f>
        <v>0.56934092656400681</v>
      </c>
      <c r="Z21" s="65">
        <f>EXP(-$G21/T1_T2!I$7)*(1-EXP(-$F21/T1_T2!I$6))</f>
        <v>0.49719462767558764</v>
      </c>
      <c r="AA21" s="65">
        <f>EXP(-$G21/T1_T2!J$7)*(1-EXP(-$F21/T1_T2!J$6))</f>
        <v>0.4832561872540499</v>
      </c>
      <c r="AB21" s="65">
        <f>EXP(-$G21/T1_T2!K$7)*(1-EXP(-$F21/T1_T2!K$6))</f>
        <v>0.8317569585107597</v>
      </c>
      <c r="AC21" s="65">
        <f>EXP(-$G21/T1_T2!L$7)*(1-EXP(-$F21/T1_T2!L$6))</f>
        <v>0.88834876177263444</v>
      </c>
      <c r="AD21" s="65">
        <f>EXP(-$G21/T1_T2!M$7)*(1-EXP(-$F21/T1_T2!M$6))</f>
        <v>0.79241266453820736</v>
      </c>
      <c r="AE21" s="65">
        <f>EXP(-$G21/T1_T2!N$7)*(1-EXP(-$F21/T1_T2!N$6))</f>
        <v>0.81846921079678747</v>
      </c>
      <c r="AF21" s="65">
        <f>EXP(-$G21/T1_T2!O$7)*(1-EXP(-$F21/T1_T2!O$6))</f>
        <v>0.79241266453820736</v>
      </c>
      <c r="AG21" s="65">
        <f>EXP(-$G21/T1_T2!P$7)*(1-EXP(-$F21/T1_T2!P$6))</f>
        <v>0.81846921079678747</v>
      </c>
      <c r="AH21" s="65">
        <f>EXP(-$G21/T1_T2!Q$7)*(1-EXP(-$F21/T1_T2!Q$6))</f>
        <v>0.3599874452002651</v>
      </c>
      <c r="AI21" s="65">
        <f>EXP(-$G21/T1_T2!R$7)*(1-EXP(-$F21/T1_T2!R$6))</f>
        <v>0.3599874452002651</v>
      </c>
      <c r="AJ21" s="65">
        <f>EXP(-$G21/T1_T2!S$7)*(1-EXP(-$F21/T1_T2!S$6))</f>
        <v>0.3551282419202253</v>
      </c>
      <c r="AK21" s="65">
        <f>EXP(-$G21/T1_T2!T$7)*(1-EXP(-$F21/T1_T2!T$6))</f>
        <v>0.3551282419202253</v>
      </c>
      <c r="AL21" s="65">
        <f t="shared" si="12"/>
        <v>0.37298702371685888</v>
      </c>
      <c r="AM21" s="65">
        <f t="shared" si="13"/>
        <v>0.49375621013034787</v>
      </c>
      <c r="AN21" s="65">
        <f t="shared" si="14"/>
        <v>0.48949278209598357</v>
      </c>
      <c r="AO21" s="65">
        <f t="shared" si="15"/>
        <v>0.42082170681771464</v>
      </c>
      <c r="AP21" s="65">
        <f t="shared" si="16"/>
        <v>0.72708834306395931</v>
      </c>
      <c r="AQ21" s="65">
        <f t="shared" si="17"/>
        <v>0.68464345860329456</v>
      </c>
      <c r="AR21" s="65">
        <f t="shared" si="18"/>
        <v>0.68464345860329456</v>
      </c>
      <c r="AS21" s="65">
        <f t="shared" si="19"/>
        <v>0.30760740834349515</v>
      </c>
      <c r="AT21" s="65">
        <f t="shared" si="20"/>
        <v>0.30345524429578591</v>
      </c>
      <c r="AU21" s="97">
        <v>13.582000000000001</v>
      </c>
      <c r="AV21" s="97">
        <v>2.2250000000000001</v>
      </c>
      <c r="AW21" s="97">
        <v>9.2240000000000002</v>
      </c>
      <c r="AX21" s="97"/>
      <c r="AY21" s="97">
        <v>4.3929999999999998</v>
      </c>
      <c r="AZ21" s="97">
        <v>4.3929999999999998</v>
      </c>
      <c r="BA21" s="97"/>
      <c r="BB21" s="97"/>
      <c r="BC21" s="65">
        <f t="shared" si="21"/>
        <v>1.4724631396357328</v>
      </c>
      <c r="BD21" s="65">
        <f t="shared" si="21"/>
        <v>0.24121856027753685</v>
      </c>
      <c r="BE21" s="65">
        <f t="shared" si="22"/>
        <v>0</v>
      </c>
      <c r="BF21" s="65">
        <f t="shared" si="22"/>
        <v>0.47625758889852554</v>
      </c>
      <c r="BG21" s="65">
        <f t="shared" si="22"/>
        <v>0.47625758889852554</v>
      </c>
      <c r="BH21" s="65">
        <f t="shared" si="22"/>
        <v>0</v>
      </c>
      <c r="BI21" s="65">
        <f t="shared" si="22"/>
        <v>0</v>
      </c>
      <c r="BJ21" s="65">
        <f t="shared" si="5"/>
        <v>17.945804236343367</v>
      </c>
      <c r="BK21" s="65">
        <f t="shared" si="5"/>
        <v>2.9398773690078039</v>
      </c>
      <c r="BL21" s="65">
        <f t="shared" si="5"/>
        <v>12.187608472686733</v>
      </c>
      <c r="BM21" s="65">
        <f t="shared" si="5"/>
        <v>0</v>
      </c>
      <c r="BN21" s="65">
        <f t="shared" si="5"/>
        <v>5.804441025641025</v>
      </c>
      <c r="BO21" s="65">
        <f t="shared" si="5"/>
        <v>5.804441025641025</v>
      </c>
      <c r="BP21" s="65">
        <f t="shared" si="5"/>
        <v>0</v>
      </c>
      <c r="BQ21" s="65">
        <f t="shared" si="5"/>
        <v>0</v>
      </c>
      <c r="BR21" s="65">
        <f t="shared" si="6"/>
        <v>15.380085834965859</v>
      </c>
      <c r="BS21" s="65">
        <f t="shared" si="6"/>
        <v>2.519561992548891</v>
      </c>
      <c r="BT21" s="65">
        <f t="shared" si="6"/>
        <v>10.445141491807178</v>
      </c>
      <c r="BU21" s="65">
        <f t="shared" si="6"/>
        <v>0</v>
      </c>
      <c r="BV21" s="65">
        <f t="shared" si="6"/>
        <v>4.974577902592034</v>
      </c>
      <c r="BW21" s="65">
        <f t="shared" si="6"/>
        <v>4.974577902592034</v>
      </c>
      <c r="BX21" s="65">
        <f t="shared" si="6"/>
        <v>0</v>
      </c>
      <c r="BY21" s="65">
        <f t="shared" si="6"/>
        <v>0</v>
      </c>
      <c r="BZ21" s="65">
        <f t="shared" si="7"/>
        <v>22.674470378964724</v>
      </c>
      <c r="CA21" s="65">
        <f t="shared" si="7"/>
        <v>3.7468794422633298</v>
      </c>
      <c r="CB21" s="65">
        <f t="shared" si="7"/>
        <v>18.067878331292036</v>
      </c>
      <c r="CC21" s="65">
        <f t="shared" si="7"/>
        <v>0</v>
      </c>
      <c r="CD21" s="65">
        <f t="shared" si="7"/>
        <v>5.289111673911508</v>
      </c>
      <c r="CE21" s="65">
        <f t="shared" si="7"/>
        <v>5.289111673911508</v>
      </c>
      <c r="CF21" s="65">
        <f t="shared" si="7"/>
        <v>0</v>
      </c>
      <c r="CG21" s="65">
        <f t="shared" si="7"/>
        <v>0</v>
      </c>
    </row>
    <row r="22" spans="1:85" s="65" customFormat="1" x14ac:dyDescent="0.25">
      <c r="A22" s="65">
        <v>4</v>
      </c>
      <c r="B22" s="65" t="s">
        <v>56</v>
      </c>
      <c r="C22" s="65" t="s">
        <v>60</v>
      </c>
      <c r="D22" s="65">
        <v>1</v>
      </c>
      <c r="F22" s="97">
        <v>2000</v>
      </c>
      <c r="G22" s="97">
        <v>68</v>
      </c>
      <c r="H22" s="96">
        <v>0.49787799999999999</v>
      </c>
      <c r="I22" s="96">
        <v>0.37712000000000001</v>
      </c>
      <c r="J22" s="96">
        <v>0.12450700000000001</v>
      </c>
      <c r="K22" s="65">
        <f t="shared" si="8"/>
        <v>0.87499799999999994</v>
      </c>
      <c r="L22" s="65">
        <f t="shared" si="9"/>
        <v>1.3202110733983876</v>
      </c>
      <c r="M22" s="65">
        <f t="shared" si="10"/>
        <v>0.56900472915366662</v>
      </c>
      <c r="N22" s="65">
        <f t="shared" si="0"/>
        <v>47980</v>
      </c>
      <c r="O22" s="65">
        <f t="shared" si="1"/>
        <v>0.51487915797292449</v>
      </c>
      <c r="P22" s="65">
        <f t="shared" si="2"/>
        <v>0.32499800495762227</v>
      </c>
      <c r="Q22" s="65">
        <f t="shared" si="3"/>
        <v>0.16012283706945318</v>
      </c>
      <c r="R22" s="65">
        <f t="shared" si="11"/>
        <v>0.61304102635244784</v>
      </c>
      <c r="S22" s="65">
        <f>EXP(-$G22/T1_T2!B$7)*(1-EXP(-$F22/T1_T2!B$6))</f>
        <v>0.40512573720483119</v>
      </c>
      <c r="T22" s="65">
        <f>EXP(-$G22/T1_T2!C$7)*(1-EXP(-$F22/T1_T2!C$6))</f>
        <v>0.35689090375591837</v>
      </c>
      <c r="U22" s="65">
        <f>EXP(-$G22/T1_T2!D$7)*(1-EXP(-$F22/T1_T2!D$6))</f>
        <v>0.28005979933352998</v>
      </c>
      <c r="V22" s="65">
        <f>EXP(-$G22/T1_T2!E$7)*(1-EXP(-$F22/T1_T2!E$6))</f>
        <v>0.56455437016961196</v>
      </c>
      <c r="W22" s="65">
        <f>EXP(-$G22/T1_T2!F$7)*(1-EXP(-$F22/T1_T2!F$6))</f>
        <v>0.60381569817389957</v>
      </c>
      <c r="X22" s="65">
        <f>EXP(-$G22/T1_T2!G$7)*(1-EXP(-$F22/T1_T2!G$6))</f>
        <v>0.57463545606104727</v>
      </c>
      <c r="Y22" s="65">
        <f>EXP(-$G22/T1_T2!H$7)*(1-EXP(-$F22/T1_T2!H$6))</f>
        <v>0.56934092656400681</v>
      </c>
      <c r="Z22" s="65">
        <f>EXP(-$G22/T1_T2!I$7)*(1-EXP(-$F22/T1_T2!I$6))</f>
        <v>0.49719462767558764</v>
      </c>
      <c r="AA22" s="65">
        <f>EXP(-$G22/T1_T2!J$7)*(1-EXP(-$F22/T1_T2!J$6))</f>
        <v>0.4832561872540499</v>
      </c>
      <c r="AB22" s="65">
        <f>EXP(-$G22/T1_T2!K$7)*(1-EXP(-$F22/T1_T2!K$6))</f>
        <v>0.8317569585107597</v>
      </c>
      <c r="AC22" s="65">
        <f>EXP(-$G22/T1_T2!L$7)*(1-EXP(-$F22/T1_T2!L$6))</f>
        <v>0.88834876177263444</v>
      </c>
      <c r="AD22" s="65">
        <f>EXP(-$G22/T1_T2!M$7)*(1-EXP(-$F22/T1_T2!M$6))</f>
        <v>0.79241266453820736</v>
      </c>
      <c r="AE22" s="65">
        <f>EXP(-$G22/T1_T2!N$7)*(1-EXP(-$F22/T1_T2!N$6))</f>
        <v>0.81846921079678747</v>
      </c>
      <c r="AF22" s="65">
        <f>EXP(-$G22/T1_T2!O$7)*(1-EXP(-$F22/T1_T2!O$6))</f>
        <v>0.79241266453820736</v>
      </c>
      <c r="AG22" s="65">
        <f>EXP(-$G22/T1_T2!P$7)*(1-EXP(-$F22/T1_T2!P$6))</f>
        <v>0.81846921079678747</v>
      </c>
      <c r="AH22" s="65">
        <f>EXP(-$G22/T1_T2!Q$7)*(1-EXP(-$F22/T1_T2!Q$6))</f>
        <v>0.3599874452002651</v>
      </c>
      <c r="AI22" s="65">
        <f>EXP(-$G22/T1_T2!R$7)*(1-EXP(-$F22/T1_T2!R$6))</f>
        <v>0.3599874452002651</v>
      </c>
      <c r="AJ22" s="65">
        <f>EXP(-$G22/T1_T2!S$7)*(1-EXP(-$F22/T1_T2!S$6))</f>
        <v>0.3551282419202253</v>
      </c>
      <c r="AK22" s="65">
        <f>EXP(-$G22/T1_T2!T$7)*(1-EXP(-$F22/T1_T2!T$6))</f>
        <v>0.3551282419202253</v>
      </c>
      <c r="AL22" s="65">
        <f t="shared" si="12"/>
        <v>0.36942359977176664</v>
      </c>
      <c r="AM22" s="65">
        <f t="shared" si="13"/>
        <v>0.48691617601147569</v>
      </c>
      <c r="AN22" s="65">
        <f t="shared" si="14"/>
        <v>0.48090248503212579</v>
      </c>
      <c r="AO22" s="65">
        <f t="shared" si="15"/>
        <v>0.4130524479872616</v>
      </c>
      <c r="AP22" s="65">
        <f t="shared" si="16"/>
        <v>0.71696589771882091</v>
      </c>
      <c r="AQ22" s="65">
        <f t="shared" si="17"/>
        <v>0.67399762611270919</v>
      </c>
      <c r="AR22" s="65">
        <f t="shared" si="18"/>
        <v>0.67399762611270919</v>
      </c>
      <c r="AS22" s="65">
        <f t="shared" si="19"/>
        <v>0.30234523416541431</v>
      </c>
      <c r="AT22" s="65">
        <f t="shared" si="20"/>
        <v>0.29826410030047168</v>
      </c>
      <c r="AU22" s="97">
        <v>13.914</v>
      </c>
      <c r="AV22" s="97">
        <v>2.4700000000000002</v>
      </c>
      <c r="AW22" s="97">
        <v>10.24</v>
      </c>
      <c r="AX22" s="97"/>
      <c r="AY22" s="97">
        <v>4.4870000000000001</v>
      </c>
      <c r="AZ22" s="97">
        <v>4.4870000000000001</v>
      </c>
      <c r="BA22" s="97"/>
      <c r="BB22" s="97"/>
      <c r="BC22" s="65">
        <f t="shared" si="21"/>
        <v>1.3587890624999999</v>
      </c>
      <c r="BD22" s="65">
        <f t="shared" si="21"/>
        <v>0.24121093750000003</v>
      </c>
      <c r="BE22" s="65">
        <f t="shared" si="22"/>
        <v>0</v>
      </c>
      <c r="BF22" s="65">
        <f t="shared" si="22"/>
        <v>0.43818359374999999</v>
      </c>
      <c r="BG22" s="65">
        <f t="shared" si="22"/>
        <v>0.43818359374999999</v>
      </c>
      <c r="BH22" s="65">
        <f t="shared" si="22"/>
        <v>0</v>
      </c>
      <c r="BI22" s="65">
        <f t="shared" si="22"/>
        <v>0</v>
      </c>
      <c r="BJ22" s="65">
        <f t="shared" si="5"/>
        <v>18.606290969899664</v>
      </c>
      <c r="BK22" s="65">
        <f t="shared" si="5"/>
        <v>3.302971014492754</v>
      </c>
      <c r="BL22" s="65">
        <f t="shared" si="5"/>
        <v>13.693288740245261</v>
      </c>
      <c r="BM22" s="65">
        <f t="shared" si="5"/>
        <v>0</v>
      </c>
      <c r="BN22" s="65">
        <f t="shared" si="5"/>
        <v>6.0001744704570799</v>
      </c>
      <c r="BO22" s="65">
        <f t="shared" si="5"/>
        <v>6.0001744704570799</v>
      </c>
      <c r="BP22" s="65">
        <f t="shared" si="5"/>
        <v>0</v>
      </c>
      <c r="BQ22" s="65">
        <f t="shared" si="5"/>
        <v>0</v>
      </c>
      <c r="BR22" s="65">
        <f t="shared" si="6"/>
        <v>15.901750632572876</v>
      </c>
      <c r="BS22" s="65">
        <f t="shared" si="6"/>
        <v>2.8228635951167891</v>
      </c>
      <c r="BT22" s="65">
        <f t="shared" si="6"/>
        <v>11.702883892306041</v>
      </c>
      <c r="BU22" s="65">
        <f t="shared" si="6"/>
        <v>0</v>
      </c>
      <c r="BV22" s="65">
        <f t="shared" si="6"/>
        <v>5.1280117211696492</v>
      </c>
      <c r="BW22" s="65">
        <f t="shared" si="6"/>
        <v>5.1280117211696492</v>
      </c>
      <c r="BX22" s="65">
        <f t="shared" si="6"/>
        <v>0</v>
      </c>
      <c r="BY22" s="65">
        <f t="shared" si="6"/>
        <v>0</v>
      </c>
      <c r="BZ22" s="65">
        <f t="shared" si="7"/>
        <v>23.329998236283917</v>
      </c>
      <c r="CA22" s="65">
        <f t="shared" si="7"/>
        <v>4.1933087618364651</v>
      </c>
      <c r="CB22" s="65">
        <f t="shared" si="7"/>
        <v>20.240053952017288</v>
      </c>
      <c r="CC22" s="65">
        <f t="shared" si="7"/>
        <v>0</v>
      </c>
      <c r="CD22" s="65">
        <f t="shared" si="7"/>
        <v>5.4351885196346092</v>
      </c>
      <c r="CE22" s="65">
        <f t="shared" si="7"/>
        <v>5.4351885196346092</v>
      </c>
      <c r="CF22" s="65">
        <f t="shared" si="7"/>
        <v>0</v>
      </c>
      <c r="CG22" s="65">
        <f t="shared" si="7"/>
        <v>0</v>
      </c>
    </row>
    <row r="23" spans="1:85" s="65" customFormat="1" x14ac:dyDescent="0.25">
      <c r="A23" s="65">
        <v>4</v>
      </c>
      <c r="B23" s="65" t="s">
        <v>58</v>
      </c>
      <c r="C23" s="65" t="s">
        <v>60</v>
      </c>
      <c r="D23" s="65">
        <v>1</v>
      </c>
      <c r="F23" s="97">
        <v>2000</v>
      </c>
      <c r="G23" s="97">
        <v>68</v>
      </c>
      <c r="H23" s="96">
        <v>0.49787799999999999</v>
      </c>
      <c r="I23" s="96">
        <v>0.37712000000000001</v>
      </c>
      <c r="J23" s="96">
        <v>0.12450700000000001</v>
      </c>
      <c r="K23" s="65">
        <f t="shared" si="8"/>
        <v>0.87499799999999994</v>
      </c>
      <c r="L23" s="65">
        <f t="shared" si="9"/>
        <v>1.3202110733983876</v>
      </c>
      <c r="M23" s="65">
        <f t="shared" si="10"/>
        <v>0.56900472915366662</v>
      </c>
      <c r="N23" s="65">
        <f t="shared" si="0"/>
        <v>47980</v>
      </c>
      <c r="O23" s="65">
        <f t="shared" si="1"/>
        <v>0.51487915797292449</v>
      </c>
      <c r="P23" s="65">
        <f t="shared" si="2"/>
        <v>0.32499800495762227</v>
      </c>
      <c r="Q23" s="65">
        <f t="shared" si="3"/>
        <v>0.16012283706945318</v>
      </c>
      <c r="R23" s="65">
        <f t="shared" si="11"/>
        <v>0.61304102635244784</v>
      </c>
      <c r="S23" s="65">
        <f>EXP(-$G23/T1_T2!B$7)*(1-EXP(-$F23/T1_T2!B$6))</f>
        <v>0.40512573720483119</v>
      </c>
      <c r="T23" s="65">
        <f>EXP(-$G23/T1_T2!C$7)*(1-EXP(-$F23/T1_T2!C$6))</f>
        <v>0.35689090375591837</v>
      </c>
      <c r="U23" s="65">
        <f>EXP(-$G23/T1_T2!D$7)*(1-EXP(-$F23/T1_T2!D$6))</f>
        <v>0.28005979933352998</v>
      </c>
      <c r="V23" s="65">
        <f>EXP(-$G23/T1_T2!E$7)*(1-EXP(-$F23/T1_T2!E$6))</f>
        <v>0.56455437016961196</v>
      </c>
      <c r="W23" s="65">
        <f>EXP(-$G23/T1_T2!F$7)*(1-EXP(-$F23/T1_T2!F$6))</f>
        <v>0.60381569817389957</v>
      </c>
      <c r="X23" s="65">
        <f>EXP(-$G23/T1_T2!G$7)*(1-EXP(-$F23/T1_T2!G$6))</f>
        <v>0.57463545606104727</v>
      </c>
      <c r="Y23" s="65">
        <f>EXP(-$G23/T1_T2!H$7)*(1-EXP(-$F23/T1_T2!H$6))</f>
        <v>0.56934092656400681</v>
      </c>
      <c r="Z23" s="65">
        <f>EXP(-$G23/T1_T2!I$7)*(1-EXP(-$F23/T1_T2!I$6))</f>
        <v>0.49719462767558764</v>
      </c>
      <c r="AA23" s="65">
        <f>EXP(-$G23/T1_T2!J$7)*(1-EXP(-$F23/T1_T2!J$6))</f>
        <v>0.4832561872540499</v>
      </c>
      <c r="AB23" s="65">
        <f>EXP(-$G23/T1_T2!K$7)*(1-EXP(-$F23/T1_T2!K$6))</f>
        <v>0.8317569585107597</v>
      </c>
      <c r="AC23" s="65">
        <f>EXP(-$G23/T1_T2!L$7)*(1-EXP(-$F23/T1_T2!L$6))</f>
        <v>0.88834876177263444</v>
      </c>
      <c r="AD23" s="65">
        <f>EXP(-$G23/T1_T2!M$7)*(1-EXP(-$F23/T1_T2!M$6))</f>
        <v>0.79241266453820736</v>
      </c>
      <c r="AE23" s="65">
        <f>EXP(-$G23/T1_T2!N$7)*(1-EXP(-$F23/T1_T2!N$6))</f>
        <v>0.81846921079678747</v>
      </c>
      <c r="AF23" s="65">
        <f>EXP(-$G23/T1_T2!O$7)*(1-EXP(-$F23/T1_T2!O$6))</f>
        <v>0.79241266453820736</v>
      </c>
      <c r="AG23" s="65">
        <f>EXP(-$G23/T1_T2!P$7)*(1-EXP(-$F23/T1_T2!P$6))</f>
        <v>0.81846921079678747</v>
      </c>
      <c r="AH23" s="65">
        <f>EXP(-$G23/T1_T2!Q$7)*(1-EXP(-$F23/T1_T2!Q$6))</f>
        <v>0.3599874452002651</v>
      </c>
      <c r="AI23" s="65">
        <f>EXP(-$G23/T1_T2!R$7)*(1-EXP(-$F23/T1_T2!R$6))</f>
        <v>0.3599874452002651</v>
      </c>
      <c r="AJ23" s="65">
        <f>EXP(-$G23/T1_T2!S$7)*(1-EXP(-$F23/T1_T2!S$6))</f>
        <v>0.3551282419202253</v>
      </c>
      <c r="AK23" s="65">
        <f>EXP(-$G23/T1_T2!T$7)*(1-EXP(-$F23/T1_T2!T$6))</f>
        <v>0.3551282419202253</v>
      </c>
      <c r="AL23" s="65">
        <f t="shared" si="12"/>
        <v>0.36942359977176664</v>
      </c>
      <c r="AM23" s="65">
        <f t="shared" si="13"/>
        <v>0.48691617601147569</v>
      </c>
      <c r="AN23" s="65">
        <f t="shared" si="14"/>
        <v>0.48090248503212579</v>
      </c>
      <c r="AO23" s="65">
        <f t="shared" si="15"/>
        <v>0.4130524479872616</v>
      </c>
      <c r="AP23" s="65">
        <f t="shared" si="16"/>
        <v>0.71696589771882091</v>
      </c>
      <c r="AQ23" s="65">
        <f t="shared" si="17"/>
        <v>0.67399762611270919</v>
      </c>
      <c r="AR23" s="65">
        <f t="shared" si="18"/>
        <v>0.67399762611270919</v>
      </c>
      <c r="AS23" s="65">
        <f t="shared" si="19"/>
        <v>0.30234523416541431</v>
      </c>
      <c r="AT23" s="65">
        <f t="shared" si="20"/>
        <v>0.29826410030047168</v>
      </c>
      <c r="AU23" s="97">
        <v>14.366</v>
      </c>
      <c r="AV23" s="97">
        <v>2.399</v>
      </c>
      <c r="AW23" s="97">
        <v>10.66</v>
      </c>
      <c r="AX23" s="97"/>
      <c r="AY23" s="97">
        <v>4.1790000000000003</v>
      </c>
      <c r="AZ23" s="97">
        <v>4.1790000000000003</v>
      </c>
      <c r="BA23" s="97"/>
      <c r="BB23" s="97"/>
      <c r="BC23" s="65">
        <f t="shared" si="21"/>
        <v>1.3476547842401501</v>
      </c>
      <c r="BD23" s="65">
        <f t="shared" si="21"/>
        <v>0.225046904315197</v>
      </c>
      <c r="BE23" s="65">
        <f t="shared" si="22"/>
        <v>0</v>
      </c>
      <c r="BF23" s="65">
        <f t="shared" si="22"/>
        <v>0.39202626641651034</v>
      </c>
      <c r="BG23" s="65">
        <f t="shared" si="22"/>
        <v>0.39202626641651034</v>
      </c>
      <c r="BH23" s="65">
        <f t="shared" si="22"/>
        <v>0</v>
      </c>
      <c r="BI23" s="65">
        <f t="shared" si="22"/>
        <v>0</v>
      </c>
      <c r="BJ23" s="65">
        <f t="shared" si="5"/>
        <v>19.210721293199551</v>
      </c>
      <c r="BK23" s="65">
        <f t="shared" si="5"/>
        <v>3.2080273132664439</v>
      </c>
      <c r="BL23" s="65">
        <f t="shared" si="5"/>
        <v>14.254927536231884</v>
      </c>
      <c r="BM23" s="65">
        <f t="shared" si="5"/>
        <v>0</v>
      </c>
      <c r="BN23" s="65">
        <f t="shared" si="5"/>
        <v>5.5883060200668897</v>
      </c>
      <c r="BO23" s="65">
        <f t="shared" si="5"/>
        <v>5.5883060200668897</v>
      </c>
      <c r="BP23" s="65">
        <f t="shared" si="5"/>
        <v>0</v>
      </c>
      <c r="BQ23" s="65">
        <f t="shared" si="5"/>
        <v>0</v>
      </c>
      <c r="BR23" s="65">
        <f t="shared" si="6"/>
        <v>16.418323241881698</v>
      </c>
      <c r="BS23" s="65">
        <f t="shared" si="6"/>
        <v>2.7417205525041202</v>
      </c>
      <c r="BT23" s="65">
        <f t="shared" si="6"/>
        <v>12.182884989451406</v>
      </c>
      <c r="BU23" s="65">
        <f t="shared" si="6"/>
        <v>0</v>
      </c>
      <c r="BV23" s="65">
        <f t="shared" si="6"/>
        <v>4.7760109165963813</v>
      </c>
      <c r="BW23" s="65">
        <f t="shared" si="6"/>
        <v>4.7760109165963813</v>
      </c>
      <c r="BX23" s="65">
        <f t="shared" si="6"/>
        <v>0</v>
      </c>
      <c r="BY23" s="65">
        <f t="shared" si="6"/>
        <v>0</v>
      </c>
      <c r="BZ23" s="65">
        <f t="shared" si="7"/>
        <v>24.087879449651773</v>
      </c>
      <c r="CA23" s="65">
        <f t="shared" si="7"/>
        <v>4.0727723561318534</v>
      </c>
      <c r="CB23" s="65">
        <f t="shared" si="7"/>
        <v>21.070212414892989</v>
      </c>
      <c r="CC23" s="65">
        <f t="shared" si="7"/>
        <v>0</v>
      </c>
      <c r="CD23" s="65">
        <f t="shared" si="7"/>
        <v>5.0621022561963516</v>
      </c>
      <c r="CE23" s="65">
        <f t="shared" si="7"/>
        <v>5.0621022561963516</v>
      </c>
      <c r="CF23" s="65">
        <f t="shared" si="7"/>
        <v>0</v>
      </c>
      <c r="CG23" s="65">
        <f t="shared" si="7"/>
        <v>0</v>
      </c>
    </row>
    <row r="24" spans="1:85" s="65" customFormat="1" x14ac:dyDescent="0.25">
      <c r="A24" s="65">
        <v>4</v>
      </c>
      <c r="B24" s="65" t="s">
        <v>57</v>
      </c>
      <c r="C24" s="65" t="s">
        <v>60</v>
      </c>
      <c r="D24" s="65">
        <v>1</v>
      </c>
      <c r="F24" s="97">
        <v>2000</v>
      </c>
      <c r="G24" s="97">
        <v>68</v>
      </c>
      <c r="H24" s="96">
        <v>0.49787799999999999</v>
      </c>
      <c r="I24" s="96">
        <v>0.37712000000000001</v>
      </c>
      <c r="J24" s="96">
        <v>0.12450700000000001</v>
      </c>
      <c r="K24" s="65">
        <f t="shared" si="8"/>
        <v>0.87499799999999994</v>
      </c>
      <c r="L24" s="65">
        <f t="shared" si="9"/>
        <v>1.3202110733983876</v>
      </c>
      <c r="M24" s="65">
        <f t="shared" si="10"/>
        <v>0.56900472915366662</v>
      </c>
      <c r="N24" s="65">
        <f t="shared" si="0"/>
        <v>47980</v>
      </c>
      <c r="O24" s="65">
        <f t="shared" si="1"/>
        <v>0.51487915797292449</v>
      </c>
      <c r="P24" s="65">
        <f t="shared" si="2"/>
        <v>0.32499800495762227</v>
      </c>
      <c r="Q24" s="65">
        <f t="shared" si="3"/>
        <v>0.16012283706945318</v>
      </c>
      <c r="R24" s="65">
        <f t="shared" si="11"/>
        <v>0.61304102635244784</v>
      </c>
      <c r="S24" s="65">
        <f>EXP(-$G24/T1_T2!B$7)*(1-EXP(-$F24/T1_T2!B$6))</f>
        <v>0.40512573720483119</v>
      </c>
      <c r="T24" s="65">
        <f>EXP(-$G24/T1_T2!C$7)*(1-EXP(-$F24/T1_T2!C$6))</f>
        <v>0.35689090375591837</v>
      </c>
      <c r="U24" s="65">
        <f>EXP(-$G24/T1_T2!D$7)*(1-EXP(-$F24/T1_T2!D$6))</f>
        <v>0.28005979933352998</v>
      </c>
      <c r="V24" s="65">
        <f>EXP(-$G24/T1_T2!E$7)*(1-EXP(-$F24/T1_T2!E$6))</f>
        <v>0.56455437016961196</v>
      </c>
      <c r="W24" s="65">
        <f>EXP(-$G24/T1_T2!F$7)*(1-EXP(-$F24/T1_T2!F$6))</f>
        <v>0.60381569817389957</v>
      </c>
      <c r="X24" s="65">
        <f>EXP(-$G24/T1_T2!G$7)*(1-EXP(-$F24/T1_T2!G$6))</f>
        <v>0.57463545606104727</v>
      </c>
      <c r="Y24" s="65">
        <f>EXP(-$G24/T1_T2!H$7)*(1-EXP(-$F24/T1_T2!H$6))</f>
        <v>0.56934092656400681</v>
      </c>
      <c r="Z24" s="65">
        <f>EXP(-$G24/T1_T2!I$7)*(1-EXP(-$F24/T1_T2!I$6))</f>
        <v>0.49719462767558764</v>
      </c>
      <c r="AA24" s="65">
        <f>EXP(-$G24/T1_T2!J$7)*(1-EXP(-$F24/T1_T2!J$6))</f>
        <v>0.4832561872540499</v>
      </c>
      <c r="AB24" s="65">
        <f>EXP(-$G24/T1_T2!K$7)*(1-EXP(-$F24/T1_T2!K$6))</f>
        <v>0.8317569585107597</v>
      </c>
      <c r="AC24" s="65">
        <f>EXP(-$G24/T1_T2!L$7)*(1-EXP(-$F24/T1_T2!L$6))</f>
        <v>0.88834876177263444</v>
      </c>
      <c r="AD24" s="65">
        <f>EXP(-$G24/T1_T2!M$7)*(1-EXP(-$F24/T1_T2!M$6))</f>
        <v>0.79241266453820736</v>
      </c>
      <c r="AE24" s="65">
        <f>EXP(-$G24/T1_T2!N$7)*(1-EXP(-$F24/T1_T2!N$6))</f>
        <v>0.81846921079678747</v>
      </c>
      <c r="AF24" s="65">
        <f>EXP(-$G24/T1_T2!O$7)*(1-EXP(-$F24/T1_T2!O$6))</f>
        <v>0.79241266453820736</v>
      </c>
      <c r="AG24" s="65">
        <f>EXP(-$G24/T1_T2!P$7)*(1-EXP(-$F24/T1_T2!P$6))</f>
        <v>0.81846921079678747</v>
      </c>
      <c r="AH24" s="65">
        <f>EXP(-$G24/T1_T2!Q$7)*(1-EXP(-$F24/T1_T2!Q$6))</f>
        <v>0.3599874452002651</v>
      </c>
      <c r="AI24" s="65">
        <f>EXP(-$G24/T1_T2!R$7)*(1-EXP(-$F24/T1_T2!R$6))</f>
        <v>0.3599874452002651</v>
      </c>
      <c r="AJ24" s="65">
        <f>EXP(-$G24/T1_T2!S$7)*(1-EXP(-$F24/T1_T2!S$6))</f>
        <v>0.3551282419202253</v>
      </c>
      <c r="AK24" s="65">
        <f>EXP(-$G24/T1_T2!T$7)*(1-EXP(-$F24/T1_T2!T$6))</f>
        <v>0.3551282419202253</v>
      </c>
      <c r="AL24" s="65">
        <f t="shared" si="12"/>
        <v>0.36942359977176664</v>
      </c>
      <c r="AM24" s="65">
        <f t="shared" si="13"/>
        <v>0.48691617601147569</v>
      </c>
      <c r="AN24" s="65">
        <f t="shared" si="14"/>
        <v>0.48090248503212579</v>
      </c>
      <c r="AO24" s="65">
        <f t="shared" si="15"/>
        <v>0.4130524479872616</v>
      </c>
      <c r="AP24" s="65">
        <f t="shared" si="16"/>
        <v>0.71696589771882091</v>
      </c>
      <c r="AQ24" s="65">
        <f t="shared" si="17"/>
        <v>0.67399762611270919</v>
      </c>
      <c r="AR24" s="65">
        <f t="shared" si="18"/>
        <v>0.67399762611270919</v>
      </c>
      <c r="AS24" s="65">
        <f t="shared" si="19"/>
        <v>0.30234523416541431</v>
      </c>
      <c r="AT24" s="65">
        <f t="shared" si="20"/>
        <v>0.29826410030047168</v>
      </c>
      <c r="AU24" s="97">
        <v>13.795</v>
      </c>
      <c r="AV24" s="97">
        <v>2.556</v>
      </c>
      <c r="AW24" s="97">
        <v>10.113</v>
      </c>
      <c r="AX24" s="97"/>
      <c r="AY24" s="97">
        <v>3.1160000000000001</v>
      </c>
      <c r="AZ24" s="97">
        <v>3.1160000000000001</v>
      </c>
      <c r="BA24" s="97"/>
      <c r="BB24" s="97"/>
      <c r="BC24" s="65">
        <f t="shared" si="21"/>
        <v>1.3640858301196481</v>
      </c>
      <c r="BD24" s="65">
        <f t="shared" si="21"/>
        <v>0.25274399288045091</v>
      </c>
      <c r="BE24" s="65">
        <f t="shared" si="22"/>
        <v>0</v>
      </c>
      <c r="BF24" s="65">
        <f t="shared" si="22"/>
        <v>0.3081182636210818</v>
      </c>
      <c r="BG24" s="65">
        <f t="shared" si="22"/>
        <v>0.3081182636210818</v>
      </c>
      <c r="BH24" s="65">
        <f t="shared" si="22"/>
        <v>0</v>
      </c>
      <c r="BI24" s="65">
        <f t="shared" si="22"/>
        <v>0</v>
      </c>
      <c r="BJ24" s="65">
        <f t="shared" si="5"/>
        <v>18.447159977703457</v>
      </c>
      <c r="BK24" s="65">
        <f t="shared" si="5"/>
        <v>3.4179732441471575</v>
      </c>
      <c r="BL24" s="65">
        <f t="shared" si="5"/>
        <v>13.523459866220735</v>
      </c>
      <c r="BM24" s="65">
        <f t="shared" si="5"/>
        <v>0</v>
      </c>
      <c r="BN24" s="65">
        <f t="shared" si="5"/>
        <v>4.1668249721293193</v>
      </c>
      <c r="BO24" s="65">
        <f t="shared" si="5"/>
        <v>4.1668249721293193</v>
      </c>
      <c r="BP24" s="65">
        <f t="shared" si="5"/>
        <v>0</v>
      </c>
      <c r="BQ24" s="65">
        <f t="shared" si="5"/>
        <v>0</v>
      </c>
      <c r="BR24" s="65">
        <f t="shared" si="6"/>
        <v>15.765750321715021</v>
      </c>
      <c r="BS24" s="65">
        <f t="shared" si="6"/>
        <v>2.9211495340560782</v>
      </c>
      <c r="BT24" s="65">
        <f t="shared" si="6"/>
        <v>11.557740703407323</v>
      </c>
      <c r="BU24" s="65">
        <f t="shared" si="6"/>
        <v>0</v>
      </c>
      <c r="BV24" s="65">
        <f t="shared" si="6"/>
        <v>3.5611509969165649</v>
      </c>
      <c r="BW24" s="65">
        <f t="shared" si="6"/>
        <v>3.5611509969165649</v>
      </c>
      <c r="BX24" s="65">
        <f t="shared" si="6"/>
        <v>0</v>
      </c>
      <c r="BY24" s="65">
        <f t="shared" si="6"/>
        <v>0</v>
      </c>
      <c r="BZ24" s="65">
        <f t="shared" si="7"/>
        <v>23.130467562852999</v>
      </c>
      <c r="CA24" s="65">
        <f t="shared" si="7"/>
        <v>4.339310605365994</v>
      </c>
      <c r="CB24" s="65">
        <f t="shared" si="7"/>
        <v>19.989029845385819</v>
      </c>
      <c r="CC24" s="65">
        <f t="shared" si="7"/>
        <v>0</v>
      </c>
      <c r="CD24" s="65">
        <f t="shared" si="7"/>
        <v>3.7744701197195099</v>
      </c>
      <c r="CE24" s="65">
        <f t="shared" si="7"/>
        <v>3.7744701197195099</v>
      </c>
      <c r="CF24" s="65">
        <f t="shared" si="7"/>
        <v>0</v>
      </c>
      <c r="CG24" s="65">
        <f t="shared" si="7"/>
        <v>0</v>
      </c>
    </row>
    <row r="25" spans="1:85" s="65" customFormat="1" x14ac:dyDescent="0.25">
      <c r="A25" s="65">
        <v>4</v>
      </c>
      <c r="B25" s="65" t="s">
        <v>59</v>
      </c>
      <c r="C25" s="65" t="s">
        <v>60</v>
      </c>
      <c r="D25" s="65">
        <v>2</v>
      </c>
      <c r="F25" s="97">
        <v>2000</v>
      </c>
      <c r="G25" s="97">
        <v>68</v>
      </c>
      <c r="H25" s="96">
        <v>0.528752</v>
      </c>
      <c r="I25" s="96">
        <v>0.34477799999999997</v>
      </c>
      <c r="J25" s="96">
        <v>0.125308</v>
      </c>
      <c r="K25" s="65">
        <f t="shared" si="8"/>
        <v>0.87352999999999992</v>
      </c>
      <c r="L25" s="65">
        <f t="shared" si="9"/>
        <v>1.5336013318715231</v>
      </c>
      <c r="M25" s="65">
        <f t="shared" si="10"/>
        <v>0.60530491225258443</v>
      </c>
      <c r="N25" s="65">
        <f t="shared" si="0"/>
        <v>48277</v>
      </c>
      <c r="O25" s="65">
        <f t="shared" si="1"/>
        <v>0.54404021353812548</v>
      </c>
      <c r="P25" s="65">
        <f t="shared" si="2"/>
        <v>0.29562235973141759</v>
      </c>
      <c r="Q25" s="65">
        <f t="shared" si="3"/>
        <v>0.16033742673045687</v>
      </c>
      <c r="R25" s="65">
        <f t="shared" si="11"/>
        <v>0.64792719225259687</v>
      </c>
      <c r="S25" s="65">
        <f>EXP(-$G25/T1_T2!B$7)*(1-EXP(-$F25/T1_T2!B$6))</f>
        <v>0.40512573720483119</v>
      </c>
      <c r="T25" s="65">
        <f>EXP(-$G25/T1_T2!C$7)*(1-EXP(-$F25/T1_T2!C$6))</f>
        <v>0.35689090375591837</v>
      </c>
      <c r="U25" s="65">
        <f>EXP(-$G25/T1_T2!D$7)*(1-EXP(-$F25/T1_T2!D$6))</f>
        <v>0.28005979933352998</v>
      </c>
      <c r="V25" s="65">
        <f>EXP(-$G25/T1_T2!E$7)*(1-EXP(-$F25/T1_T2!E$6))</f>
        <v>0.56455437016961196</v>
      </c>
      <c r="W25" s="65">
        <f>EXP(-$G25/T1_T2!F$7)*(1-EXP(-$F25/T1_T2!F$6))</f>
        <v>0.60381569817389957</v>
      </c>
      <c r="X25" s="65">
        <f>EXP(-$G25/T1_T2!G$7)*(1-EXP(-$F25/T1_T2!G$6))</f>
        <v>0.57463545606104727</v>
      </c>
      <c r="Y25" s="65">
        <f>EXP(-$G25/T1_T2!H$7)*(1-EXP(-$F25/T1_T2!H$6))</f>
        <v>0.56934092656400681</v>
      </c>
      <c r="Z25" s="65">
        <f>EXP(-$G25/T1_T2!I$7)*(1-EXP(-$F25/T1_T2!I$6))</f>
        <v>0.49719462767558764</v>
      </c>
      <c r="AA25" s="65">
        <f>EXP(-$G25/T1_T2!J$7)*(1-EXP(-$F25/T1_T2!J$6))</f>
        <v>0.4832561872540499</v>
      </c>
      <c r="AB25" s="65">
        <f>EXP(-$G25/T1_T2!K$7)*(1-EXP(-$F25/T1_T2!K$6))</f>
        <v>0.8317569585107597</v>
      </c>
      <c r="AC25" s="65">
        <f>EXP(-$G25/T1_T2!L$7)*(1-EXP(-$F25/T1_T2!L$6))</f>
        <v>0.88834876177263444</v>
      </c>
      <c r="AD25" s="65">
        <f>EXP(-$G25/T1_T2!M$7)*(1-EXP(-$F25/T1_T2!M$6))</f>
        <v>0.79241266453820736</v>
      </c>
      <c r="AE25" s="65">
        <f>EXP(-$G25/T1_T2!N$7)*(1-EXP(-$F25/T1_T2!N$6))</f>
        <v>0.81846921079678747</v>
      </c>
      <c r="AF25" s="65">
        <f>EXP(-$G25/T1_T2!O$7)*(1-EXP(-$F25/T1_T2!O$6))</f>
        <v>0.79241266453820736</v>
      </c>
      <c r="AG25" s="65">
        <f>EXP(-$G25/T1_T2!P$7)*(1-EXP(-$F25/T1_T2!P$6))</f>
        <v>0.81846921079678747</v>
      </c>
      <c r="AH25" s="65">
        <f>EXP(-$G25/T1_T2!Q$7)*(1-EXP(-$F25/T1_T2!Q$6))</f>
        <v>0.3599874452002651</v>
      </c>
      <c r="AI25" s="65">
        <f>EXP(-$G25/T1_T2!R$7)*(1-EXP(-$F25/T1_T2!R$6))</f>
        <v>0.3599874452002651</v>
      </c>
      <c r="AJ25" s="65">
        <f>EXP(-$G25/T1_T2!S$7)*(1-EXP(-$F25/T1_T2!S$6))</f>
        <v>0.3551282419202253</v>
      </c>
      <c r="AK25" s="65">
        <f>EXP(-$G25/T1_T2!T$7)*(1-EXP(-$F25/T1_T2!T$6))</f>
        <v>0.3551282419202253</v>
      </c>
      <c r="AL25" s="65">
        <f t="shared" si="12"/>
        <v>0.37081369126949598</v>
      </c>
      <c r="AM25" s="65">
        <f t="shared" si="13"/>
        <v>0.48564170163799925</v>
      </c>
      <c r="AN25" s="65">
        <f t="shared" si="14"/>
        <v>0.48093470442455366</v>
      </c>
      <c r="AO25" s="65">
        <f t="shared" si="15"/>
        <v>0.41335520584148555</v>
      </c>
      <c r="AP25" s="65">
        <f t="shared" si="16"/>
        <v>0.71512499053972456</v>
      </c>
      <c r="AQ25" s="65">
        <f t="shared" si="17"/>
        <v>0.6730621546889386</v>
      </c>
      <c r="AR25" s="65">
        <f t="shared" si="18"/>
        <v>0.6730621546889386</v>
      </c>
      <c r="AS25" s="65">
        <f t="shared" si="19"/>
        <v>0.30226798458158322</v>
      </c>
      <c r="AT25" s="65">
        <f t="shared" si="20"/>
        <v>0.29818789345142521</v>
      </c>
      <c r="AU25" s="97">
        <v>15.263999999999999</v>
      </c>
      <c r="AV25" s="97">
        <v>2.2959999999999998</v>
      </c>
      <c r="AW25" s="97">
        <v>10.492000000000001</v>
      </c>
      <c r="AX25" s="97"/>
      <c r="AY25" s="97">
        <v>2.3260000000000001</v>
      </c>
      <c r="AZ25" s="97">
        <v>2.3260000000000001</v>
      </c>
      <c r="BA25" s="97"/>
      <c r="BB25" s="97"/>
      <c r="BC25" s="65">
        <f t="shared" si="21"/>
        <v>1.4548227220739609</v>
      </c>
      <c r="BD25" s="65">
        <f t="shared" si="21"/>
        <v>0.21883339687380857</v>
      </c>
      <c r="BE25" s="65">
        <f t="shared" si="22"/>
        <v>0</v>
      </c>
      <c r="BF25" s="65">
        <f t="shared" si="22"/>
        <v>0.22169271826153258</v>
      </c>
      <c r="BG25" s="65">
        <f t="shared" si="22"/>
        <v>0.22169271826153258</v>
      </c>
      <c r="BH25" s="65">
        <f t="shared" si="22"/>
        <v>0</v>
      </c>
      <c r="BI25" s="65">
        <f t="shared" si="22"/>
        <v>0</v>
      </c>
      <c r="BJ25" s="65">
        <f t="shared" si="5"/>
        <v>20.537907692307694</v>
      </c>
      <c r="BK25" s="65">
        <f t="shared" si="5"/>
        <v>3.0892974358974357</v>
      </c>
      <c r="BL25" s="65">
        <f t="shared" si="5"/>
        <v>14.117120512820515</v>
      </c>
      <c r="BM25" s="65">
        <f t="shared" si="5"/>
        <v>0</v>
      </c>
      <c r="BN25" s="65">
        <f t="shared" si="5"/>
        <v>3.1296628205128205</v>
      </c>
      <c r="BO25" s="65">
        <f t="shared" si="5"/>
        <v>3.1296628205128205</v>
      </c>
      <c r="BP25" s="65">
        <f t="shared" si="5"/>
        <v>0</v>
      </c>
      <c r="BQ25" s="65">
        <f t="shared" si="5"/>
        <v>0</v>
      </c>
      <c r="BR25" s="65">
        <f t="shared" si="6"/>
        <v>17.473927626984764</v>
      </c>
      <c r="BS25" s="65">
        <f t="shared" si="6"/>
        <v>2.6284157384405802</v>
      </c>
      <c r="BT25" s="65">
        <f t="shared" si="6"/>
        <v>12.011035682804255</v>
      </c>
      <c r="BU25" s="65">
        <f t="shared" si="6"/>
        <v>0</v>
      </c>
      <c r="BV25" s="65">
        <f t="shared" si="6"/>
        <v>2.6627591496571386</v>
      </c>
      <c r="BW25" s="65">
        <f t="shared" si="6"/>
        <v>2.6627591496571386</v>
      </c>
      <c r="BX25" s="65">
        <f t="shared" si="6"/>
        <v>0</v>
      </c>
      <c r="BY25" s="65">
        <f t="shared" si="6"/>
        <v>0</v>
      </c>
      <c r="BZ25" s="65">
        <f t="shared" si="7"/>
        <v>25.757304950187802</v>
      </c>
      <c r="CA25" s="65">
        <f t="shared" si="7"/>
        <v>3.9123148784684871</v>
      </c>
      <c r="CB25" s="65">
        <f t="shared" si="7"/>
        <v>20.80093730123302</v>
      </c>
      <c r="CC25" s="65">
        <f t="shared" si="7"/>
        <v>0</v>
      </c>
      <c r="CD25" s="65">
        <f t="shared" si="7"/>
        <v>2.8320608047025586</v>
      </c>
      <c r="CE25" s="65">
        <f t="shared" si="7"/>
        <v>2.8320608047025586</v>
      </c>
      <c r="CF25" s="65">
        <f t="shared" si="7"/>
        <v>0</v>
      </c>
      <c r="CG25" s="65">
        <f t="shared" si="7"/>
        <v>0</v>
      </c>
    </row>
    <row r="26" spans="1:85" s="65" customFormat="1" x14ac:dyDescent="0.25">
      <c r="A26" s="65">
        <v>5</v>
      </c>
      <c r="B26" s="65" t="s">
        <v>56</v>
      </c>
      <c r="C26" s="65" t="s">
        <v>60</v>
      </c>
      <c r="D26" s="65">
        <v>1</v>
      </c>
      <c r="F26" s="97">
        <v>2000</v>
      </c>
      <c r="G26" s="97">
        <v>68</v>
      </c>
      <c r="H26" s="96">
        <v>0.47299600000000003</v>
      </c>
      <c r="I26" s="96">
        <v>0.44243700000000002</v>
      </c>
      <c r="J26" s="96">
        <v>8.3910999999999999E-2</v>
      </c>
      <c r="K26" s="65">
        <f t="shared" ref="K26" si="29">H26+I26</f>
        <v>0.91543300000000005</v>
      </c>
      <c r="L26" s="65">
        <f t="shared" ref="L26" si="30">H26/I26</f>
        <v>1.0690697206607946</v>
      </c>
      <c r="M26" s="65">
        <f t="shared" ref="M26" si="31">H26/(H26+I26)</f>
        <v>0.51669100851728089</v>
      </c>
      <c r="N26" s="65">
        <f t="shared" ref="N26" si="32">ROUND(($B$2*H26+$B$3*I26+$B$4*J26)/(1-J26),0)</f>
        <v>44774</v>
      </c>
      <c r="O26" s="65">
        <f t="shared" ref="O26" si="33">H26*0.78/(H26*0.78+I26*0.65+J26*0.97)</f>
        <v>0.49997232742108638</v>
      </c>
      <c r="P26" s="65">
        <f t="shared" ref="P26" si="34">I26*0.65/(H26*0.78+I26*0.65+J26*0.97)</f>
        <v>0.38972538285595648</v>
      </c>
      <c r="Q26" s="65">
        <f t="shared" ref="Q26" si="35">J26*0.97/(H26*0.78+I26*0.65+J26*0.97)</f>
        <v>0.11030228972295709</v>
      </c>
      <c r="R26" s="65">
        <f t="shared" ref="R26" si="36">O26/(O26+P26)</f>
        <v>0.56195752967083623</v>
      </c>
      <c r="S26" s="65">
        <f>EXP(-$G26/T1_T2!B$7)*(1-EXP(-$F26/T1_T2!B$6))</f>
        <v>0.40512573720483119</v>
      </c>
      <c r="T26" s="65">
        <f>EXP(-$G26/T1_T2!C$7)*(1-EXP(-$F26/T1_T2!C$6))</f>
        <v>0.35689090375591837</v>
      </c>
      <c r="U26" s="65">
        <f>EXP(-$G26/T1_T2!D$7)*(1-EXP(-$F26/T1_T2!D$6))</f>
        <v>0.28005979933352998</v>
      </c>
      <c r="V26" s="65">
        <f>EXP(-$G26/T1_T2!E$7)*(1-EXP(-$F26/T1_T2!E$6))</f>
        <v>0.56455437016961196</v>
      </c>
      <c r="W26" s="65">
        <f>EXP(-$G26/T1_T2!F$7)*(1-EXP(-$F26/T1_T2!F$6))</f>
        <v>0.60381569817389957</v>
      </c>
      <c r="X26" s="65">
        <f>EXP(-$G26/T1_T2!G$7)*(1-EXP(-$F26/T1_T2!G$6))</f>
        <v>0.57463545606104727</v>
      </c>
      <c r="Y26" s="65">
        <f>EXP(-$G26/T1_T2!H$7)*(1-EXP(-$F26/T1_T2!H$6))</f>
        <v>0.56934092656400681</v>
      </c>
      <c r="Z26" s="65">
        <f>EXP(-$G26/T1_T2!I$7)*(1-EXP(-$F26/T1_T2!I$6))</f>
        <v>0.49719462767558764</v>
      </c>
      <c r="AA26" s="65">
        <f>EXP(-$G26/T1_T2!J$7)*(1-EXP(-$F26/T1_T2!J$6))</f>
        <v>0.4832561872540499</v>
      </c>
      <c r="AB26" s="65">
        <f>EXP(-$G26/T1_T2!K$7)*(1-EXP(-$F26/T1_T2!K$6))</f>
        <v>0.8317569585107597</v>
      </c>
      <c r="AC26" s="65">
        <f>EXP(-$G26/T1_T2!L$7)*(1-EXP(-$F26/T1_T2!L$6))</f>
        <v>0.88834876177263444</v>
      </c>
      <c r="AD26" s="65">
        <f>EXP(-$G26/T1_T2!M$7)*(1-EXP(-$F26/T1_T2!M$6))</f>
        <v>0.79241266453820736</v>
      </c>
      <c r="AE26" s="65">
        <f>EXP(-$G26/T1_T2!N$7)*(1-EXP(-$F26/T1_T2!N$6))</f>
        <v>0.81846921079678747</v>
      </c>
      <c r="AF26" s="65">
        <f>EXP(-$G26/T1_T2!O$7)*(1-EXP(-$F26/T1_T2!O$6))</f>
        <v>0.79241266453820736</v>
      </c>
      <c r="AG26" s="65">
        <f>EXP(-$G26/T1_T2!P$7)*(1-EXP(-$F26/T1_T2!P$6))</f>
        <v>0.81846921079678747</v>
      </c>
      <c r="AH26" s="65">
        <f>EXP(-$G26/T1_T2!Q$7)*(1-EXP(-$F26/T1_T2!Q$6))</f>
        <v>0.3599874452002651</v>
      </c>
      <c r="AI26" s="65">
        <f>EXP(-$G26/T1_T2!R$7)*(1-EXP(-$F26/T1_T2!R$6))</f>
        <v>0.3599874452002651</v>
      </c>
      <c r="AJ26" s="65">
        <f>EXP(-$G26/T1_T2!S$7)*(1-EXP(-$F26/T1_T2!S$6))</f>
        <v>0.3551282419202253</v>
      </c>
      <c r="AK26" s="65">
        <f>EXP(-$G26/T1_T2!T$7)*(1-EXP(-$F26/T1_T2!T$6))</f>
        <v>0.3551282419202253</v>
      </c>
      <c r="AL26" s="65">
        <f t="shared" ref="AL26" si="37">O26*S26+P26*T26+Q26*U26</f>
        <v>0.37253233895840671</v>
      </c>
      <c r="AM26" s="65">
        <f t="shared" ref="AM26" si="38">$O26*V26+$P26*W26</f>
        <v>0.51758386655470612</v>
      </c>
      <c r="AN26" s="65">
        <f t="shared" ref="AN26" si="39">$O26*X26+$P26*Y26</f>
        <v>0.50918843696624183</v>
      </c>
      <c r="AO26" s="65">
        <f t="shared" ref="AO26" si="40">$O26*Z26+$P26*AA26</f>
        <v>0.43692075777531847</v>
      </c>
      <c r="AP26" s="65">
        <f t="shared" ref="AP26" si="41">$O26*AB26+$P26*AC26</f>
        <v>0.76206752368676334</v>
      </c>
      <c r="AQ26" s="65">
        <f t="shared" ref="AQ26" si="42">$O26*AD26+$P26*AE26</f>
        <v>0.71516263070070263</v>
      </c>
      <c r="AR26" s="65">
        <f t="shared" ref="AR26" si="43">$O26*AF26+$P26*AG26</f>
        <v>0.71516263070070263</v>
      </c>
      <c r="AS26" s="65">
        <f t="shared" ref="AS26" si="44">$O26*AH26+$P26*AI26</f>
        <v>0.32028000572315829</v>
      </c>
      <c r="AT26" s="65">
        <f t="shared" ref="AT26" si="45">$O26*AJ26+$P26*AK26</f>
        <v>0.31595678369113622</v>
      </c>
      <c r="AU26" s="97">
        <v>14.481999999999999</v>
      </c>
      <c r="AV26" s="97">
        <v>2.7629999999999999</v>
      </c>
      <c r="AW26" s="97">
        <v>10.154999999999999</v>
      </c>
      <c r="AX26" s="97"/>
      <c r="AY26" s="97">
        <v>3.7509999999999999</v>
      </c>
      <c r="AZ26" s="97">
        <v>3.7509999999999999</v>
      </c>
      <c r="BA26" s="97"/>
      <c r="BB26" s="97"/>
      <c r="BC26" s="65">
        <f t="shared" ref="BC26" si="46">AU26/$AW26</f>
        <v>1.4260955194485476</v>
      </c>
      <c r="BD26" s="65">
        <f t="shared" ref="BD26" si="47">AV26/$AW26</f>
        <v>0.272082717872969</v>
      </c>
      <c r="BE26" s="65">
        <f t="shared" ref="BE26" si="48">AX26/$AW26</f>
        <v>0</v>
      </c>
      <c r="BF26" s="65">
        <f t="shared" ref="BF26" si="49">AY26/$AW26</f>
        <v>0.36937469226981784</v>
      </c>
      <c r="BG26" s="65">
        <f t="shared" ref="BG26" si="50">AZ26/$AW26</f>
        <v>0.36937469226981784</v>
      </c>
      <c r="BH26" s="65">
        <f t="shared" ref="BH26" si="51">BA26/$AW26</f>
        <v>0</v>
      </c>
      <c r="BI26" s="65">
        <f t="shared" ref="BI26" si="52">BB26/$AW26</f>
        <v>0</v>
      </c>
      <c r="BJ26" s="65">
        <f t="shared" ref="BJ26" si="53">AU26*$N26/$B$1</f>
        <v>18.071824637681157</v>
      </c>
      <c r="BK26" s="65">
        <f t="shared" ref="BK26" si="54">AV26*$N26/$B$1</f>
        <v>3.4478974916387957</v>
      </c>
      <c r="BL26" s="65">
        <f t="shared" ref="BL26" si="55">AW26*$N26/$B$1</f>
        <v>12.672239966555184</v>
      </c>
      <c r="BM26" s="65">
        <f t="shared" ref="BM26" si="56">AX26*$N26/$B$1</f>
        <v>0</v>
      </c>
      <c r="BN26" s="65">
        <f t="shared" ref="BN26" si="57">AY26*$N26/$B$1</f>
        <v>4.6808047380156079</v>
      </c>
      <c r="BO26" s="65">
        <f t="shared" ref="BO26" si="58">AZ26*$N26/$B$1</f>
        <v>4.6808047380156079</v>
      </c>
      <c r="BP26" s="65">
        <f t="shared" ref="BP26" si="59">BA26*$N26/$B$1</f>
        <v>0</v>
      </c>
      <c r="BQ26" s="65">
        <f t="shared" ref="BQ26" si="60">BB26*$N26/$B$1</f>
        <v>0</v>
      </c>
      <c r="BR26" s="65">
        <f t="shared" ref="BR26" si="61">AU26/$K26</f>
        <v>15.819836077572033</v>
      </c>
      <c r="BS26" s="65">
        <f t="shared" ref="BS26" si="62">AV26/$K26</f>
        <v>3.0182438255994701</v>
      </c>
      <c r="BT26" s="65">
        <f t="shared" ref="BT26" si="63">AW26/$K26</f>
        <v>11.093111128831929</v>
      </c>
      <c r="BU26" s="65">
        <f t="shared" ref="BU26" si="64">AX26/$K26</f>
        <v>0</v>
      </c>
      <c r="BV26" s="65">
        <f t="shared" ref="BV26" si="65">AY26/$K26</f>
        <v>4.0975145095271852</v>
      </c>
      <c r="BW26" s="65">
        <f t="shared" ref="BW26" si="66">AZ26/$K26</f>
        <v>4.0975145095271852</v>
      </c>
      <c r="BX26" s="65">
        <f t="shared" ref="BX26" si="67">BA26/$K26</f>
        <v>0</v>
      </c>
      <c r="BY26" s="65">
        <f t="shared" ref="BY26" si="68">BB26/$K26</f>
        <v>0</v>
      </c>
      <c r="BZ26" s="65">
        <f t="shared" ref="BZ26" si="69">AU26*2.21*$AL26/AM26</f>
        <v>23.035840635535298</v>
      </c>
      <c r="CA26" s="65">
        <f t="shared" ref="CA26" si="70">AV26*2.21*$AL26/AN26</f>
        <v>4.4674387298955969</v>
      </c>
      <c r="CB26" s="65">
        <f t="shared" ref="CB26" si="71">AW26*2.21*$AL26/AO26</f>
        <v>19.135221879273406</v>
      </c>
      <c r="CC26" s="65">
        <f t="shared" ref="CC26" si="72">AX26*2.21*$AL26/AP26</f>
        <v>0</v>
      </c>
      <c r="CD26" s="65">
        <f t="shared" ref="CD26" si="73">AY26*2.21*$AL26/AQ26</f>
        <v>4.3181577490439471</v>
      </c>
      <c r="CE26" s="65">
        <f t="shared" ref="CE26" si="74">AZ26*2.21*$AL26/AR26</f>
        <v>4.3181577490439471</v>
      </c>
      <c r="CF26" s="65">
        <f t="shared" ref="CF26" si="75">BA26*2.21*$AL26/AS26</f>
        <v>0</v>
      </c>
      <c r="CG26" s="65">
        <f t="shared" ref="CG26" si="76">BB26*2.21*$AL26/AT26</f>
        <v>0</v>
      </c>
    </row>
    <row r="27" spans="1:85" s="65" customFormat="1" x14ac:dyDescent="0.25">
      <c r="A27" s="65">
        <v>5</v>
      </c>
      <c r="B27" s="65" t="s">
        <v>58</v>
      </c>
      <c r="C27" s="65" t="s">
        <v>60</v>
      </c>
      <c r="D27" s="65">
        <v>1</v>
      </c>
      <c r="F27" s="97">
        <v>2000</v>
      </c>
      <c r="G27" s="97">
        <v>68</v>
      </c>
      <c r="H27" s="96">
        <v>0.47299600000000003</v>
      </c>
      <c r="I27" s="96">
        <v>0.44243700000000002</v>
      </c>
      <c r="J27" s="96">
        <v>8.3910999999999999E-2</v>
      </c>
      <c r="K27" s="65">
        <f t="shared" si="8"/>
        <v>0.91543300000000005</v>
      </c>
      <c r="L27" s="65">
        <f t="shared" si="9"/>
        <v>1.0690697206607946</v>
      </c>
      <c r="M27" s="65">
        <f t="shared" si="10"/>
        <v>0.51669100851728089</v>
      </c>
      <c r="N27" s="65">
        <f t="shared" si="0"/>
        <v>44774</v>
      </c>
      <c r="O27" s="65">
        <f t="shared" si="1"/>
        <v>0.49997232742108638</v>
      </c>
      <c r="P27" s="65">
        <f t="shared" si="2"/>
        <v>0.38972538285595648</v>
      </c>
      <c r="Q27" s="65">
        <f t="shared" si="3"/>
        <v>0.11030228972295709</v>
      </c>
      <c r="R27" s="65">
        <f t="shared" si="11"/>
        <v>0.56195752967083623</v>
      </c>
      <c r="S27" s="65">
        <f>EXP(-$G27/T1_T2!B$7)*(1-EXP(-$F27/T1_T2!B$6))</f>
        <v>0.40512573720483119</v>
      </c>
      <c r="T27" s="65">
        <f>EXP(-$G27/T1_T2!C$7)*(1-EXP(-$F27/T1_T2!C$6))</f>
        <v>0.35689090375591837</v>
      </c>
      <c r="U27" s="65">
        <f>EXP(-$G27/T1_T2!D$7)*(1-EXP(-$F27/T1_T2!D$6))</f>
        <v>0.28005979933352998</v>
      </c>
      <c r="V27" s="65">
        <f>EXP(-$G27/T1_T2!E$7)*(1-EXP(-$F27/T1_T2!E$6))</f>
        <v>0.56455437016961196</v>
      </c>
      <c r="W27" s="65">
        <f>EXP(-$G27/T1_T2!F$7)*(1-EXP(-$F27/T1_T2!F$6))</f>
        <v>0.60381569817389957</v>
      </c>
      <c r="X27" s="65">
        <f>EXP(-$G27/T1_T2!G$7)*(1-EXP(-$F27/T1_T2!G$6))</f>
        <v>0.57463545606104727</v>
      </c>
      <c r="Y27" s="65">
        <f>EXP(-$G27/T1_T2!H$7)*(1-EXP(-$F27/T1_T2!H$6))</f>
        <v>0.56934092656400681</v>
      </c>
      <c r="Z27" s="65">
        <f>EXP(-$G27/T1_T2!I$7)*(1-EXP(-$F27/T1_T2!I$6))</f>
        <v>0.49719462767558764</v>
      </c>
      <c r="AA27" s="65">
        <f>EXP(-$G27/T1_T2!J$7)*(1-EXP(-$F27/T1_T2!J$6))</f>
        <v>0.4832561872540499</v>
      </c>
      <c r="AB27" s="65">
        <f>EXP(-$G27/T1_T2!K$7)*(1-EXP(-$F27/T1_T2!K$6))</f>
        <v>0.8317569585107597</v>
      </c>
      <c r="AC27" s="65">
        <f>EXP(-$G27/T1_T2!L$7)*(1-EXP(-$F27/T1_T2!L$6))</f>
        <v>0.88834876177263444</v>
      </c>
      <c r="AD27" s="65">
        <f>EXP(-$G27/T1_T2!M$7)*(1-EXP(-$F27/T1_T2!M$6))</f>
        <v>0.79241266453820736</v>
      </c>
      <c r="AE27" s="65">
        <f>EXP(-$G27/T1_T2!N$7)*(1-EXP(-$F27/T1_T2!N$6))</f>
        <v>0.81846921079678747</v>
      </c>
      <c r="AF27" s="65">
        <f>EXP(-$G27/T1_T2!O$7)*(1-EXP(-$F27/T1_T2!O$6))</f>
        <v>0.79241266453820736</v>
      </c>
      <c r="AG27" s="65">
        <f>EXP(-$G27/T1_T2!P$7)*(1-EXP(-$F27/T1_T2!P$6))</f>
        <v>0.81846921079678747</v>
      </c>
      <c r="AH27" s="65">
        <f>EXP(-$G27/T1_T2!Q$7)*(1-EXP(-$F27/T1_T2!Q$6))</f>
        <v>0.3599874452002651</v>
      </c>
      <c r="AI27" s="65">
        <f>EXP(-$G27/T1_T2!R$7)*(1-EXP(-$F27/T1_T2!R$6))</f>
        <v>0.3599874452002651</v>
      </c>
      <c r="AJ27" s="65">
        <f>EXP(-$G27/T1_T2!S$7)*(1-EXP(-$F27/T1_T2!S$6))</f>
        <v>0.3551282419202253</v>
      </c>
      <c r="AK27" s="65">
        <f>EXP(-$G27/T1_T2!T$7)*(1-EXP(-$F27/T1_T2!T$6))</f>
        <v>0.3551282419202253</v>
      </c>
      <c r="AL27" s="65">
        <f t="shared" si="12"/>
        <v>0.37253233895840671</v>
      </c>
      <c r="AM27" s="65">
        <f t="shared" si="13"/>
        <v>0.51758386655470612</v>
      </c>
      <c r="AN27" s="65">
        <f t="shared" si="14"/>
        <v>0.50918843696624183</v>
      </c>
      <c r="AO27" s="65">
        <f t="shared" si="15"/>
        <v>0.43692075777531847</v>
      </c>
      <c r="AP27" s="65">
        <f t="shared" si="16"/>
        <v>0.76206752368676334</v>
      </c>
      <c r="AQ27" s="65">
        <f t="shared" si="17"/>
        <v>0.71516263070070263</v>
      </c>
      <c r="AR27" s="65">
        <f t="shared" si="18"/>
        <v>0.71516263070070263</v>
      </c>
      <c r="AS27" s="65">
        <f t="shared" si="19"/>
        <v>0.32028000572315829</v>
      </c>
      <c r="AT27" s="65">
        <f t="shared" si="20"/>
        <v>0.31595678369113622</v>
      </c>
      <c r="AU27" s="97">
        <v>15.609</v>
      </c>
      <c r="AV27" s="97">
        <v>2.7570000000000001</v>
      </c>
      <c r="AW27" s="97">
        <v>10.784000000000001</v>
      </c>
      <c r="AX27" s="97"/>
      <c r="AY27" s="97">
        <v>7.8739999999999997</v>
      </c>
      <c r="AZ27" s="97">
        <v>7.8739999999999997</v>
      </c>
      <c r="BA27" s="97"/>
      <c r="BB27" s="97"/>
      <c r="BC27" s="65">
        <f t="shared" si="21"/>
        <v>1.4474221068249258</v>
      </c>
      <c r="BD27" s="65">
        <f t="shared" si="21"/>
        <v>0.25565652818991097</v>
      </c>
      <c r="BE27" s="65">
        <f t="shared" si="22"/>
        <v>0</v>
      </c>
      <c r="BF27" s="65">
        <f t="shared" si="22"/>
        <v>0.73015578635014833</v>
      </c>
      <c r="BG27" s="65">
        <f t="shared" si="22"/>
        <v>0.73015578635014833</v>
      </c>
      <c r="BH27" s="65">
        <f t="shared" si="22"/>
        <v>0</v>
      </c>
      <c r="BI27" s="65">
        <f t="shared" si="22"/>
        <v>0</v>
      </c>
      <c r="BJ27" s="65">
        <f t="shared" si="5"/>
        <v>19.478187458193982</v>
      </c>
      <c r="BK27" s="65">
        <f t="shared" si="5"/>
        <v>3.4404102006688966</v>
      </c>
      <c r="BL27" s="65">
        <f t="shared" si="5"/>
        <v>13.457157636566334</v>
      </c>
      <c r="BM27" s="65">
        <f t="shared" si="5"/>
        <v>0</v>
      </c>
      <c r="BN27" s="65">
        <f t="shared" si="5"/>
        <v>9.8258215161649929</v>
      </c>
      <c r="BO27" s="65">
        <f t="shared" si="5"/>
        <v>9.8258215161649929</v>
      </c>
      <c r="BP27" s="65">
        <f t="shared" si="5"/>
        <v>0</v>
      </c>
      <c r="BQ27" s="65">
        <f t="shared" si="5"/>
        <v>0</v>
      </c>
      <c r="BR27" s="65">
        <f t="shared" si="6"/>
        <v>17.050947475129256</v>
      </c>
      <c r="BS27" s="65">
        <f t="shared" si="6"/>
        <v>3.0116895501910026</v>
      </c>
      <c r="BT27" s="65">
        <f t="shared" si="6"/>
        <v>11.780217667486315</v>
      </c>
      <c r="BU27" s="65">
        <f t="shared" si="6"/>
        <v>0</v>
      </c>
      <c r="BV27" s="65">
        <f t="shared" si="6"/>
        <v>8.6013940943793799</v>
      </c>
      <c r="BW27" s="65">
        <f t="shared" si="6"/>
        <v>8.6013940943793799</v>
      </c>
      <c r="BX27" s="65">
        <f t="shared" si="6"/>
        <v>0</v>
      </c>
      <c r="BY27" s="65">
        <f t="shared" si="6"/>
        <v>0</v>
      </c>
      <c r="BZ27" s="65">
        <f t="shared" si="7"/>
        <v>24.828506869221826</v>
      </c>
      <c r="CA27" s="65">
        <f t="shared" si="7"/>
        <v>4.4577374514376267</v>
      </c>
      <c r="CB27" s="65">
        <f t="shared" si="7"/>
        <v>20.320456203454896</v>
      </c>
      <c r="CC27" s="65">
        <f t="shared" si="7"/>
        <v>0</v>
      </c>
      <c r="CD27" s="65">
        <f t="shared" si="7"/>
        <v>9.0645625475798557</v>
      </c>
      <c r="CE27" s="65">
        <f t="shared" si="7"/>
        <v>9.0645625475798557</v>
      </c>
      <c r="CF27" s="65">
        <f t="shared" si="7"/>
        <v>0</v>
      </c>
      <c r="CG27" s="65">
        <f t="shared" si="7"/>
        <v>0</v>
      </c>
    </row>
    <row r="28" spans="1:85" s="65" customFormat="1" x14ac:dyDescent="0.25">
      <c r="A28" s="65">
        <v>5</v>
      </c>
      <c r="B28" s="65" t="s">
        <v>57</v>
      </c>
      <c r="C28" s="65" t="s">
        <v>60</v>
      </c>
      <c r="D28" s="65">
        <v>1</v>
      </c>
      <c r="F28" s="97">
        <v>2000</v>
      </c>
      <c r="G28" s="97">
        <v>68</v>
      </c>
      <c r="H28" s="96">
        <v>0.47299600000000003</v>
      </c>
      <c r="I28" s="96">
        <v>0.44243700000000002</v>
      </c>
      <c r="J28" s="96">
        <v>8.3910999999999999E-2</v>
      </c>
      <c r="K28" s="65">
        <f t="shared" si="8"/>
        <v>0.91543300000000005</v>
      </c>
      <c r="L28" s="65">
        <f t="shared" si="9"/>
        <v>1.0690697206607946</v>
      </c>
      <c r="M28" s="65">
        <f t="shared" si="10"/>
        <v>0.51669100851728089</v>
      </c>
      <c r="N28" s="65">
        <f t="shared" si="0"/>
        <v>44774</v>
      </c>
      <c r="O28" s="65">
        <f t="shared" si="1"/>
        <v>0.49997232742108638</v>
      </c>
      <c r="P28" s="65">
        <f t="shared" si="2"/>
        <v>0.38972538285595648</v>
      </c>
      <c r="Q28" s="65">
        <f t="shared" si="3"/>
        <v>0.11030228972295709</v>
      </c>
      <c r="R28" s="65">
        <f t="shared" si="11"/>
        <v>0.56195752967083623</v>
      </c>
      <c r="S28" s="65">
        <f>EXP(-$G28/T1_T2!B$7)*(1-EXP(-$F28/T1_T2!B$6))</f>
        <v>0.40512573720483119</v>
      </c>
      <c r="T28" s="65">
        <f>EXP(-$G28/T1_T2!C$7)*(1-EXP(-$F28/T1_T2!C$6))</f>
        <v>0.35689090375591837</v>
      </c>
      <c r="U28" s="65">
        <f>EXP(-$G28/T1_T2!D$7)*(1-EXP(-$F28/T1_T2!D$6))</f>
        <v>0.28005979933352998</v>
      </c>
      <c r="V28" s="65">
        <f>EXP(-$G28/T1_T2!E$7)*(1-EXP(-$F28/T1_T2!E$6))</f>
        <v>0.56455437016961196</v>
      </c>
      <c r="W28" s="65">
        <f>EXP(-$G28/T1_T2!F$7)*(1-EXP(-$F28/T1_T2!F$6))</f>
        <v>0.60381569817389957</v>
      </c>
      <c r="X28" s="65">
        <f>EXP(-$G28/T1_T2!G$7)*(1-EXP(-$F28/T1_T2!G$6))</f>
        <v>0.57463545606104727</v>
      </c>
      <c r="Y28" s="65">
        <f>EXP(-$G28/T1_T2!H$7)*(1-EXP(-$F28/T1_T2!H$6))</f>
        <v>0.56934092656400681</v>
      </c>
      <c r="Z28" s="65">
        <f>EXP(-$G28/T1_T2!I$7)*(1-EXP(-$F28/T1_T2!I$6))</f>
        <v>0.49719462767558764</v>
      </c>
      <c r="AA28" s="65">
        <f>EXP(-$G28/T1_T2!J$7)*(1-EXP(-$F28/T1_T2!J$6))</f>
        <v>0.4832561872540499</v>
      </c>
      <c r="AB28" s="65">
        <f>EXP(-$G28/T1_T2!K$7)*(1-EXP(-$F28/T1_T2!K$6))</f>
        <v>0.8317569585107597</v>
      </c>
      <c r="AC28" s="65">
        <f>EXP(-$G28/T1_T2!L$7)*(1-EXP(-$F28/T1_T2!L$6))</f>
        <v>0.88834876177263444</v>
      </c>
      <c r="AD28" s="65">
        <f>EXP(-$G28/T1_T2!M$7)*(1-EXP(-$F28/T1_T2!M$6))</f>
        <v>0.79241266453820736</v>
      </c>
      <c r="AE28" s="65">
        <f>EXP(-$G28/T1_T2!N$7)*(1-EXP(-$F28/T1_T2!N$6))</f>
        <v>0.81846921079678747</v>
      </c>
      <c r="AF28" s="65">
        <f>EXP(-$G28/T1_T2!O$7)*(1-EXP(-$F28/T1_T2!O$6))</f>
        <v>0.79241266453820736</v>
      </c>
      <c r="AG28" s="65">
        <f>EXP(-$G28/T1_T2!P$7)*(1-EXP(-$F28/T1_T2!P$6))</f>
        <v>0.81846921079678747</v>
      </c>
      <c r="AH28" s="65">
        <f>EXP(-$G28/T1_T2!Q$7)*(1-EXP(-$F28/T1_T2!Q$6))</f>
        <v>0.3599874452002651</v>
      </c>
      <c r="AI28" s="65">
        <f>EXP(-$G28/T1_T2!R$7)*(1-EXP(-$F28/T1_T2!R$6))</f>
        <v>0.3599874452002651</v>
      </c>
      <c r="AJ28" s="65">
        <f>EXP(-$G28/T1_T2!S$7)*(1-EXP(-$F28/T1_T2!S$6))</f>
        <v>0.3551282419202253</v>
      </c>
      <c r="AK28" s="65">
        <f>EXP(-$G28/T1_T2!T$7)*(1-EXP(-$F28/T1_T2!T$6))</f>
        <v>0.3551282419202253</v>
      </c>
      <c r="AL28" s="65">
        <f t="shared" si="12"/>
        <v>0.37253233895840671</v>
      </c>
      <c r="AM28" s="65">
        <f t="shared" si="13"/>
        <v>0.51758386655470612</v>
      </c>
      <c r="AN28" s="65">
        <f t="shared" si="14"/>
        <v>0.50918843696624183</v>
      </c>
      <c r="AO28" s="65">
        <f t="shared" si="15"/>
        <v>0.43692075777531847</v>
      </c>
      <c r="AP28" s="65">
        <f t="shared" si="16"/>
        <v>0.76206752368676334</v>
      </c>
      <c r="AQ28" s="65">
        <f t="shared" si="17"/>
        <v>0.71516263070070263</v>
      </c>
      <c r="AR28" s="65">
        <f t="shared" si="18"/>
        <v>0.71516263070070263</v>
      </c>
      <c r="AS28" s="65">
        <f t="shared" si="19"/>
        <v>0.32028000572315829</v>
      </c>
      <c r="AT28" s="65">
        <f t="shared" si="20"/>
        <v>0.31595678369113622</v>
      </c>
      <c r="AU28" s="97">
        <v>15.016</v>
      </c>
      <c r="AV28" s="97">
        <v>2.6110000000000002</v>
      </c>
      <c r="AW28" s="97">
        <v>10.615</v>
      </c>
      <c r="AX28" s="97"/>
      <c r="AY28" s="97">
        <v>5.2119999999999997</v>
      </c>
      <c r="AZ28" s="97">
        <v>5.2119999999999997</v>
      </c>
      <c r="BA28" s="97"/>
      <c r="BB28" s="97"/>
      <c r="BC28" s="65">
        <f t="shared" si="21"/>
        <v>1.4146019783325483</v>
      </c>
      <c r="BD28" s="65">
        <f t="shared" si="21"/>
        <v>0.24597268016957138</v>
      </c>
      <c r="BE28" s="65">
        <f t="shared" si="22"/>
        <v>0</v>
      </c>
      <c r="BF28" s="65">
        <f t="shared" si="22"/>
        <v>0.49100329722091379</v>
      </c>
      <c r="BG28" s="65">
        <f t="shared" si="22"/>
        <v>0.49100329722091379</v>
      </c>
      <c r="BH28" s="65">
        <f t="shared" si="22"/>
        <v>0</v>
      </c>
      <c r="BI28" s="65">
        <f t="shared" si="22"/>
        <v>0</v>
      </c>
      <c r="BJ28" s="65">
        <f t="shared" si="5"/>
        <v>18.738193534002228</v>
      </c>
      <c r="BK28" s="65">
        <f t="shared" si="5"/>
        <v>3.2582194537346711</v>
      </c>
      <c r="BL28" s="65">
        <f t="shared" si="5"/>
        <v>13.246265607580826</v>
      </c>
      <c r="BM28" s="65">
        <f t="shared" si="5"/>
        <v>0</v>
      </c>
      <c r="BN28" s="65">
        <f t="shared" si="5"/>
        <v>6.503960089186176</v>
      </c>
      <c r="BO28" s="65">
        <f t="shared" si="5"/>
        <v>6.503960089186176</v>
      </c>
      <c r="BP28" s="65">
        <f t="shared" si="5"/>
        <v>0</v>
      </c>
      <c r="BQ28" s="65">
        <f t="shared" si="5"/>
        <v>0</v>
      </c>
      <c r="BR28" s="65">
        <f t="shared" si="6"/>
        <v>16.403166588925679</v>
      </c>
      <c r="BS28" s="65">
        <f t="shared" si="6"/>
        <v>2.8522021819182837</v>
      </c>
      <c r="BT28" s="65">
        <f t="shared" si="6"/>
        <v>11.595605576814469</v>
      </c>
      <c r="BU28" s="65">
        <f t="shared" si="6"/>
        <v>0</v>
      </c>
      <c r="BV28" s="65">
        <f t="shared" si="6"/>
        <v>5.6934805714891201</v>
      </c>
      <c r="BW28" s="65">
        <f t="shared" si="6"/>
        <v>5.6934805714891201</v>
      </c>
      <c r="BX28" s="65">
        <f t="shared" si="6"/>
        <v>0</v>
      </c>
      <c r="BY28" s="65">
        <f t="shared" si="6"/>
        <v>0</v>
      </c>
      <c r="BZ28" s="65">
        <f t="shared" si="7"/>
        <v>23.885249480955533</v>
      </c>
      <c r="CA28" s="65">
        <f t="shared" si="7"/>
        <v>4.2216730089603347</v>
      </c>
      <c r="CB28" s="65">
        <f t="shared" si="7"/>
        <v>20.002006917625526</v>
      </c>
      <c r="CC28" s="65">
        <f t="shared" si="7"/>
        <v>0</v>
      </c>
      <c r="CD28" s="65">
        <f t="shared" si="7"/>
        <v>6.0000634998712474</v>
      </c>
      <c r="CE28" s="65">
        <f t="shared" si="7"/>
        <v>6.0000634998712474</v>
      </c>
      <c r="CF28" s="65">
        <f t="shared" si="7"/>
        <v>0</v>
      </c>
      <c r="CG28" s="65">
        <f t="shared" si="7"/>
        <v>0</v>
      </c>
    </row>
    <row r="29" spans="1:85" s="65" customFormat="1" x14ac:dyDescent="0.25">
      <c r="A29" s="65">
        <v>5</v>
      </c>
      <c r="B29" s="65" t="s">
        <v>59</v>
      </c>
      <c r="C29" s="65" t="s">
        <v>60</v>
      </c>
      <c r="D29" s="65">
        <v>2</v>
      </c>
      <c r="F29" s="97">
        <v>2000</v>
      </c>
      <c r="G29" s="97">
        <v>68</v>
      </c>
      <c r="H29" s="96">
        <v>0.43987700000000002</v>
      </c>
      <c r="I29" s="96">
        <v>0.49710399999999999</v>
      </c>
      <c r="J29" s="96">
        <v>6.2321000000000001E-2</v>
      </c>
      <c r="K29" s="65">
        <f t="shared" si="8"/>
        <v>0.93698100000000006</v>
      </c>
      <c r="L29" s="65">
        <f t="shared" si="9"/>
        <v>0.88487922044481648</v>
      </c>
      <c r="M29" s="65">
        <f t="shared" si="10"/>
        <v>0.46946202751176386</v>
      </c>
      <c r="N29" s="65">
        <f t="shared" si="0"/>
        <v>43027</v>
      </c>
      <c r="O29" s="65">
        <f t="shared" si="1"/>
        <v>0.47215741583253751</v>
      </c>
      <c r="P29" s="65">
        <f t="shared" si="2"/>
        <v>0.44465335393003369</v>
      </c>
      <c r="Q29" s="65">
        <f t="shared" si="3"/>
        <v>8.3189230237428788E-2</v>
      </c>
      <c r="R29" s="65">
        <f t="shared" si="11"/>
        <v>0.51499985755491651</v>
      </c>
      <c r="S29" s="65">
        <f>EXP(-$G29/T1_T2!B$7)*(1-EXP(-$F29/T1_T2!B$6))</f>
        <v>0.40512573720483119</v>
      </c>
      <c r="T29" s="65">
        <f>EXP(-$G29/T1_T2!C$7)*(1-EXP(-$F29/T1_T2!C$6))</f>
        <v>0.35689090375591837</v>
      </c>
      <c r="U29" s="65">
        <f>EXP(-$G29/T1_T2!D$7)*(1-EXP(-$F29/T1_T2!D$6))</f>
        <v>0.28005979933352998</v>
      </c>
      <c r="V29" s="65">
        <f>EXP(-$G29/T1_T2!E$7)*(1-EXP(-$F29/T1_T2!E$6))</f>
        <v>0.56455437016961196</v>
      </c>
      <c r="W29" s="65">
        <f>EXP(-$G29/T1_T2!F$7)*(1-EXP(-$F29/T1_T2!F$6))</f>
        <v>0.60381569817389957</v>
      </c>
      <c r="X29" s="65">
        <f>EXP(-$G29/T1_T2!G$7)*(1-EXP(-$F29/T1_T2!G$6))</f>
        <v>0.57463545606104727</v>
      </c>
      <c r="Y29" s="65">
        <f>EXP(-$G29/T1_T2!H$7)*(1-EXP(-$F29/T1_T2!H$6))</f>
        <v>0.56934092656400681</v>
      </c>
      <c r="Z29" s="65">
        <f>EXP(-$G29/T1_T2!I$7)*(1-EXP(-$F29/T1_T2!I$6))</f>
        <v>0.49719462767558764</v>
      </c>
      <c r="AA29" s="65">
        <f>EXP(-$G29/T1_T2!J$7)*(1-EXP(-$F29/T1_T2!J$6))</f>
        <v>0.4832561872540499</v>
      </c>
      <c r="AB29" s="65">
        <f>EXP(-$G29/T1_T2!K$7)*(1-EXP(-$F29/T1_T2!K$6))</f>
        <v>0.8317569585107597</v>
      </c>
      <c r="AC29" s="65">
        <f>EXP(-$G29/T1_T2!L$7)*(1-EXP(-$F29/T1_T2!L$6))</f>
        <v>0.88834876177263444</v>
      </c>
      <c r="AD29" s="65">
        <f>EXP(-$G29/T1_T2!M$7)*(1-EXP(-$F29/T1_T2!M$6))</f>
        <v>0.79241266453820736</v>
      </c>
      <c r="AE29" s="65">
        <f>EXP(-$G29/T1_T2!N$7)*(1-EXP(-$F29/T1_T2!N$6))</f>
        <v>0.81846921079678747</v>
      </c>
      <c r="AF29" s="65">
        <f>EXP(-$G29/T1_T2!O$7)*(1-EXP(-$F29/T1_T2!O$6))</f>
        <v>0.79241266453820736</v>
      </c>
      <c r="AG29" s="65">
        <f>EXP(-$G29/T1_T2!P$7)*(1-EXP(-$F29/T1_T2!P$6))</f>
        <v>0.81846921079678747</v>
      </c>
      <c r="AH29" s="65">
        <f>EXP(-$G29/T1_T2!Q$7)*(1-EXP(-$F29/T1_T2!Q$6))</f>
        <v>0.3599874452002651</v>
      </c>
      <c r="AI29" s="65">
        <f>EXP(-$G29/T1_T2!R$7)*(1-EXP(-$F29/T1_T2!R$6))</f>
        <v>0.3599874452002651</v>
      </c>
      <c r="AJ29" s="65">
        <f>EXP(-$G29/T1_T2!S$7)*(1-EXP(-$F29/T1_T2!S$6))</f>
        <v>0.3551282419202253</v>
      </c>
      <c r="AK29" s="65">
        <f>EXP(-$G29/T1_T2!T$7)*(1-EXP(-$F29/T1_T2!T$6))</f>
        <v>0.3551282419202253</v>
      </c>
      <c r="AL29" s="65">
        <f t="shared" si="12"/>
        <v>0.37327381763507989</v>
      </c>
      <c r="AM29" s="65">
        <f t="shared" si="13"/>
        <v>0.53504720786487914</v>
      </c>
      <c r="AN29" s="65">
        <f t="shared" si="14"/>
        <v>0.52447774450585438</v>
      </c>
      <c r="AO29" s="65">
        <f t="shared" si="15"/>
        <v>0.44963561503907978</v>
      </c>
      <c r="AP29" s="65">
        <f t="shared" si="16"/>
        <v>0.78772747251296582</v>
      </c>
      <c r="AQ29" s="65">
        <f t="shared" si="17"/>
        <v>0.73807859563059475</v>
      </c>
      <c r="AR29" s="65">
        <f t="shared" si="18"/>
        <v>0.73807859563059475</v>
      </c>
      <c r="AS29" s="65">
        <f t="shared" si="19"/>
        <v>0.33004036673891646</v>
      </c>
      <c r="AT29" s="65">
        <f t="shared" si="20"/>
        <v>0.32558539683931031</v>
      </c>
      <c r="AU29" s="97">
        <v>16.213000000000001</v>
      </c>
      <c r="AV29" s="97">
        <v>2.2309999999999999</v>
      </c>
      <c r="AW29" s="97">
        <v>9.7080000000000002</v>
      </c>
      <c r="AX29" s="97"/>
      <c r="AY29" s="97">
        <v>2.7759999999999998</v>
      </c>
      <c r="AZ29" s="97">
        <v>2.7759999999999998</v>
      </c>
      <c r="BA29" s="97"/>
      <c r="BB29" s="97"/>
      <c r="BC29" s="65">
        <f t="shared" si="21"/>
        <v>1.6700659250103009</v>
      </c>
      <c r="BD29" s="65">
        <f t="shared" si="21"/>
        <v>0.22981046559538523</v>
      </c>
      <c r="BE29" s="65">
        <f t="shared" si="22"/>
        <v>0</v>
      </c>
      <c r="BF29" s="65">
        <f t="shared" si="22"/>
        <v>0.28594973217964564</v>
      </c>
      <c r="BG29" s="65">
        <f t="shared" si="22"/>
        <v>0.28594973217964564</v>
      </c>
      <c r="BH29" s="65">
        <f t="shared" si="22"/>
        <v>0</v>
      </c>
      <c r="BI29" s="65">
        <f t="shared" si="22"/>
        <v>0</v>
      </c>
      <c r="BJ29" s="65">
        <f t="shared" si="5"/>
        <v>19.442495847268674</v>
      </c>
      <c r="BK29" s="65">
        <f t="shared" si="5"/>
        <v>2.6753967948717947</v>
      </c>
      <c r="BL29" s="65">
        <f t="shared" si="5"/>
        <v>11.641753511705685</v>
      </c>
      <c r="BM29" s="65">
        <f t="shared" si="5"/>
        <v>0</v>
      </c>
      <c r="BN29" s="65">
        <f t="shared" si="5"/>
        <v>3.3289562987736896</v>
      </c>
      <c r="BO29" s="65">
        <f t="shared" si="5"/>
        <v>3.3289562987736896</v>
      </c>
      <c r="BP29" s="65">
        <f t="shared" si="5"/>
        <v>0</v>
      </c>
      <c r="BQ29" s="65">
        <f t="shared" si="5"/>
        <v>0</v>
      </c>
      <c r="BR29" s="65">
        <f t="shared" si="6"/>
        <v>17.303445854291603</v>
      </c>
      <c r="BS29" s="65">
        <f t="shared" si="6"/>
        <v>2.3810514834345624</v>
      </c>
      <c r="BT29" s="65">
        <f t="shared" si="6"/>
        <v>10.360935814066666</v>
      </c>
      <c r="BU29" s="65">
        <f t="shared" si="6"/>
        <v>0</v>
      </c>
      <c r="BV29" s="65">
        <f t="shared" si="6"/>
        <v>2.962706821162862</v>
      </c>
      <c r="BW29" s="65">
        <f t="shared" si="6"/>
        <v>2.962706821162862</v>
      </c>
      <c r="BX29" s="65">
        <f t="shared" si="6"/>
        <v>0</v>
      </c>
      <c r="BY29" s="65">
        <f t="shared" si="6"/>
        <v>0</v>
      </c>
      <c r="BZ29" s="65">
        <f t="shared" si="7"/>
        <v>24.997183760894288</v>
      </c>
      <c r="CA29" s="65">
        <f t="shared" si="7"/>
        <v>3.5090722339837899</v>
      </c>
      <c r="CB29" s="65">
        <f t="shared" si="7"/>
        <v>17.811023063737835</v>
      </c>
      <c r="CC29" s="65">
        <f t="shared" si="7"/>
        <v>0</v>
      </c>
      <c r="CD29" s="65">
        <f t="shared" si="7"/>
        <v>3.1026776196943864</v>
      </c>
      <c r="CE29" s="65">
        <f t="shared" si="7"/>
        <v>3.1026776196943864</v>
      </c>
      <c r="CF29" s="65">
        <f t="shared" si="7"/>
        <v>0</v>
      </c>
      <c r="CG29" s="65">
        <f t="shared" si="7"/>
        <v>0</v>
      </c>
    </row>
    <row r="30" spans="1:85" s="65" customFormat="1" x14ac:dyDescent="0.25">
      <c r="A30" s="65">
        <v>6</v>
      </c>
      <c r="B30" s="65" t="s">
        <v>56</v>
      </c>
      <c r="C30" s="65" t="s">
        <v>60</v>
      </c>
      <c r="D30" s="65">
        <v>1</v>
      </c>
      <c r="F30" s="97">
        <v>2000</v>
      </c>
      <c r="G30" s="97">
        <v>68</v>
      </c>
      <c r="H30" s="96">
        <v>0.56518299999999999</v>
      </c>
      <c r="I30" s="96">
        <v>0.32200099999999998</v>
      </c>
      <c r="J30" s="96">
        <v>0.112121</v>
      </c>
      <c r="K30" s="65">
        <f t="shared" si="8"/>
        <v>0.88718399999999997</v>
      </c>
      <c r="L30" s="65">
        <f t="shared" si="9"/>
        <v>1.7552212570768415</v>
      </c>
      <c r="M30" s="65">
        <f t="shared" si="10"/>
        <v>0.63705274215946184</v>
      </c>
      <c r="N30" s="65">
        <f t="shared" si="0"/>
        <v>47591</v>
      </c>
      <c r="O30" s="65">
        <f t="shared" si="1"/>
        <v>0.58089642709015077</v>
      </c>
      <c r="P30" s="65">
        <f t="shared" si="2"/>
        <v>0.27579449254998772</v>
      </c>
      <c r="Q30" s="65">
        <f t="shared" si="3"/>
        <v>0.14330908035986153</v>
      </c>
      <c r="R30" s="65">
        <f t="shared" si="11"/>
        <v>0.67807001775408349</v>
      </c>
      <c r="S30" s="65">
        <f>EXP(-$G30/T1_T2!B$7)*(1-EXP(-$F30/T1_T2!B$6))</f>
        <v>0.40512573720483119</v>
      </c>
      <c r="T30" s="65">
        <f>EXP(-$G30/T1_T2!C$7)*(1-EXP(-$F30/T1_T2!C$6))</f>
        <v>0.35689090375591837</v>
      </c>
      <c r="U30" s="65">
        <f>EXP(-$G30/T1_T2!D$7)*(1-EXP(-$F30/T1_T2!D$6))</f>
        <v>0.28005979933352998</v>
      </c>
      <c r="V30" s="65">
        <f>EXP(-$G30/T1_T2!E$7)*(1-EXP(-$F30/T1_T2!E$6))</f>
        <v>0.56455437016961196</v>
      </c>
      <c r="W30" s="65">
        <f>EXP(-$G30/T1_T2!F$7)*(1-EXP(-$F30/T1_T2!F$6))</f>
        <v>0.60381569817389957</v>
      </c>
      <c r="X30" s="65">
        <f>EXP(-$G30/T1_T2!G$7)*(1-EXP(-$F30/T1_T2!G$6))</f>
        <v>0.57463545606104727</v>
      </c>
      <c r="Y30" s="65">
        <f>EXP(-$G30/T1_T2!H$7)*(1-EXP(-$F30/T1_T2!H$6))</f>
        <v>0.56934092656400681</v>
      </c>
      <c r="Z30" s="65">
        <f>EXP(-$G30/T1_T2!I$7)*(1-EXP(-$F30/T1_T2!I$6))</f>
        <v>0.49719462767558764</v>
      </c>
      <c r="AA30" s="65">
        <f>EXP(-$G30/T1_T2!J$7)*(1-EXP(-$F30/T1_T2!J$6))</f>
        <v>0.4832561872540499</v>
      </c>
      <c r="AB30" s="65">
        <f>EXP(-$G30/T1_T2!K$7)*(1-EXP(-$F30/T1_T2!K$6))</f>
        <v>0.8317569585107597</v>
      </c>
      <c r="AC30" s="65">
        <f>EXP(-$G30/T1_T2!L$7)*(1-EXP(-$F30/T1_T2!L$6))</f>
        <v>0.88834876177263444</v>
      </c>
      <c r="AD30" s="65">
        <f>EXP(-$G30/T1_T2!M$7)*(1-EXP(-$F30/T1_T2!M$6))</f>
        <v>0.79241266453820736</v>
      </c>
      <c r="AE30" s="65">
        <f>EXP(-$G30/T1_T2!N$7)*(1-EXP(-$F30/T1_T2!N$6))</f>
        <v>0.81846921079678747</v>
      </c>
      <c r="AF30" s="65">
        <f>EXP(-$G30/T1_T2!O$7)*(1-EXP(-$F30/T1_T2!O$6))</f>
        <v>0.79241266453820736</v>
      </c>
      <c r="AG30" s="65">
        <f>EXP(-$G30/T1_T2!P$7)*(1-EXP(-$F30/T1_T2!P$6))</f>
        <v>0.81846921079678747</v>
      </c>
      <c r="AH30" s="65">
        <f>EXP(-$G30/T1_T2!Q$7)*(1-EXP(-$F30/T1_T2!Q$6))</f>
        <v>0.3599874452002651</v>
      </c>
      <c r="AI30" s="65">
        <f>EXP(-$G30/T1_T2!R$7)*(1-EXP(-$F30/T1_T2!R$6))</f>
        <v>0.3599874452002651</v>
      </c>
      <c r="AJ30" s="65">
        <f>EXP(-$G30/T1_T2!S$7)*(1-EXP(-$F30/T1_T2!S$6))</f>
        <v>0.3551282419202253</v>
      </c>
      <c r="AK30" s="65">
        <f>EXP(-$G30/T1_T2!T$7)*(1-EXP(-$F30/T1_T2!T$6))</f>
        <v>0.3551282419202253</v>
      </c>
      <c r="AL30" s="65">
        <f t="shared" si="12"/>
        <v>0.37389975124987535</v>
      </c>
      <c r="AM30" s="65">
        <f t="shared" si="13"/>
        <v>0.49447666060124518</v>
      </c>
      <c r="AN30" s="65">
        <f t="shared" si="14"/>
        <v>0.49082477523484175</v>
      </c>
      <c r="AO30" s="65">
        <f t="shared" si="15"/>
        <v>0.42209797772053914</v>
      </c>
      <c r="AP30" s="65">
        <f t="shared" si="16"/>
        <v>0.72816634136676472</v>
      </c>
      <c r="AQ30" s="65">
        <f t="shared" si="17"/>
        <v>0.6860389862707198</v>
      </c>
      <c r="AR30" s="65">
        <f t="shared" si="18"/>
        <v>0.6860389862707198</v>
      </c>
      <c r="AS30" s="65">
        <f t="shared" si="19"/>
        <v>0.30839797548751907</v>
      </c>
      <c r="AT30" s="65">
        <f t="shared" si="20"/>
        <v>0.30423514016082337</v>
      </c>
      <c r="AU30" s="97">
        <v>14.724</v>
      </c>
      <c r="AV30" s="97">
        <v>2.3319999999999999</v>
      </c>
      <c r="AW30" s="97">
        <v>9.65</v>
      </c>
      <c r="AX30" s="97"/>
      <c r="AY30" s="97">
        <v>4.1079999999999997</v>
      </c>
      <c r="AZ30" s="97">
        <v>4.1079999999999997</v>
      </c>
      <c r="BA30" s="97"/>
      <c r="BB30" s="97"/>
      <c r="BC30" s="65">
        <f t="shared" si="21"/>
        <v>1.5258031088082902</v>
      </c>
      <c r="BD30" s="65">
        <f t="shared" si="21"/>
        <v>0.24165803108808287</v>
      </c>
      <c r="BE30" s="65">
        <f t="shared" si="22"/>
        <v>0</v>
      </c>
      <c r="BF30" s="65">
        <f t="shared" si="22"/>
        <v>0.42569948186528495</v>
      </c>
      <c r="BG30" s="65">
        <f t="shared" si="22"/>
        <v>0.42569948186528495</v>
      </c>
      <c r="BH30" s="65">
        <f t="shared" si="22"/>
        <v>0</v>
      </c>
      <c r="BI30" s="65">
        <f t="shared" si="22"/>
        <v>0</v>
      </c>
      <c r="BJ30" s="65">
        <f t="shared" ref="BJ30:BQ52" si="77">AU30*$N30/$B$1</f>
        <v>19.529818394648828</v>
      </c>
      <c r="BK30" s="65">
        <f t="shared" si="77"/>
        <v>3.0931497212931998</v>
      </c>
      <c r="BL30" s="65">
        <f t="shared" si="77"/>
        <v>12.799697603121517</v>
      </c>
      <c r="BM30" s="65">
        <f t="shared" si="77"/>
        <v>0</v>
      </c>
      <c r="BN30" s="65">
        <f t="shared" si="77"/>
        <v>5.4488246376811587</v>
      </c>
      <c r="BO30" s="65">
        <f t="shared" si="77"/>
        <v>5.4488246376811587</v>
      </c>
      <c r="BP30" s="65">
        <f t="shared" si="77"/>
        <v>0</v>
      </c>
      <c r="BQ30" s="65">
        <f t="shared" si="77"/>
        <v>0</v>
      </c>
      <c r="BR30" s="65">
        <f t="shared" ref="BR30:BY52" si="78">AU30/$K30</f>
        <v>16.596331764323974</v>
      </c>
      <c r="BS30" s="65">
        <f t="shared" si="78"/>
        <v>2.6285415426788581</v>
      </c>
      <c r="BT30" s="65">
        <f t="shared" si="78"/>
        <v>10.877112301394074</v>
      </c>
      <c r="BU30" s="65">
        <f t="shared" si="78"/>
        <v>0</v>
      </c>
      <c r="BV30" s="65">
        <f t="shared" si="78"/>
        <v>4.6303810708939741</v>
      </c>
      <c r="BW30" s="65">
        <f t="shared" si="78"/>
        <v>4.6303810708939741</v>
      </c>
      <c r="BX30" s="65">
        <f t="shared" si="78"/>
        <v>0</v>
      </c>
      <c r="BY30" s="65">
        <f t="shared" si="78"/>
        <v>0</v>
      </c>
      <c r="BZ30" s="65">
        <f t="shared" si="7"/>
        <v>24.605231815930839</v>
      </c>
      <c r="CA30" s="65">
        <f t="shared" si="7"/>
        <v>3.9259929882095306</v>
      </c>
      <c r="CB30" s="65">
        <f t="shared" si="7"/>
        <v>18.891284644604106</v>
      </c>
      <c r="CC30" s="65">
        <f t="shared" si="7"/>
        <v>0</v>
      </c>
      <c r="CD30" s="65">
        <f t="shared" si="7"/>
        <v>4.9479931339320382</v>
      </c>
      <c r="CE30" s="65">
        <f t="shared" si="7"/>
        <v>4.9479931339320382</v>
      </c>
      <c r="CF30" s="65">
        <f t="shared" si="7"/>
        <v>0</v>
      </c>
      <c r="CG30" s="65">
        <f t="shared" si="7"/>
        <v>0</v>
      </c>
    </row>
    <row r="31" spans="1:85" s="65" customFormat="1" x14ac:dyDescent="0.25">
      <c r="A31" s="65">
        <v>6</v>
      </c>
      <c r="B31" s="65" t="s">
        <v>58</v>
      </c>
      <c r="C31" s="65" t="s">
        <v>60</v>
      </c>
      <c r="D31" s="65">
        <v>1</v>
      </c>
      <c r="F31" s="97">
        <v>2000</v>
      </c>
      <c r="G31" s="97">
        <v>68</v>
      </c>
      <c r="H31" s="96">
        <v>0.56518299999999999</v>
      </c>
      <c r="I31" s="96">
        <v>0.32200099999999998</v>
      </c>
      <c r="J31" s="96">
        <v>0.112121</v>
      </c>
      <c r="K31" s="65">
        <f t="shared" si="8"/>
        <v>0.88718399999999997</v>
      </c>
      <c r="L31" s="65">
        <f t="shared" si="9"/>
        <v>1.7552212570768415</v>
      </c>
      <c r="M31" s="65">
        <f t="shared" si="10"/>
        <v>0.63705274215946184</v>
      </c>
      <c r="N31" s="65">
        <f t="shared" si="0"/>
        <v>47591</v>
      </c>
      <c r="O31" s="65">
        <f t="shared" si="1"/>
        <v>0.58089642709015077</v>
      </c>
      <c r="P31" s="65">
        <f t="shared" si="2"/>
        <v>0.27579449254998772</v>
      </c>
      <c r="Q31" s="65">
        <f t="shared" si="3"/>
        <v>0.14330908035986153</v>
      </c>
      <c r="R31" s="65">
        <f t="shared" si="11"/>
        <v>0.67807001775408349</v>
      </c>
      <c r="S31" s="65">
        <f>EXP(-$G31/T1_T2!B$7)*(1-EXP(-$F31/T1_T2!B$6))</f>
        <v>0.40512573720483119</v>
      </c>
      <c r="T31" s="65">
        <f>EXP(-$G31/T1_T2!C$7)*(1-EXP(-$F31/T1_T2!C$6))</f>
        <v>0.35689090375591837</v>
      </c>
      <c r="U31" s="65">
        <f>EXP(-$G31/T1_T2!D$7)*(1-EXP(-$F31/T1_T2!D$6))</f>
        <v>0.28005979933352998</v>
      </c>
      <c r="V31" s="65">
        <f>EXP(-$G31/T1_T2!E$7)*(1-EXP(-$F31/T1_T2!E$6))</f>
        <v>0.56455437016961196</v>
      </c>
      <c r="W31" s="65">
        <f>EXP(-$G31/T1_T2!F$7)*(1-EXP(-$F31/T1_T2!F$6))</f>
        <v>0.60381569817389957</v>
      </c>
      <c r="X31" s="65">
        <f>EXP(-$G31/T1_T2!G$7)*(1-EXP(-$F31/T1_T2!G$6))</f>
        <v>0.57463545606104727</v>
      </c>
      <c r="Y31" s="65">
        <f>EXP(-$G31/T1_T2!H$7)*(1-EXP(-$F31/T1_T2!H$6))</f>
        <v>0.56934092656400681</v>
      </c>
      <c r="Z31" s="65">
        <f>EXP(-$G31/T1_T2!I$7)*(1-EXP(-$F31/T1_T2!I$6))</f>
        <v>0.49719462767558764</v>
      </c>
      <c r="AA31" s="65">
        <f>EXP(-$G31/T1_T2!J$7)*(1-EXP(-$F31/T1_T2!J$6))</f>
        <v>0.4832561872540499</v>
      </c>
      <c r="AB31" s="65">
        <f>EXP(-$G31/T1_T2!K$7)*(1-EXP(-$F31/T1_T2!K$6))</f>
        <v>0.8317569585107597</v>
      </c>
      <c r="AC31" s="65">
        <f>EXP(-$G31/T1_T2!L$7)*(1-EXP(-$F31/T1_T2!L$6))</f>
        <v>0.88834876177263444</v>
      </c>
      <c r="AD31" s="65">
        <f>EXP(-$G31/T1_T2!M$7)*(1-EXP(-$F31/T1_T2!M$6))</f>
        <v>0.79241266453820736</v>
      </c>
      <c r="AE31" s="65">
        <f>EXP(-$G31/T1_T2!N$7)*(1-EXP(-$F31/T1_T2!N$6))</f>
        <v>0.81846921079678747</v>
      </c>
      <c r="AF31" s="65">
        <f>EXP(-$G31/T1_T2!O$7)*(1-EXP(-$F31/T1_T2!O$6))</f>
        <v>0.79241266453820736</v>
      </c>
      <c r="AG31" s="65">
        <f>EXP(-$G31/T1_T2!P$7)*(1-EXP(-$F31/T1_T2!P$6))</f>
        <v>0.81846921079678747</v>
      </c>
      <c r="AH31" s="65">
        <f>EXP(-$G31/T1_T2!Q$7)*(1-EXP(-$F31/T1_T2!Q$6))</f>
        <v>0.3599874452002651</v>
      </c>
      <c r="AI31" s="65">
        <f>EXP(-$G31/T1_T2!R$7)*(1-EXP(-$F31/T1_T2!R$6))</f>
        <v>0.3599874452002651</v>
      </c>
      <c r="AJ31" s="65">
        <f>EXP(-$G31/T1_T2!S$7)*(1-EXP(-$F31/T1_T2!S$6))</f>
        <v>0.3551282419202253</v>
      </c>
      <c r="AK31" s="65">
        <f>EXP(-$G31/T1_T2!T$7)*(1-EXP(-$F31/T1_T2!T$6))</f>
        <v>0.3551282419202253</v>
      </c>
      <c r="AL31" s="65">
        <f t="shared" si="12"/>
        <v>0.37389975124987535</v>
      </c>
      <c r="AM31" s="65">
        <f t="shared" si="13"/>
        <v>0.49447666060124518</v>
      </c>
      <c r="AN31" s="65">
        <f t="shared" si="14"/>
        <v>0.49082477523484175</v>
      </c>
      <c r="AO31" s="65">
        <f t="shared" si="15"/>
        <v>0.42209797772053914</v>
      </c>
      <c r="AP31" s="65">
        <f t="shared" si="16"/>
        <v>0.72816634136676472</v>
      </c>
      <c r="AQ31" s="65">
        <f t="shared" si="17"/>
        <v>0.6860389862707198</v>
      </c>
      <c r="AR31" s="65">
        <f t="shared" si="18"/>
        <v>0.6860389862707198</v>
      </c>
      <c r="AS31" s="65">
        <f t="shared" si="19"/>
        <v>0.30839797548751907</v>
      </c>
      <c r="AT31" s="65">
        <f t="shared" si="20"/>
        <v>0.30423514016082337</v>
      </c>
      <c r="AU31" s="97">
        <v>15.1</v>
      </c>
      <c r="AV31" s="97">
        <v>2.31</v>
      </c>
      <c r="AW31" s="97">
        <v>10.215999999999999</v>
      </c>
      <c r="AX31" s="97"/>
      <c r="AY31" s="97">
        <v>2.7759999999999998</v>
      </c>
      <c r="AZ31" s="97">
        <v>2.7759999999999998</v>
      </c>
      <c r="BA31" s="97"/>
      <c r="BB31" s="97"/>
      <c r="BC31" s="65">
        <f t="shared" si="21"/>
        <v>1.4780736100234926</v>
      </c>
      <c r="BD31" s="65">
        <f t="shared" si="21"/>
        <v>0.22611589663273299</v>
      </c>
      <c r="BE31" s="65">
        <f t="shared" si="22"/>
        <v>0</v>
      </c>
      <c r="BF31" s="65">
        <f t="shared" si="22"/>
        <v>0.27173061863743148</v>
      </c>
      <c r="BG31" s="65">
        <f t="shared" si="22"/>
        <v>0.27173061863743148</v>
      </c>
      <c r="BH31" s="65">
        <f t="shared" si="22"/>
        <v>0</v>
      </c>
      <c r="BI31" s="65">
        <f t="shared" si="22"/>
        <v>0</v>
      </c>
      <c r="BJ31" s="65">
        <f t="shared" si="77"/>
        <v>20.028542363433669</v>
      </c>
      <c r="BK31" s="65">
        <f t="shared" si="77"/>
        <v>3.0639690635451506</v>
      </c>
      <c r="BL31" s="65">
        <f t="shared" si="77"/>
        <v>13.550436343366776</v>
      </c>
      <c r="BM31" s="65">
        <f t="shared" si="77"/>
        <v>0</v>
      </c>
      <c r="BN31" s="65">
        <f t="shared" si="77"/>
        <v>3.6820684503901888</v>
      </c>
      <c r="BO31" s="65">
        <f t="shared" si="77"/>
        <v>3.6820684503901888</v>
      </c>
      <c r="BP31" s="65">
        <f t="shared" si="77"/>
        <v>0</v>
      </c>
      <c r="BQ31" s="65">
        <f t="shared" si="77"/>
        <v>0</v>
      </c>
      <c r="BR31" s="65">
        <f t="shared" si="78"/>
        <v>17.02014463741456</v>
      </c>
      <c r="BS31" s="65">
        <f t="shared" si="78"/>
        <v>2.6037439809554725</v>
      </c>
      <c r="BT31" s="65">
        <f t="shared" si="78"/>
        <v>11.51508593482299</v>
      </c>
      <c r="BU31" s="65">
        <f t="shared" si="78"/>
        <v>0</v>
      </c>
      <c r="BV31" s="65">
        <f t="shared" si="78"/>
        <v>3.1290014247326372</v>
      </c>
      <c r="BW31" s="65">
        <f t="shared" si="78"/>
        <v>3.1290014247326372</v>
      </c>
      <c r="BX31" s="65">
        <f t="shared" si="78"/>
        <v>0</v>
      </c>
      <c r="BY31" s="65">
        <f t="shared" si="78"/>
        <v>0</v>
      </c>
      <c r="BZ31" s="65">
        <f t="shared" si="7"/>
        <v>25.233564277408025</v>
      </c>
      <c r="CA31" s="65">
        <f t="shared" si="7"/>
        <v>3.8889553185094412</v>
      </c>
      <c r="CB31" s="65">
        <f t="shared" si="7"/>
        <v>19.999312324277255</v>
      </c>
      <c r="CC31" s="65">
        <f t="shared" si="7"/>
        <v>0</v>
      </c>
      <c r="CD31" s="65">
        <f t="shared" si="7"/>
        <v>3.3436292453250589</v>
      </c>
      <c r="CE31" s="65">
        <f t="shared" si="7"/>
        <v>3.3436292453250589</v>
      </c>
      <c r="CF31" s="65">
        <f t="shared" si="7"/>
        <v>0</v>
      </c>
      <c r="CG31" s="65">
        <f t="shared" si="7"/>
        <v>0</v>
      </c>
    </row>
    <row r="32" spans="1:85" s="65" customFormat="1" x14ac:dyDescent="0.25">
      <c r="A32" s="65">
        <v>6</v>
      </c>
      <c r="B32" s="65" t="s">
        <v>57</v>
      </c>
      <c r="C32" s="65" t="s">
        <v>60</v>
      </c>
      <c r="D32" s="65">
        <v>1</v>
      </c>
      <c r="F32" s="97">
        <v>2000</v>
      </c>
      <c r="G32" s="97">
        <v>68</v>
      </c>
      <c r="H32" s="96">
        <v>0.56518299999999999</v>
      </c>
      <c r="I32" s="96">
        <v>0.32200099999999998</v>
      </c>
      <c r="J32" s="96">
        <v>0.112121</v>
      </c>
      <c r="K32" s="65">
        <f t="shared" si="8"/>
        <v>0.88718399999999997</v>
      </c>
      <c r="L32" s="65">
        <f t="shared" si="9"/>
        <v>1.7552212570768415</v>
      </c>
      <c r="M32" s="65">
        <f t="shared" si="10"/>
        <v>0.63705274215946184</v>
      </c>
      <c r="N32" s="65">
        <f t="shared" si="0"/>
        <v>47591</v>
      </c>
      <c r="O32" s="65">
        <f t="shared" si="1"/>
        <v>0.58089642709015077</v>
      </c>
      <c r="P32" s="65">
        <f t="shared" si="2"/>
        <v>0.27579449254998772</v>
      </c>
      <c r="Q32" s="65">
        <f t="shared" si="3"/>
        <v>0.14330908035986153</v>
      </c>
      <c r="R32" s="65">
        <f t="shared" si="11"/>
        <v>0.67807001775408349</v>
      </c>
      <c r="S32" s="65">
        <f>EXP(-$G32/T1_T2!B$7)*(1-EXP(-$F32/T1_T2!B$6))</f>
        <v>0.40512573720483119</v>
      </c>
      <c r="T32" s="65">
        <f>EXP(-$G32/T1_T2!C$7)*(1-EXP(-$F32/T1_T2!C$6))</f>
        <v>0.35689090375591837</v>
      </c>
      <c r="U32" s="65">
        <f>EXP(-$G32/T1_T2!D$7)*(1-EXP(-$F32/T1_T2!D$6))</f>
        <v>0.28005979933352998</v>
      </c>
      <c r="V32" s="65">
        <f>EXP(-$G32/T1_T2!E$7)*(1-EXP(-$F32/T1_T2!E$6))</f>
        <v>0.56455437016961196</v>
      </c>
      <c r="W32" s="65">
        <f>EXP(-$G32/T1_T2!F$7)*(1-EXP(-$F32/T1_T2!F$6))</f>
        <v>0.60381569817389957</v>
      </c>
      <c r="X32" s="65">
        <f>EXP(-$G32/T1_T2!G$7)*(1-EXP(-$F32/T1_T2!G$6))</f>
        <v>0.57463545606104727</v>
      </c>
      <c r="Y32" s="65">
        <f>EXP(-$G32/T1_T2!H$7)*(1-EXP(-$F32/T1_T2!H$6))</f>
        <v>0.56934092656400681</v>
      </c>
      <c r="Z32" s="65">
        <f>EXP(-$G32/T1_T2!I$7)*(1-EXP(-$F32/T1_T2!I$6))</f>
        <v>0.49719462767558764</v>
      </c>
      <c r="AA32" s="65">
        <f>EXP(-$G32/T1_T2!J$7)*(1-EXP(-$F32/T1_T2!J$6))</f>
        <v>0.4832561872540499</v>
      </c>
      <c r="AB32" s="65">
        <f>EXP(-$G32/T1_T2!K$7)*(1-EXP(-$F32/T1_T2!K$6))</f>
        <v>0.8317569585107597</v>
      </c>
      <c r="AC32" s="65">
        <f>EXP(-$G32/T1_T2!L$7)*(1-EXP(-$F32/T1_T2!L$6))</f>
        <v>0.88834876177263444</v>
      </c>
      <c r="AD32" s="65">
        <f>EXP(-$G32/T1_T2!M$7)*(1-EXP(-$F32/T1_T2!M$6))</f>
        <v>0.79241266453820736</v>
      </c>
      <c r="AE32" s="65">
        <f>EXP(-$G32/T1_T2!N$7)*(1-EXP(-$F32/T1_T2!N$6))</f>
        <v>0.81846921079678747</v>
      </c>
      <c r="AF32" s="65">
        <f>EXP(-$G32/T1_T2!O$7)*(1-EXP(-$F32/T1_T2!O$6))</f>
        <v>0.79241266453820736</v>
      </c>
      <c r="AG32" s="65">
        <f>EXP(-$G32/T1_T2!P$7)*(1-EXP(-$F32/T1_T2!P$6))</f>
        <v>0.81846921079678747</v>
      </c>
      <c r="AH32" s="65">
        <f>EXP(-$G32/T1_T2!Q$7)*(1-EXP(-$F32/T1_T2!Q$6))</f>
        <v>0.3599874452002651</v>
      </c>
      <c r="AI32" s="65">
        <f>EXP(-$G32/T1_T2!R$7)*(1-EXP(-$F32/T1_T2!R$6))</f>
        <v>0.3599874452002651</v>
      </c>
      <c r="AJ32" s="65">
        <f>EXP(-$G32/T1_T2!S$7)*(1-EXP(-$F32/T1_T2!S$6))</f>
        <v>0.3551282419202253</v>
      </c>
      <c r="AK32" s="65">
        <f>EXP(-$G32/T1_T2!T$7)*(1-EXP(-$F32/T1_T2!T$6))</f>
        <v>0.3551282419202253</v>
      </c>
      <c r="AL32" s="65">
        <f t="shared" si="12"/>
        <v>0.37389975124987535</v>
      </c>
      <c r="AM32" s="65">
        <f t="shared" si="13"/>
        <v>0.49447666060124518</v>
      </c>
      <c r="AN32" s="65">
        <f t="shared" si="14"/>
        <v>0.49082477523484175</v>
      </c>
      <c r="AO32" s="65">
        <f t="shared" si="15"/>
        <v>0.42209797772053914</v>
      </c>
      <c r="AP32" s="65">
        <f t="shared" si="16"/>
        <v>0.72816634136676472</v>
      </c>
      <c r="AQ32" s="65">
        <f t="shared" si="17"/>
        <v>0.6860389862707198</v>
      </c>
      <c r="AR32" s="65">
        <f t="shared" si="18"/>
        <v>0.6860389862707198</v>
      </c>
      <c r="AS32" s="65">
        <f t="shared" si="19"/>
        <v>0.30839797548751907</v>
      </c>
      <c r="AT32" s="65">
        <f t="shared" si="20"/>
        <v>0.30423514016082337</v>
      </c>
      <c r="AU32" s="97">
        <v>15.452</v>
      </c>
      <c r="AV32" s="97">
        <v>2.379</v>
      </c>
      <c r="AW32" s="97">
        <v>10.477</v>
      </c>
      <c r="AX32" s="97"/>
      <c r="AY32" s="97">
        <v>0.46700000000000003</v>
      </c>
      <c r="AZ32" s="97">
        <v>0.46700000000000003</v>
      </c>
      <c r="BA32" s="97"/>
      <c r="BB32" s="97"/>
      <c r="BC32" s="65">
        <f t="shared" si="21"/>
        <v>1.4748496707072636</v>
      </c>
      <c r="BD32" s="65">
        <f t="shared" si="21"/>
        <v>0.22706881740956381</v>
      </c>
      <c r="BE32" s="65">
        <f t="shared" si="22"/>
        <v>0</v>
      </c>
      <c r="BF32" s="65">
        <f t="shared" si="22"/>
        <v>4.4573828385988355E-2</v>
      </c>
      <c r="BG32" s="65">
        <f t="shared" si="22"/>
        <v>4.4573828385988355E-2</v>
      </c>
      <c r="BH32" s="65">
        <f t="shared" si="22"/>
        <v>0</v>
      </c>
      <c r="BI32" s="65">
        <f t="shared" si="22"/>
        <v>0</v>
      </c>
      <c r="BJ32" s="65">
        <f t="shared" si="77"/>
        <v>20.495432887402451</v>
      </c>
      <c r="BK32" s="65">
        <f t="shared" si="77"/>
        <v>3.1554902173913044</v>
      </c>
      <c r="BL32" s="65">
        <f t="shared" si="77"/>
        <v>13.89662505574136</v>
      </c>
      <c r="BM32" s="65">
        <f t="shared" si="77"/>
        <v>0</v>
      </c>
      <c r="BN32" s="65">
        <f t="shared" si="77"/>
        <v>0.61942578037904128</v>
      </c>
      <c r="BO32" s="65">
        <f t="shared" si="77"/>
        <v>0.61942578037904128</v>
      </c>
      <c r="BP32" s="65">
        <f t="shared" si="77"/>
        <v>0</v>
      </c>
      <c r="BQ32" s="65">
        <f t="shared" si="77"/>
        <v>0</v>
      </c>
      <c r="BR32" s="65">
        <f t="shared" si="78"/>
        <v>17.416905624988729</v>
      </c>
      <c r="BS32" s="65">
        <f t="shared" si="78"/>
        <v>2.6815181518151814</v>
      </c>
      <c r="BT32" s="65">
        <f t="shared" si="78"/>
        <v>11.809275189814064</v>
      </c>
      <c r="BU32" s="65">
        <f t="shared" si="78"/>
        <v>0</v>
      </c>
      <c r="BV32" s="65">
        <f t="shared" si="78"/>
        <v>0.52638460567368217</v>
      </c>
      <c r="BW32" s="65">
        <f t="shared" si="78"/>
        <v>0.52638460567368217</v>
      </c>
      <c r="BX32" s="65">
        <f t="shared" si="78"/>
        <v>0</v>
      </c>
      <c r="BY32" s="65">
        <f t="shared" si="78"/>
        <v>0</v>
      </c>
      <c r="BZ32" s="65">
        <f t="shared" si="7"/>
        <v>25.821790411556869</v>
      </c>
      <c r="CA32" s="65">
        <f t="shared" si="7"/>
        <v>4.0051189189324496</v>
      </c>
      <c r="CB32" s="65">
        <f t="shared" si="7"/>
        <v>20.510257950416293</v>
      </c>
      <c r="CC32" s="65">
        <f t="shared" si="7"/>
        <v>0</v>
      </c>
      <c r="CD32" s="65">
        <f t="shared" si="7"/>
        <v>0.56249094292752255</v>
      </c>
      <c r="CE32" s="65">
        <f t="shared" si="7"/>
        <v>0.56249094292752255</v>
      </c>
      <c r="CF32" s="65">
        <f t="shared" si="7"/>
        <v>0</v>
      </c>
      <c r="CG32" s="65">
        <f t="shared" si="7"/>
        <v>0</v>
      </c>
    </row>
    <row r="33" spans="1:85" s="65" customFormat="1" x14ac:dyDescent="0.25">
      <c r="A33" s="65">
        <v>6</v>
      </c>
      <c r="B33" s="65" t="s">
        <v>59</v>
      </c>
      <c r="C33" s="65" t="s">
        <v>60</v>
      </c>
      <c r="D33" s="65">
        <v>2</v>
      </c>
      <c r="F33" s="97">
        <v>2000</v>
      </c>
      <c r="G33" s="97">
        <v>68</v>
      </c>
      <c r="H33" s="96">
        <v>0.27002399999999999</v>
      </c>
      <c r="I33" s="96">
        <v>0.66308199999999995</v>
      </c>
      <c r="J33" s="96">
        <v>6.6567000000000001E-2</v>
      </c>
      <c r="K33" s="65">
        <f t="shared" si="8"/>
        <v>0.93310599999999999</v>
      </c>
      <c r="L33" s="65">
        <f t="shared" si="9"/>
        <v>0.40722565233259234</v>
      </c>
      <c r="M33" s="65">
        <f t="shared" si="10"/>
        <v>0.28938191373756034</v>
      </c>
      <c r="N33" s="65">
        <f t="shared" si="0"/>
        <v>41976</v>
      </c>
      <c r="O33" s="65">
        <f t="shared" si="1"/>
        <v>0.29824568533421952</v>
      </c>
      <c r="P33" s="65">
        <f t="shared" si="2"/>
        <v>0.6103202725275807</v>
      </c>
      <c r="Q33" s="65">
        <f t="shared" si="3"/>
        <v>9.1434042138199778E-2</v>
      </c>
      <c r="R33" s="65">
        <f t="shared" si="11"/>
        <v>0.32825980629530144</v>
      </c>
      <c r="S33" s="65">
        <f>EXP(-$G33/T1_T2!B$7)*(1-EXP(-$F33/T1_T2!B$6))</f>
        <v>0.40512573720483119</v>
      </c>
      <c r="T33" s="65">
        <f>EXP(-$G33/T1_T2!C$7)*(1-EXP(-$F33/T1_T2!C$6))</f>
        <v>0.35689090375591837</v>
      </c>
      <c r="U33" s="65">
        <f>EXP(-$G33/T1_T2!D$7)*(1-EXP(-$F33/T1_T2!D$6))</f>
        <v>0.28005979933352998</v>
      </c>
      <c r="V33" s="65">
        <f>EXP(-$G33/T1_T2!E$7)*(1-EXP(-$F33/T1_T2!E$6))</f>
        <v>0.56455437016961196</v>
      </c>
      <c r="W33" s="65">
        <f>EXP(-$G33/T1_T2!F$7)*(1-EXP(-$F33/T1_T2!F$6))</f>
        <v>0.60381569817389957</v>
      </c>
      <c r="X33" s="65">
        <f>EXP(-$G33/T1_T2!G$7)*(1-EXP(-$F33/T1_T2!G$6))</f>
        <v>0.57463545606104727</v>
      </c>
      <c r="Y33" s="65">
        <f>EXP(-$G33/T1_T2!H$7)*(1-EXP(-$F33/T1_T2!H$6))</f>
        <v>0.56934092656400681</v>
      </c>
      <c r="Z33" s="65">
        <f>EXP(-$G33/T1_T2!I$7)*(1-EXP(-$F33/T1_T2!I$6))</f>
        <v>0.49719462767558764</v>
      </c>
      <c r="AA33" s="65">
        <f>EXP(-$G33/T1_T2!J$7)*(1-EXP(-$F33/T1_T2!J$6))</f>
        <v>0.4832561872540499</v>
      </c>
      <c r="AB33" s="65">
        <f>EXP(-$G33/T1_T2!K$7)*(1-EXP(-$F33/T1_T2!K$6))</f>
        <v>0.8317569585107597</v>
      </c>
      <c r="AC33" s="65">
        <f>EXP(-$G33/T1_T2!L$7)*(1-EXP(-$F33/T1_T2!L$6))</f>
        <v>0.88834876177263444</v>
      </c>
      <c r="AD33" s="65">
        <f>EXP(-$G33/T1_T2!M$7)*(1-EXP(-$F33/T1_T2!M$6))</f>
        <v>0.79241266453820736</v>
      </c>
      <c r="AE33" s="65">
        <f>EXP(-$G33/T1_T2!N$7)*(1-EXP(-$F33/T1_T2!N$6))</f>
        <v>0.81846921079678747</v>
      </c>
      <c r="AF33" s="65">
        <f>EXP(-$G33/T1_T2!O$7)*(1-EXP(-$F33/T1_T2!O$6))</f>
        <v>0.79241266453820736</v>
      </c>
      <c r="AG33" s="65">
        <f>EXP(-$G33/T1_T2!P$7)*(1-EXP(-$F33/T1_T2!P$6))</f>
        <v>0.81846921079678747</v>
      </c>
      <c r="AH33" s="65">
        <f>EXP(-$G33/T1_T2!Q$7)*(1-EXP(-$F33/T1_T2!Q$6))</f>
        <v>0.3599874452002651</v>
      </c>
      <c r="AI33" s="65">
        <f>EXP(-$G33/T1_T2!R$7)*(1-EXP(-$F33/T1_T2!R$6))</f>
        <v>0.3599874452002651</v>
      </c>
      <c r="AJ33" s="65">
        <f>EXP(-$G33/T1_T2!S$7)*(1-EXP(-$F33/T1_T2!S$6))</f>
        <v>0.3551282419202253</v>
      </c>
      <c r="AK33" s="65">
        <f>EXP(-$G33/T1_T2!T$7)*(1-EXP(-$F33/T1_T2!T$6))</f>
        <v>0.3551282419202253</v>
      </c>
      <c r="AL33" s="65">
        <f t="shared" si="12"/>
        <v>0.36425175627559025</v>
      </c>
      <c r="AM33" s="65">
        <f t="shared" si="13"/>
        <v>0.53689686650559032</v>
      </c>
      <c r="AN33" s="65">
        <f t="shared" si="14"/>
        <v>0.51886285487191874</v>
      </c>
      <c r="AO33" s="65">
        <f t="shared" si="15"/>
        <v>0.44322720038112906</v>
      </c>
      <c r="AP33" s="65">
        <f t="shared" si="16"/>
        <v>0.79024518250716069</v>
      </c>
      <c r="AQ33" s="65">
        <f t="shared" si="17"/>
        <v>0.73586200999164186</v>
      </c>
      <c r="AR33" s="65">
        <f t="shared" si="18"/>
        <v>0.73586200999164186</v>
      </c>
      <c r="AS33" s="65">
        <f t="shared" si="19"/>
        <v>0.32707233796660118</v>
      </c>
      <c r="AT33" s="65">
        <f t="shared" si="20"/>
        <v>0.32265743128402657</v>
      </c>
      <c r="AU33" s="97">
        <v>14.505000000000001</v>
      </c>
      <c r="AV33" s="97">
        <v>2.5710000000000002</v>
      </c>
      <c r="AW33" s="97">
        <v>9.6219999999999999</v>
      </c>
      <c r="AX33" s="97"/>
      <c r="AY33" s="97">
        <v>4.141</v>
      </c>
      <c r="AZ33" s="97">
        <v>4.141</v>
      </c>
      <c r="BA33" s="97"/>
      <c r="BB33" s="97"/>
      <c r="BC33" s="65">
        <f t="shared" si="21"/>
        <v>1.507482851797963</v>
      </c>
      <c r="BD33" s="65">
        <f t="shared" si="21"/>
        <v>0.26720016628559551</v>
      </c>
      <c r="BE33" s="65">
        <f t="shared" si="22"/>
        <v>0</v>
      </c>
      <c r="BF33" s="65">
        <f t="shared" si="22"/>
        <v>0.43036790688006654</v>
      </c>
      <c r="BG33" s="65">
        <f t="shared" si="22"/>
        <v>0.43036790688006654</v>
      </c>
      <c r="BH33" s="65">
        <f t="shared" si="22"/>
        <v>0</v>
      </c>
      <c r="BI33" s="65">
        <f t="shared" si="22"/>
        <v>0</v>
      </c>
      <c r="BJ33" s="65">
        <f t="shared" si="77"/>
        <v>16.969394648829432</v>
      </c>
      <c r="BK33" s="65">
        <f t="shared" si="77"/>
        <v>3.0078120401337793</v>
      </c>
      <c r="BL33" s="65">
        <f t="shared" si="77"/>
        <v>11.2567745819398</v>
      </c>
      <c r="BM33" s="65">
        <f t="shared" si="77"/>
        <v>0</v>
      </c>
      <c r="BN33" s="65">
        <f t="shared" si="77"/>
        <v>4.8445545150501674</v>
      </c>
      <c r="BO33" s="65">
        <f t="shared" si="77"/>
        <v>4.8445545150501674</v>
      </c>
      <c r="BP33" s="65">
        <f t="shared" si="77"/>
        <v>0</v>
      </c>
      <c r="BQ33" s="65">
        <f t="shared" si="77"/>
        <v>0</v>
      </c>
      <c r="BR33" s="65">
        <f t="shared" si="78"/>
        <v>15.544857711771225</v>
      </c>
      <c r="BS33" s="65">
        <f t="shared" si="78"/>
        <v>2.7553139729034002</v>
      </c>
      <c r="BT33" s="65">
        <f t="shared" si="78"/>
        <v>10.311797373503117</v>
      </c>
      <c r="BU33" s="65">
        <f t="shared" si="78"/>
        <v>0</v>
      </c>
      <c r="BV33" s="65">
        <f t="shared" si="78"/>
        <v>4.437866651805904</v>
      </c>
      <c r="BW33" s="65">
        <f t="shared" si="78"/>
        <v>4.437866651805904</v>
      </c>
      <c r="BX33" s="65">
        <f t="shared" si="78"/>
        <v>0</v>
      </c>
      <c r="BY33" s="65">
        <f t="shared" si="78"/>
        <v>0</v>
      </c>
      <c r="BZ33" s="65">
        <f t="shared" si="7"/>
        <v>21.748073494551782</v>
      </c>
      <c r="CA33" s="65">
        <f t="shared" si="7"/>
        <v>3.9888106790969475</v>
      </c>
      <c r="CB33" s="65">
        <f t="shared" si="7"/>
        <v>17.475631402749134</v>
      </c>
      <c r="CC33" s="65">
        <f t="shared" si="7"/>
        <v>0</v>
      </c>
      <c r="CD33" s="65">
        <f t="shared" si="7"/>
        <v>4.5300477127323333</v>
      </c>
      <c r="CE33" s="65">
        <f t="shared" si="7"/>
        <v>4.5300477127323333</v>
      </c>
      <c r="CF33" s="65">
        <f t="shared" si="7"/>
        <v>0</v>
      </c>
      <c r="CG33" s="65">
        <f t="shared" si="7"/>
        <v>0</v>
      </c>
    </row>
    <row r="34" spans="1:85" s="65" customFormat="1" x14ac:dyDescent="0.25">
      <c r="A34" s="65">
        <v>7</v>
      </c>
      <c r="B34" s="65" t="s">
        <v>56</v>
      </c>
      <c r="C34" s="65" t="s">
        <v>60</v>
      </c>
      <c r="D34" s="65">
        <v>1</v>
      </c>
      <c r="F34" s="97">
        <v>2000</v>
      </c>
      <c r="G34" s="97">
        <v>68</v>
      </c>
      <c r="H34" s="96">
        <v>0.43914799999999998</v>
      </c>
      <c r="I34" s="96">
        <v>0.47437200000000002</v>
      </c>
      <c r="J34" s="96">
        <v>8.6423E-2</v>
      </c>
      <c r="K34" s="65">
        <f t="shared" si="8"/>
        <v>0.91352</v>
      </c>
      <c r="L34" s="65">
        <f t="shared" si="9"/>
        <v>0.92574603897363239</v>
      </c>
      <c r="M34" s="65">
        <f t="shared" si="10"/>
        <v>0.48072072861021103</v>
      </c>
      <c r="N34" s="65">
        <f t="shared" si="0"/>
        <v>44700</v>
      </c>
      <c r="O34" s="65">
        <f t="shared" si="1"/>
        <v>0.46622011710645961</v>
      </c>
      <c r="P34" s="65">
        <f t="shared" si="2"/>
        <v>0.41967963987847956</v>
      </c>
      <c r="Q34" s="65">
        <f t="shared" si="3"/>
        <v>0.11410024301506089</v>
      </c>
      <c r="R34" s="65">
        <f t="shared" si="11"/>
        <v>0.5262673495850001</v>
      </c>
      <c r="S34" s="65">
        <f>EXP(-$G34/T1_T2!B$7)*(1-EXP(-$F34/T1_T2!B$6))</f>
        <v>0.40512573720483119</v>
      </c>
      <c r="T34" s="65">
        <f>EXP(-$G34/T1_T2!C$7)*(1-EXP(-$F34/T1_T2!C$6))</f>
        <v>0.35689090375591837</v>
      </c>
      <c r="U34" s="65">
        <f>EXP(-$G34/T1_T2!D$7)*(1-EXP(-$F34/T1_T2!D$6))</f>
        <v>0.28005979933352998</v>
      </c>
      <c r="V34" s="65">
        <f>EXP(-$G34/T1_T2!E$7)*(1-EXP(-$F34/T1_T2!E$6))</f>
        <v>0.56455437016961196</v>
      </c>
      <c r="W34" s="65">
        <f>EXP(-$G34/T1_T2!F$7)*(1-EXP(-$F34/T1_T2!F$6))</f>
        <v>0.60381569817389957</v>
      </c>
      <c r="X34" s="65">
        <f>EXP(-$G34/T1_T2!G$7)*(1-EXP(-$F34/T1_T2!G$6))</f>
        <v>0.57463545606104727</v>
      </c>
      <c r="Y34" s="65">
        <f>EXP(-$G34/T1_T2!H$7)*(1-EXP(-$F34/T1_T2!H$6))</f>
        <v>0.56934092656400681</v>
      </c>
      <c r="Z34" s="65">
        <f>EXP(-$G34/T1_T2!I$7)*(1-EXP(-$F34/T1_T2!I$6))</f>
        <v>0.49719462767558764</v>
      </c>
      <c r="AA34" s="65">
        <f>EXP(-$G34/T1_T2!J$7)*(1-EXP(-$F34/T1_T2!J$6))</f>
        <v>0.4832561872540499</v>
      </c>
      <c r="AB34" s="65">
        <f>EXP(-$G34/T1_T2!K$7)*(1-EXP(-$F34/T1_T2!K$6))</f>
        <v>0.8317569585107597</v>
      </c>
      <c r="AC34" s="65">
        <f>EXP(-$G34/T1_T2!L$7)*(1-EXP(-$F34/T1_T2!L$6))</f>
        <v>0.88834876177263444</v>
      </c>
      <c r="AD34" s="65">
        <f>EXP(-$G34/T1_T2!M$7)*(1-EXP(-$F34/T1_T2!M$6))</f>
        <v>0.79241266453820736</v>
      </c>
      <c r="AE34" s="65">
        <f>EXP(-$G34/T1_T2!N$7)*(1-EXP(-$F34/T1_T2!N$6))</f>
        <v>0.81846921079678747</v>
      </c>
      <c r="AF34" s="65">
        <f>EXP(-$G34/T1_T2!O$7)*(1-EXP(-$F34/T1_T2!O$6))</f>
        <v>0.79241266453820736</v>
      </c>
      <c r="AG34" s="65">
        <f>EXP(-$G34/T1_T2!P$7)*(1-EXP(-$F34/T1_T2!P$6))</f>
        <v>0.81846921079678747</v>
      </c>
      <c r="AH34" s="65">
        <f>EXP(-$G34/T1_T2!Q$7)*(1-EXP(-$F34/T1_T2!Q$6))</f>
        <v>0.3599874452002651</v>
      </c>
      <c r="AI34" s="65">
        <f>EXP(-$G34/T1_T2!R$7)*(1-EXP(-$F34/T1_T2!R$6))</f>
        <v>0.3599874452002651</v>
      </c>
      <c r="AJ34" s="65">
        <f>EXP(-$G34/T1_T2!S$7)*(1-EXP(-$F34/T1_T2!S$6))</f>
        <v>0.3551282419202253</v>
      </c>
      <c r="AK34" s="65">
        <f>EXP(-$G34/T1_T2!T$7)*(1-EXP(-$F34/T1_T2!T$6))</f>
        <v>0.3551282419202253</v>
      </c>
      <c r="AL34" s="65">
        <f t="shared" si="12"/>
        <v>0.37061250576937105</v>
      </c>
      <c r="AM34" s="65">
        <f t="shared" si="13"/>
        <v>0.51661575933603499</v>
      </c>
      <c r="AN34" s="65">
        <f t="shared" si="14"/>
        <v>0.50684740464676747</v>
      </c>
      <c r="AO34" s="65">
        <f t="shared" si="15"/>
        <v>0.43461492017544179</v>
      </c>
      <c r="AP34" s="65">
        <f t="shared" si="16"/>
        <v>0.76060371502823154</v>
      </c>
      <c r="AQ34" s="65">
        <f t="shared" si="17"/>
        <v>0.71293358889646385</v>
      </c>
      <c r="AR34" s="65">
        <f t="shared" si="18"/>
        <v>0.71293358889646385</v>
      </c>
      <c r="AS34" s="65">
        <f t="shared" si="19"/>
        <v>0.31891279022054397</v>
      </c>
      <c r="AT34" s="65">
        <f t="shared" si="20"/>
        <v>0.31460802321561626</v>
      </c>
      <c r="AU34" s="97">
        <v>15.141999999999999</v>
      </c>
      <c r="AV34" s="97">
        <v>2.31</v>
      </c>
      <c r="AW34" s="97">
        <v>9.4649999999999999</v>
      </c>
      <c r="AX34" s="97"/>
      <c r="AY34" s="97">
        <v>6.6849999999999996</v>
      </c>
      <c r="AZ34" s="97">
        <v>6.6849999999999996</v>
      </c>
      <c r="BA34" s="97"/>
      <c r="BB34" s="97"/>
      <c r="BC34" s="65">
        <f t="shared" si="21"/>
        <v>1.5997886951928155</v>
      </c>
      <c r="BD34" s="65">
        <f t="shared" si="21"/>
        <v>0.24405705229793978</v>
      </c>
      <c r="BE34" s="65">
        <f t="shared" si="22"/>
        <v>0</v>
      </c>
      <c r="BF34" s="65">
        <f t="shared" si="22"/>
        <v>0.70628631801373476</v>
      </c>
      <c r="BG34" s="65">
        <f t="shared" si="22"/>
        <v>0.70628631801373476</v>
      </c>
      <c r="BH34" s="65">
        <f t="shared" si="22"/>
        <v>0</v>
      </c>
      <c r="BI34" s="65">
        <f t="shared" si="22"/>
        <v>0</v>
      </c>
      <c r="BJ34" s="65">
        <f t="shared" si="77"/>
        <v>18.864197324414718</v>
      </c>
      <c r="BK34" s="65">
        <f t="shared" si="77"/>
        <v>2.8778428093645485</v>
      </c>
      <c r="BL34" s="65">
        <f t="shared" si="77"/>
        <v>11.791680602006689</v>
      </c>
      <c r="BM34" s="65">
        <f t="shared" si="77"/>
        <v>0</v>
      </c>
      <c r="BN34" s="65">
        <f t="shared" si="77"/>
        <v>8.3283026755852845</v>
      </c>
      <c r="BO34" s="65">
        <f t="shared" si="77"/>
        <v>8.3283026755852845</v>
      </c>
      <c r="BP34" s="65">
        <f t="shared" si="77"/>
        <v>0</v>
      </c>
      <c r="BQ34" s="65">
        <f t="shared" si="77"/>
        <v>0</v>
      </c>
      <c r="BR34" s="65">
        <f t="shared" si="78"/>
        <v>16.575444434714072</v>
      </c>
      <c r="BS34" s="65">
        <f t="shared" si="78"/>
        <v>2.5286802697258954</v>
      </c>
      <c r="BT34" s="65">
        <f t="shared" si="78"/>
        <v>10.361021105175585</v>
      </c>
      <c r="BU34" s="65">
        <f t="shared" si="78"/>
        <v>0</v>
      </c>
      <c r="BV34" s="65">
        <f t="shared" si="78"/>
        <v>7.3178474472370603</v>
      </c>
      <c r="BW34" s="65">
        <f t="shared" si="78"/>
        <v>7.3178474472370603</v>
      </c>
      <c r="BX34" s="65">
        <f t="shared" si="78"/>
        <v>0</v>
      </c>
      <c r="BY34" s="65">
        <f t="shared" si="78"/>
        <v>0</v>
      </c>
      <c r="BZ34" s="65">
        <f t="shared" si="7"/>
        <v>24.006449587899983</v>
      </c>
      <c r="CA34" s="65">
        <f t="shared" si="7"/>
        <v>3.7329063656186623</v>
      </c>
      <c r="CB34" s="65">
        <f t="shared" si="7"/>
        <v>17.837267708566657</v>
      </c>
      <c r="CC34" s="65">
        <f t="shared" si="7"/>
        <v>0</v>
      </c>
      <c r="CD34" s="65">
        <f t="shared" si="7"/>
        <v>7.6800611636717075</v>
      </c>
      <c r="CE34" s="65">
        <f t="shared" si="7"/>
        <v>7.6800611636717075</v>
      </c>
      <c r="CF34" s="65">
        <f t="shared" si="7"/>
        <v>0</v>
      </c>
      <c r="CG34" s="65">
        <f t="shared" si="7"/>
        <v>0</v>
      </c>
    </row>
    <row r="35" spans="1:85" s="65" customFormat="1" x14ac:dyDescent="0.25">
      <c r="A35" s="65">
        <v>7</v>
      </c>
      <c r="B35" s="65" t="s">
        <v>58</v>
      </c>
      <c r="C35" s="65" t="s">
        <v>60</v>
      </c>
      <c r="D35" s="65">
        <v>1</v>
      </c>
      <c r="F35" s="97">
        <v>2000</v>
      </c>
      <c r="G35" s="97">
        <v>68</v>
      </c>
      <c r="H35" s="96">
        <v>0.43914799999999998</v>
      </c>
      <c r="I35" s="96">
        <v>0.47437200000000002</v>
      </c>
      <c r="J35" s="96">
        <v>8.6423E-2</v>
      </c>
      <c r="K35" s="65">
        <f t="shared" si="8"/>
        <v>0.91352</v>
      </c>
      <c r="L35" s="65">
        <f t="shared" si="9"/>
        <v>0.92574603897363239</v>
      </c>
      <c r="M35" s="65">
        <f t="shared" si="10"/>
        <v>0.48072072861021103</v>
      </c>
      <c r="N35" s="65">
        <f t="shared" si="0"/>
        <v>44700</v>
      </c>
      <c r="O35" s="65">
        <f t="shared" si="1"/>
        <v>0.46622011710645961</v>
      </c>
      <c r="P35" s="65">
        <f t="shared" si="2"/>
        <v>0.41967963987847956</v>
      </c>
      <c r="Q35" s="65">
        <f t="shared" si="3"/>
        <v>0.11410024301506089</v>
      </c>
      <c r="R35" s="65">
        <f t="shared" si="11"/>
        <v>0.5262673495850001</v>
      </c>
      <c r="S35" s="65">
        <f>EXP(-$G35/T1_T2!B$7)*(1-EXP(-$F35/T1_T2!B$6))</f>
        <v>0.40512573720483119</v>
      </c>
      <c r="T35" s="65">
        <f>EXP(-$G35/T1_T2!C$7)*(1-EXP(-$F35/T1_T2!C$6))</f>
        <v>0.35689090375591837</v>
      </c>
      <c r="U35" s="65">
        <f>EXP(-$G35/T1_T2!D$7)*(1-EXP(-$F35/T1_T2!D$6))</f>
        <v>0.28005979933352998</v>
      </c>
      <c r="V35" s="65">
        <f>EXP(-$G35/T1_T2!E$7)*(1-EXP(-$F35/T1_T2!E$6))</f>
        <v>0.56455437016961196</v>
      </c>
      <c r="W35" s="65">
        <f>EXP(-$G35/T1_T2!F$7)*(1-EXP(-$F35/T1_T2!F$6))</f>
        <v>0.60381569817389957</v>
      </c>
      <c r="X35" s="65">
        <f>EXP(-$G35/T1_T2!G$7)*(1-EXP(-$F35/T1_T2!G$6))</f>
        <v>0.57463545606104727</v>
      </c>
      <c r="Y35" s="65">
        <f>EXP(-$G35/T1_T2!H$7)*(1-EXP(-$F35/T1_T2!H$6))</f>
        <v>0.56934092656400681</v>
      </c>
      <c r="Z35" s="65">
        <f>EXP(-$G35/T1_T2!I$7)*(1-EXP(-$F35/T1_T2!I$6))</f>
        <v>0.49719462767558764</v>
      </c>
      <c r="AA35" s="65">
        <f>EXP(-$G35/T1_T2!J$7)*(1-EXP(-$F35/T1_T2!J$6))</f>
        <v>0.4832561872540499</v>
      </c>
      <c r="AB35" s="65">
        <f>EXP(-$G35/T1_T2!K$7)*(1-EXP(-$F35/T1_T2!K$6))</f>
        <v>0.8317569585107597</v>
      </c>
      <c r="AC35" s="65">
        <f>EXP(-$G35/T1_T2!L$7)*(1-EXP(-$F35/T1_T2!L$6))</f>
        <v>0.88834876177263444</v>
      </c>
      <c r="AD35" s="65">
        <f>EXP(-$G35/T1_T2!M$7)*(1-EXP(-$F35/T1_T2!M$6))</f>
        <v>0.79241266453820736</v>
      </c>
      <c r="AE35" s="65">
        <f>EXP(-$G35/T1_T2!N$7)*(1-EXP(-$F35/T1_T2!N$6))</f>
        <v>0.81846921079678747</v>
      </c>
      <c r="AF35" s="65">
        <f>EXP(-$G35/T1_T2!O$7)*(1-EXP(-$F35/T1_T2!O$6))</f>
        <v>0.79241266453820736</v>
      </c>
      <c r="AG35" s="65">
        <f>EXP(-$G35/T1_T2!P$7)*(1-EXP(-$F35/T1_T2!P$6))</f>
        <v>0.81846921079678747</v>
      </c>
      <c r="AH35" s="65">
        <f>EXP(-$G35/T1_T2!Q$7)*(1-EXP(-$F35/T1_T2!Q$6))</f>
        <v>0.3599874452002651</v>
      </c>
      <c r="AI35" s="65">
        <f>EXP(-$G35/T1_T2!R$7)*(1-EXP(-$F35/T1_T2!R$6))</f>
        <v>0.3599874452002651</v>
      </c>
      <c r="AJ35" s="65">
        <f>EXP(-$G35/T1_T2!S$7)*(1-EXP(-$F35/T1_T2!S$6))</f>
        <v>0.3551282419202253</v>
      </c>
      <c r="AK35" s="65">
        <f>EXP(-$G35/T1_T2!T$7)*(1-EXP(-$F35/T1_T2!T$6))</f>
        <v>0.3551282419202253</v>
      </c>
      <c r="AL35" s="65">
        <f t="shared" si="12"/>
        <v>0.37061250576937105</v>
      </c>
      <c r="AM35" s="65">
        <f t="shared" si="13"/>
        <v>0.51661575933603499</v>
      </c>
      <c r="AN35" s="65">
        <f t="shared" si="14"/>
        <v>0.50684740464676747</v>
      </c>
      <c r="AO35" s="65">
        <f t="shared" si="15"/>
        <v>0.43461492017544179</v>
      </c>
      <c r="AP35" s="65">
        <f t="shared" si="16"/>
        <v>0.76060371502823154</v>
      </c>
      <c r="AQ35" s="65">
        <f t="shared" si="17"/>
        <v>0.71293358889646385</v>
      </c>
      <c r="AR35" s="65">
        <f t="shared" si="18"/>
        <v>0.71293358889646385</v>
      </c>
      <c r="AS35" s="65">
        <f t="shared" si="19"/>
        <v>0.31891279022054397</v>
      </c>
      <c r="AT35" s="65">
        <f t="shared" si="20"/>
        <v>0.31460802321561626</v>
      </c>
      <c r="AU35" s="97">
        <v>15.085000000000001</v>
      </c>
      <c r="AV35" s="97">
        <v>2.3660000000000001</v>
      </c>
      <c r="AW35" s="97">
        <v>9.5890000000000004</v>
      </c>
      <c r="AX35" s="97"/>
      <c r="AY35" s="97">
        <v>6.8639999999999999</v>
      </c>
      <c r="AZ35" s="97">
        <v>6.8639999999999999</v>
      </c>
      <c r="BA35" s="97"/>
      <c r="BB35" s="97"/>
      <c r="BC35" s="65">
        <f t="shared" si="21"/>
        <v>1.5731567421003234</v>
      </c>
      <c r="BD35" s="65">
        <f t="shared" si="21"/>
        <v>0.24674105746167482</v>
      </c>
      <c r="BE35" s="65">
        <f t="shared" si="22"/>
        <v>0</v>
      </c>
      <c r="BF35" s="65">
        <f t="shared" si="22"/>
        <v>0.71582021065804569</v>
      </c>
      <c r="BG35" s="65">
        <f t="shared" si="22"/>
        <v>0.71582021065804569</v>
      </c>
      <c r="BH35" s="65">
        <f t="shared" si="22"/>
        <v>0</v>
      </c>
      <c r="BI35" s="65">
        <f t="shared" si="22"/>
        <v>0</v>
      </c>
      <c r="BJ35" s="65">
        <f t="shared" si="77"/>
        <v>18.793185618729098</v>
      </c>
      <c r="BK35" s="65">
        <f t="shared" si="77"/>
        <v>2.9476086956521743</v>
      </c>
      <c r="BL35" s="65">
        <f t="shared" si="77"/>
        <v>11.946162207357862</v>
      </c>
      <c r="BM35" s="65">
        <f t="shared" si="77"/>
        <v>0</v>
      </c>
      <c r="BN35" s="65">
        <f t="shared" si="77"/>
        <v>8.5513043478260862</v>
      </c>
      <c r="BO35" s="65">
        <f t="shared" si="77"/>
        <v>8.5513043478260862</v>
      </c>
      <c r="BP35" s="65">
        <f t="shared" si="77"/>
        <v>0</v>
      </c>
      <c r="BQ35" s="65">
        <f t="shared" si="77"/>
        <v>0</v>
      </c>
      <c r="BR35" s="65">
        <f t="shared" si="78"/>
        <v>16.5130484280585</v>
      </c>
      <c r="BS35" s="65">
        <f t="shared" si="78"/>
        <v>2.5899816095980386</v>
      </c>
      <c r="BT35" s="65">
        <f t="shared" si="78"/>
        <v>10.496759786321045</v>
      </c>
      <c r="BU35" s="65">
        <f t="shared" si="78"/>
        <v>0</v>
      </c>
      <c r="BV35" s="65">
        <f t="shared" si="78"/>
        <v>7.5137928014712321</v>
      </c>
      <c r="BW35" s="65">
        <f t="shared" si="78"/>
        <v>7.5137928014712321</v>
      </c>
      <c r="BX35" s="65">
        <f t="shared" si="78"/>
        <v>0</v>
      </c>
      <c r="BY35" s="65">
        <f t="shared" si="78"/>
        <v>0</v>
      </c>
      <c r="BZ35" s="65">
        <f t="shared" si="7"/>
        <v>23.916080572808827</v>
      </c>
      <c r="CA35" s="65">
        <f t="shared" si="7"/>
        <v>3.823401065391236</v>
      </c>
      <c r="CB35" s="65">
        <f t="shared" si="7"/>
        <v>18.070951934225643</v>
      </c>
      <c r="CC35" s="65">
        <f t="shared" si="7"/>
        <v>0</v>
      </c>
      <c r="CD35" s="65">
        <f t="shared" si="7"/>
        <v>7.8857052845837838</v>
      </c>
      <c r="CE35" s="65">
        <f t="shared" si="7"/>
        <v>7.8857052845837838</v>
      </c>
      <c r="CF35" s="65">
        <f t="shared" si="7"/>
        <v>0</v>
      </c>
      <c r="CG35" s="65">
        <f t="shared" si="7"/>
        <v>0</v>
      </c>
    </row>
    <row r="36" spans="1:85" s="65" customFormat="1" x14ac:dyDescent="0.25">
      <c r="A36" s="65">
        <v>7</v>
      </c>
      <c r="B36" s="65" t="s">
        <v>57</v>
      </c>
      <c r="C36" s="65" t="s">
        <v>60</v>
      </c>
      <c r="D36" s="65">
        <v>1</v>
      </c>
      <c r="F36" s="97">
        <v>2000</v>
      </c>
      <c r="G36" s="97">
        <v>68</v>
      </c>
      <c r="H36" s="96">
        <v>0.43914799999999998</v>
      </c>
      <c r="I36" s="96">
        <v>0.47437200000000002</v>
      </c>
      <c r="J36" s="96">
        <v>8.6423E-2</v>
      </c>
      <c r="K36" s="65">
        <f t="shared" si="8"/>
        <v>0.91352</v>
      </c>
      <c r="L36" s="65">
        <f t="shared" si="9"/>
        <v>0.92574603897363239</v>
      </c>
      <c r="M36" s="65">
        <f t="shared" si="10"/>
        <v>0.48072072861021103</v>
      </c>
      <c r="N36" s="65">
        <f t="shared" si="0"/>
        <v>44700</v>
      </c>
      <c r="O36" s="65">
        <f t="shared" si="1"/>
        <v>0.46622011710645961</v>
      </c>
      <c r="P36" s="65">
        <f t="shared" si="2"/>
        <v>0.41967963987847956</v>
      </c>
      <c r="Q36" s="65">
        <f t="shared" si="3"/>
        <v>0.11410024301506089</v>
      </c>
      <c r="R36" s="65">
        <f t="shared" si="11"/>
        <v>0.5262673495850001</v>
      </c>
      <c r="S36" s="65">
        <f>EXP(-$G36/T1_T2!B$7)*(1-EXP(-$F36/T1_T2!B$6))</f>
        <v>0.40512573720483119</v>
      </c>
      <c r="T36" s="65">
        <f>EXP(-$G36/T1_T2!C$7)*(1-EXP(-$F36/T1_T2!C$6))</f>
        <v>0.35689090375591837</v>
      </c>
      <c r="U36" s="65">
        <f>EXP(-$G36/T1_T2!D$7)*(1-EXP(-$F36/T1_T2!D$6))</f>
        <v>0.28005979933352998</v>
      </c>
      <c r="V36" s="65">
        <f>EXP(-$G36/T1_T2!E$7)*(1-EXP(-$F36/T1_T2!E$6))</f>
        <v>0.56455437016961196</v>
      </c>
      <c r="W36" s="65">
        <f>EXP(-$G36/T1_T2!F$7)*(1-EXP(-$F36/T1_T2!F$6))</f>
        <v>0.60381569817389957</v>
      </c>
      <c r="X36" s="65">
        <f>EXP(-$G36/T1_T2!G$7)*(1-EXP(-$F36/T1_T2!G$6))</f>
        <v>0.57463545606104727</v>
      </c>
      <c r="Y36" s="65">
        <f>EXP(-$G36/T1_T2!H$7)*(1-EXP(-$F36/T1_T2!H$6))</f>
        <v>0.56934092656400681</v>
      </c>
      <c r="Z36" s="65">
        <f>EXP(-$G36/T1_T2!I$7)*(1-EXP(-$F36/T1_T2!I$6))</f>
        <v>0.49719462767558764</v>
      </c>
      <c r="AA36" s="65">
        <f>EXP(-$G36/T1_T2!J$7)*(1-EXP(-$F36/T1_T2!J$6))</f>
        <v>0.4832561872540499</v>
      </c>
      <c r="AB36" s="65">
        <f>EXP(-$G36/T1_T2!K$7)*(1-EXP(-$F36/T1_T2!K$6))</f>
        <v>0.8317569585107597</v>
      </c>
      <c r="AC36" s="65">
        <f>EXP(-$G36/T1_T2!L$7)*(1-EXP(-$F36/T1_T2!L$6))</f>
        <v>0.88834876177263444</v>
      </c>
      <c r="AD36" s="65">
        <f>EXP(-$G36/T1_T2!M$7)*(1-EXP(-$F36/T1_T2!M$6))</f>
        <v>0.79241266453820736</v>
      </c>
      <c r="AE36" s="65">
        <f>EXP(-$G36/T1_T2!N$7)*(1-EXP(-$F36/T1_T2!N$6))</f>
        <v>0.81846921079678747</v>
      </c>
      <c r="AF36" s="65">
        <f>EXP(-$G36/T1_T2!O$7)*(1-EXP(-$F36/T1_T2!O$6))</f>
        <v>0.79241266453820736</v>
      </c>
      <c r="AG36" s="65">
        <f>EXP(-$G36/T1_T2!P$7)*(1-EXP(-$F36/T1_T2!P$6))</f>
        <v>0.81846921079678747</v>
      </c>
      <c r="AH36" s="65">
        <f>EXP(-$G36/T1_T2!Q$7)*(1-EXP(-$F36/T1_T2!Q$6))</f>
        <v>0.3599874452002651</v>
      </c>
      <c r="AI36" s="65">
        <f>EXP(-$G36/T1_T2!R$7)*(1-EXP(-$F36/T1_T2!R$6))</f>
        <v>0.3599874452002651</v>
      </c>
      <c r="AJ36" s="65">
        <f>EXP(-$G36/T1_T2!S$7)*(1-EXP(-$F36/T1_T2!S$6))</f>
        <v>0.3551282419202253</v>
      </c>
      <c r="AK36" s="65">
        <f>EXP(-$G36/T1_T2!T$7)*(1-EXP(-$F36/T1_T2!T$6))</f>
        <v>0.3551282419202253</v>
      </c>
      <c r="AL36" s="65">
        <f t="shared" si="12"/>
        <v>0.37061250576937105</v>
      </c>
      <c r="AM36" s="65">
        <f t="shared" si="13"/>
        <v>0.51661575933603499</v>
      </c>
      <c r="AN36" s="65">
        <f t="shared" si="14"/>
        <v>0.50684740464676747</v>
      </c>
      <c r="AO36" s="65">
        <f t="shared" si="15"/>
        <v>0.43461492017544179</v>
      </c>
      <c r="AP36" s="65">
        <f t="shared" si="16"/>
        <v>0.76060371502823154</v>
      </c>
      <c r="AQ36" s="65">
        <f t="shared" si="17"/>
        <v>0.71293358889646385</v>
      </c>
      <c r="AR36" s="65">
        <f t="shared" si="18"/>
        <v>0.71293358889646385</v>
      </c>
      <c r="AS36" s="65">
        <f t="shared" si="19"/>
        <v>0.31891279022054397</v>
      </c>
      <c r="AT36" s="65">
        <f t="shared" si="20"/>
        <v>0.31460802321561626</v>
      </c>
      <c r="AU36" s="97">
        <v>15.111000000000001</v>
      </c>
      <c r="AV36" s="97">
        <v>2.4729999999999999</v>
      </c>
      <c r="AW36" s="97">
        <v>9.6760000000000002</v>
      </c>
      <c r="AX36" s="97"/>
      <c r="AY36" s="97">
        <v>6.5869999999999997</v>
      </c>
      <c r="AZ36" s="97">
        <v>6.5869999999999997</v>
      </c>
      <c r="BA36" s="97"/>
      <c r="BB36" s="97"/>
      <c r="BC36" s="65">
        <f t="shared" si="21"/>
        <v>1.5616990491938818</v>
      </c>
      <c r="BD36" s="65">
        <f t="shared" si="21"/>
        <v>0.2555808185200496</v>
      </c>
      <c r="BE36" s="65">
        <f t="shared" si="22"/>
        <v>0</v>
      </c>
      <c r="BF36" s="65">
        <f t="shared" si="22"/>
        <v>0.68075651095494005</v>
      </c>
      <c r="BG36" s="65">
        <f t="shared" si="22"/>
        <v>0.68075651095494005</v>
      </c>
      <c r="BH36" s="65">
        <f t="shared" si="22"/>
        <v>0</v>
      </c>
      <c r="BI36" s="65">
        <f t="shared" si="22"/>
        <v>0</v>
      </c>
      <c r="BJ36" s="65">
        <f t="shared" si="77"/>
        <v>18.825576923076927</v>
      </c>
      <c r="BK36" s="65">
        <f t="shared" si="77"/>
        <v>3.0809113712374581</v>
      </c>
      <c r="BL36" s="65">
        <f t="shared" si="77"/>
        <v>12.054548494983278</v>
      </c>
      <c r="BM36" s="65">
        <f t="shared" si="77"/>
        <v>0</v>
      </c>
      <c r="BN36" s="65">
        <f t="shared" si="77"/>
        <v>8.2062123745819395</v>
      </c>
      <c r="BO36" s="65">
        <f t="shared" si="77"/>
        <v>8.2062123745819395</v>
      </c>
      <c r="BP36" s="65">
        <f t="shared" si="77"/>
        <v>0</v>
      </c>
      <c r="BQ36" s="65">
        <f t="shared" si="77"/>
        <v>0</v>
      </c>
      <c r="BR36" s="65">
        <f t="shared" si="78"/>
        <v>16.541509764427708</v>
      </c>
      <c r="BS36" s="65">
        <f t="shared" si="78"/>
        <v>2.7071109554251684</v>
      </c>
      <c r="BT36" s="65">
        <f t="shared" si="78"/>
        <v>10.591995796479551</v>
      </c>
      <c r="BU36" s="65">
        <f t="shared" si="78"/>
        <v>0</v>
      </c>
      <c r="BV36" s="65">
        <f t="shared" si="78"/>
        <v>7.2105701024608111</v>
      </c>
      <c r="BW36" s="65">
        <f t="shared" si="78"/>
        <v>7.2105701024608111</v>
      </c>
      <c r="BX36" s="65">
        <f t="shared" si="78"/>
        <v>0</v>
      </c>
      <c r="BY36" s="65">
        <f t="shared" si="78"/>
        <v>0</v>
      </c>
      <c r="BZ36" s="65">
        <f t="shared" si="7"/>
        <v>23.957301527060935</v>
      </c>
      <c r="CA36" s="65">
        <f t="shared" si="7"/>
        <v>3.9963105810281179</v>
      </c>
      <c r="CB36" s="65">
        <f t="shared" si="7"/>
        <v>18.234907802228314</v>
      </c>
      <c r="CC36" s="65">
        <f t="shared" si="7"/>
        <v>0</v>
      </c>
      <c r="CD36" s="65">
        <f t="shared" si="7"/>
        <v>7.5674738795969381</v>
      </c>
      <c r="CE36" s="65">
        <f t="shared" si="7"/>
        <v>7.5674738795969381</v>
      </c>
      <c r="CF36" s="65">
        <f t="shared" si="7"/>
        <v>0</v>
      </c>
      <c r="CG36" s="65">
        <f t="shared" si="7"/>
        <v>0</v>
      </c>
    </row>
    <row r="37" spans="1:85" s="65" customFormat="1" x14ac:dyDescent="0.25">
      <c r="A37" s="65">
        <v>7</v>
      </c>
      <c r="B37" s="65" t="s">
        <v>59</v>
      </c>
      <c r="C37" s="65" t="s">
        <v>60</v>
      </c>
      <c r="D37" s="65">
        <v>2</v>
      </c>
      <c r="F37" s="97">
        <v>2000</v>
      </c>
      <c r="G37" s="97">
        <v>68</v>
      </c>
      <c r="H37" s="96">
        <v>0.498114</v>
      </c>
      <c r="I37" s="96">
        <v>0.38720300000000002</v>
      </c>
      <c r="J37" s="96">
        <v>0.11463</v>
      </c>
      <c r="K37" s="65">
        <f t="shared" si="8"/>
        <v>0.88531700000000002</v>
      </c>
      <c r="L37" s="65">
        <f t="shared" si="9"/>
        <v>1.2864414790174663</v>
      </c>
      <c r="M37" s="65">
        <f t="shared" si="10"/>
        <v>0.56263914507458912</v>
      </c>
      <c r="N37" s="65">
        <f t="shared" si="0"/>
        <v>47245</v>
      </c>
      <c r="O37" s="65">
        <f t="shared" si="1"/>
        <v>0.51707200075613324</v>
      </c>
      <c r="P37" s="65">
        <f t="shared" si="2"/>
        <v>0.33494981387924766</v>
      </c>
      <c r="Q37" s="65">
        <f t="shared" si="3"/>
        <v>0.14797818536461915</v>
      </c>
      <c r="R37" s="65">
        <f t="shared" si="11"/>
        <v>0.60687648118189563</v>
      </c>
      <c r="S37" s="65">
        <f>EXP(-$G37/T1_T2!B$7)*(1-EXP(-$F37/T1_T2!B$6))</f>
        <v>0.40512573720483119</v>
      </c>
      <c r="T37" s="65">
        <f>EXP(-$G37/T1_T2!C$7)*(1-EXP(-$F37/T1_T2!C$6))</f>
        <v>0.35689090375591837</v>
      </c>
      <c r="U37" s="65">
        <f>EXP(-$G37/T1_T2!D$7)*(1-EXP(-$F37/T1_T2!D$6))</f>
        <v>0.28005979933352998</v>
      </c>
      <c r="V37" s="65">
        <f>EXP(-$G37/T1_T2!E$7)*(1-EXP(-$F37/T1_T2!E$6))</f>
        <v>0.56455437016961196</v>
      </c>
      <c r="W37" s="65">
        <f>EXP(-$G37/T1_T2!F$7)*(1-EXP(-$F37/T1_T2!F$6))</f>
        <v>0.60381569817389957</v>
      </c>
      <c r="X37" s="65">
        <f>EXP(-$G37/T1_T2!G$7)*(1-EXP(-$F37/T1_T2!G$6))</f>
        <v>0.57463545606104727</v>
      </c>
      <c r="Y37" s="65">
        <f>EXP(-$G37/T1_T2!H$7)*(1-EXP(-$F37/T1_T2!H$6))</f>
        <v>0.56934092656400681</v>
      </c>
      <c r="Z37" s="65">
        <f>EXP(-$G37/T1_T2!I$7)*(1-EXP(-$F37/T1_T2!I$6))</f>
        <v>0.49719462767558764</v>
      </c>
      <c r="AA37" s="65">
        <f>EXP(-$G37/T1_T2!J$7)*(1-EXP(-$F37/T1_T2!J$6))</f>
        <v>0.4832561872540499</v>
      </c>
      <c r="AB37" s="65">
        <f>EXP(-$G37/T1_T2!K$7)*(1-EXP(-$F37/T1_T2!K$6))</f>
        <v>0.8317569585107597</v>
      </c>
      <c r="AC37" s="65">
        <f>EXP(-$G37/T1_T2!L$7)*(1-EXP(-$F37/T1_T2!L$6))</f>
        <v>0.88834876177263444</v>
      </c>
      <c r="AD37" s="65">
        <f>EXP(-$G37/T1_T2!M$7)*(1-EXP(-$F37/T1_T2!M$6))</f>
        <v>0.79241266453820736</v>
      </c>
      <c r="AE37" s="65">
        <f>EXP(-$G37/T1_T2!N$7)*(1-EXP(-$F37/T1_T2!N$6))</f>
        <v>0.81846921079678747</v>
      </c>
      <c r="AF37" s="65">
        <f>EXP(-$G37/T1_T2!O$7)*(1-EXP(-$F37/T1_T2!O$6))</f>
        <v>0.79241266453820736</v>
      </c>
      <c r="AG37" s="65">
        <f>EXP(-$G37/T1_T2!P$7)*(1-EXP(-$F37/T1_T2!P$6))</f>
        <v>0.81846921079678747</v>
      </c>
      <c r="AH37" s="65">
        <f>EXP(-$G37/T1_T2!Q$7)*(1-EXP(-$F37/T1_T2!Q$6))</f>
        <v>0.3599874452002651</v>
      </c>
      <c r="AI37" s="65">
        <f>EXP(-$G37/T1_T2!R$7)*(1-EXP(-$F37/T1_T2!R$6))</f>
        <v>0.3599874452002651</v>
      </c>
      <c r="AJ37" s="65">
        <f>EXP(-$G37/T1_T2!S$7)*(1-EXP(-$F37/T1_T2!S$6))</f>
        <v>0.3551282419202253</v>
      </c>
      <c r="AK37" s="65">
        <f>EXP(-$G37/T1_T2!T$7)*(1-EXP(-$F37/T1_T2!T$6))</f>
        <v>0.3551282419202253</v>
      </c>
      <c r="AL37" s="65">
        <f t="shared" si="12"/>
        <v>0.37046245818150203</v>
      </c>
      <c r="AM37" s="65">
        <f t="shared" si="13"/>
        <v>0.49416321343993558</v>
      </c>
      <c r="AN37" s="65">
        <f t="shared" si="14"/>
        <v>0.48782854235735129</v>
      </c>
      <c r="AO37" s="65">
        <f t="shared" si="15"/>
        <v>0.41895199087415569</v>
      </c>
      <c r="AP37" s="65">
        <f t="shared" si="16"/>
        <v>0.72763048709559863</v>
      </c>
      <c r="AQ37" s="65">
        <f t="shared" si="17"/>
        <v>0.68388051169954811</v>
      </c>
      <c r="AR37" s="65">
        <f t="shared" si="18"/>
        <v>0.68388051169954811</v>
      </c>
      <c r="AS37" s="65">
        <f t="shared" si="19"/>
        <v>0.30671715630548457</v>
      </c>
      <c r="AT37" s="65">
        <f t="shared" si="20"/>
        <v>0.30257700910914292</v>
      </c>
      <c r="AU37" s="97">
        <v>14.34</v>
      </c>
      <c r="AV37" s="97">
        <v>1.9690000000000001</v>
      </c>
      <c r="AW37" s="97">
        <v>9.06</v>
      </c>
      <c r="AX37" s="97"/>
      <c r="AY37" s="97">
        <v>5.5570000000000004</v>
      </c>
      <c r="AZ37" s="97">
        <v>7.5949999999999998</v>
      </c>
      <c r="BA37" s="97"/>
      <c r="BB37" s="97"/>
      <c r="BC37" s="65">
        <f t="shared" si="21"/>
        <v>1.5827814569536423</v>
      </c>
      <c r="BD37" s="65">
        <f t="shared" si="21"/>
        <v>0.21732891832229581</v>
      </c>
      <c r="BE37" s="65">
        <f t="shared" si="22"/>
        <v>0</v>
      </c>
      <c r="BF37" s="65">
        <f t="shared" si="22"/>
        <v>0.61335540838852098</v>
      </c>
      <c r="BG37" s="65">
        <f t="shared" si="22"/>
        <v>0.83830022075055177</v>
      </c>
      <c r="BH37" s="65">
        <f t="shared" si="22"/>
        <v>0</v>
      </c>
      <c r="BI37" s="65">
        <f t="shared" si="22"/>
        <v>0</v>
      </c>
      <c r="BJ37" s="65">
        <f t="shared" si="77"/>
        <v>18.882198996655518</v>
      </c>
      <c r="BK37" s="65">
        <f t="shared" si="77"/>
        <v>2.59268129877369</v>
      </c>
      <c r="BL37" s="65">
        <f t="shared" si="77"/>
        <v>11.929757525083613</v>
      </c>
      <c r="BM37" s="65">
        <f t="shared" si="77"/>
        <v>0</v>
      </c>
      <c r="BN37" s="65">
        <f t="shared" si="77"/>
        <v>7.3171812987736908</v>
      </c>
      <c r="BO37" s="65">
        <f t="shared" si="77"/>
        <v>10.000718366778148</v>
      </c>
      <c r="BP37" s="65">
        <f t="shared" si="77"/>
        <v>0</v>
      </c>
      <c r="BQ37" s="65">
        <f t="shared" si="77"/>
        <v>0</v>
      </c>
      <c r="BR37" s="65">
        <f t="shared" si="78"/>
        <v>16.197587982609619</v>
      </c>
      <c r="BS37" s="65">
        <f t="shared" si="78"/>
        <v>2.2240621156037896</v>
      </c>
      <c r="BT37" s="65">
        <f t="shared" si="78"/>
        <v>10.233622532945827</v>
      </c>
      <c r="BU37" s="65">
        <f t="shared" si="78"/>
        <v>0</v>
      </c>
      <c r="BV37" s="65">
        <f t="shared" si="78"/>
        <v>6.2768477279889581</v>
      </c>
      <c r="BW37" s="65">
        <f t="shared" si="78"/>
        <v>8.5788480284463073</v>
      </c>
      <c r="BX37" s="65">
        <f t="shared" si="78"/>
        <v>0</v>
      </c>
      <c r="BY37" s="65">
        <f t="shared" si="78"/>
        <v>0</v>
      </c>
      <c r="BZ37" s="65">
        <f t="shared" si="7"/>
        <v>23.758292053927406</v>
      </c>
      <c r="CA37" s="65">
        <f t="shared" si="7"/>
        <v>3.3045702376539743</v>
      </c>
      <c r="CB37" s="65">
        <f t="shared" si="7"/>
        <v>17.705182877178494</v>
      </c>
      <c r="CC37" s="65">
        <f t="shared" si="7"/>
        <v>0</v>
      </c>
      <c r="CD37" s="65">
        <f t="shared" si="7"/>
        <v>6.6526801937179503</v>
      </c>
      <c r="CE37" s="65">
        <f t="shared" si="7"/>
        <v>9.0925150389216896</v>
      </c>
      <c r="CF37" s="65">
        <f t="shared" si="7"/>
        <v>0</v>
      </c>
      <c r="CG37" s="65">
        <f t="shared" si="7"/>
        <v>0</v>
      </c>
    </row>
    <row r="38" spans="1:85" s="65" customFormat="1" x14ac:dyDescent="0.25">
      <c r="A38" s="65">
        <v>8</v>
      </c>
      <c r="B38" s="65" t="s">
        <v>56</v>
      </c>
      <c r="C38" s="65" t="s">
        <v>60</v>
      </c>
      <c r="D38" s="65">
        <v>1</v>
      </c>
      <c r="F38" s="97">
        <v>2000</v>
      </c>
      <c r="G38" s="97">
        <v>68</v>
      </c>
      <c r="H38" s="96">
        <v>0.53764500000000004</v>
      </c>
      <c r="I38" s="96">
        <v>0.32033800000000001</v>
      </c>
      <c r="J38" s="96">
        <v>0.14074999999999999</v>
      </c>
      <c r="K38" s="65">
        <f t="shared" si="8"/>
        <v>0.85798300000000005</v>
      </c>
      <c r="L38" s="65">
        <f t="shared" si="9"/>
        <v>1.6783678489595366</v>
      </c>
      <c r="M38" s="65">
        <f t="shared" si="10"/>
        <v>0.62663829003604965</v>
      </c>
      <c r="N38" s="65">
        <f t="shared" si="0"/>
        <v>49570</v>
      </c>
      <c r="O38" s="65">
        <f t="shared" si="1"/>
        <v>0.54882534628835655</v>
      </c>
      <c r="P38" s="65">
        <f t="shared" si="2"/>
        <v>0.27249953311714287</v>
      </c>
      <c r="Q38" s="65">
        <f t="shared" si="3"/>
        <v>0.17867512059450052</v>
      </c>
      <c r="R38" s="65">
        <f t="shared" si="11"/>
        <v>0.6682195560490185</v>
      </c>
      <c r="S38" s="65">
        <f>EXP(-$G38/T1_T2!B$7)*(1-EXP(-$F38/T1_T2!B$6))</f>
        <v>0.40512573720483119</v>
      </c>
      <c r="T38" s="65">
        <f>EXP(-$G38/T1_T2!C$7)*(1-EXP(-$F38/T1_T2!C$6))</f>
        <v>0.35689090375591837</v>
      </c>
      <c r="U38" s="65">
        <f>EXP(-$G38/T1_T2!D$7)*(1-EXP(-$F38/T1_T2!D$6))</f>
        <v>0.28005979933352998</v>
      </c>
      <c r="V38" s="65">
        <f>EXP(-$G38/T1_T2!E$7)*(1-EXP(-$F38/T1_T2!E$6))</f>
        <v>0.56455437016961196</v>
      </c>
      <c r="W38" s="65">
        <f>EXP(-$G38/T1_T2!F$7)*(1-EXP(-$F38/T1_T2!F$6))</f>
        <v>0.60381569817389957</v>
      </c>
      <c r="X38" s="65">
        <f>EXP(-$G38/T1_T2!G$7)*(1-EXP(-$F38/T1_T2!G$6))</f>
        <v>0.57463545606104727</v>
      </c>
      <c r="Y38" s="65">
        <f>EXP(-$G38/T1_T2!H$7)*(1-EXP(-$F38/T1_T2!H$6))</f>
        <v>0.56934092656400681</v>
      </c>
      <c r="Z38" s="65">
        <f>EXP(-$G38/T1_T2!I$7)*(1-EXP(-$F38/T1_T2!I$6))</f>
        <v>0.49719462767558764</v>
      </c>
      <c r="AA38" s="65">
        <f>EXP(-$G38/T1_T2!J$7)*(1-EXP(-$F38/T1_T2!J$6))</f>
        <v>0.4832561872540499</v>
      </c>
      <c r="AB38" s="65">
        <f>EXP(-$G38/T1_T2!K$7)*(1-EXP(-$F38/T1_T2!K$6))</f>
        <v>0.8317569585107597</v>
      </c>
      <c r="AC38" s="65">
        <f>EXP(-$G38/T1_T2!L$7)*(1-EXP(-$F38/T1_T2!L$6))</f>
        <v>0.88834876177263444</v>
      </c>
      <c r="AD38" s="65">
        <f>EXP(-$G38/T1_T2!M$7)*(1-EXP(-$F38/T1_T2!M$6))</f>
        <v>0.79241266453820736</v>
      </c>
      <c r="AE38" s="65">
        <f>EXP(-$G38/T1_T2!N$7)*(1-EXP(-$F38/T1_T2!N$6))</f>
        <v>0.81846921079678747</v>
      </c>
      <c r="AF38" s="65">
        <f>EXP(-$G38/T1_T2!O$7)*(1-EXP(-$F38/T1_T2!O$6))</f>
        <v>0.79241266453820736</v>
      </c>
      <c r="AG38" s="65">
        <f>EXP(-$G38/T1_T2!P$7)*(1-EXP(-$F38/T1_T2!P$6))</f>
        <v>0.81846921079678747</v>
      </c>
      <c r="AH38" s="65">
        <f>EXP(-$G38/T1_T2!Q$7)*(1-EXP(-$F38/T1_T2!Q$6))</f>
        <v>0.3599874452002651</v>
      </c>
      <c r="AI38" s="65">
        <f>EXP(-$G38/T1_T2!R$7)*(1-EXP(-$F38/T1_T2!R$6))</f>
        <v>0.3599874452002651</v>
      </c>
      <c r="AJ38" s="65">
        <f>EXP(-$G38/T1_T2!S$7)*(1-EXP(-$F38/T1_T2!S$6))</f>
        <v>0.3551282419202253</v>
      </c>
      <c r="AK38" s="65">
        <f>EXP(-$G38/T1_T2!T$7)*(1-EXP(-$F38/T1_T2!T$6))</f>
        <v>0.3551282419202253</v>
      </c>
      <c r="AL38" s="65">
        <f t="shared" si="12"/>
        <v>0.36963559607860019</v>
      </c>
      <c r="AM38" s="65">
        <f t="shared" si="13"/>
        <v>0.4743812435481316</v>
      </c>
      <c r="AN38" s="65">
        <f t="shared" si="14"/>
        <v>0.47051963983544531</v>
      </c>
      <c r="AO38" s="65">
        <f t="shared" si="15"/>
        <v>0.404560099109464</v>
      </c>
      <c r="AP38" s="65">
        <f t="shared" si="16"/>
        <v>0.69856392361065278</v>
      </c>
      <c r="AQ38" s="65">
        <f t="shared" si="17"/>
        <v>0.65792863283134195</v>
      </c>
      <c r="AR38" s="65">
        <f t="shared" si="18"/>
        <v>0.65792863283134195</v>
      </c>
      <c r="AS38" s="65">
        <f t="shared" si="19"/>
        <v>0.29566664501660156</v>
      </c>
      <c r="AT38" s="65">
        <f t="shared" si="20"/>
        <v>0.29167566046861604</v>
      </c>
      <c r="AU38" s="97">
        <v>14.534000000000001</v>
      </c>
      <c r="AV38" s="97">
        <v>2.5379999999999998</v>
      </c>
      <c r="AW38" s="97">
        <v>10.429</v>
      </c>
      <c r="AX38" s="97"/>
      <c r="AY38" s="97">
        <v>8.2750000000000004</v>
      </c>
      <c r="AZ38" s="97">
        <v>8.2750000000000004</v>
      </c>
      <c r="BA38" s="97"/>
      <c r="BB38" s="97"/>
      <c r="BC38" s="65">
        <f t="shared" si="21"/>
        <v>1.3936139610700931</v>
      </c>
      <c r="BD38" s="65">
        <f t="shared" si="21"/>
        <v>0.24335986192348258</v>
      </c>
      <c r="BE38" s="65">
        <f t="shared" si="22"/>
        <v>0</v>
      </c>
      <c r="BF38" s="65">
        <f t="shared" si="22"/>
        <v>0.79346054271742261</v>
      </c>
      <c r="BG38" s="65">
        <f t="shared" si="22"/>
        <v>0.79346054271742261</v>
      </c>
      <c r="BH38" s="65">
        <f t="shared" si="22"/>
        <v>0</v>
      </c>
      <c r="BI38" s="65">
        <f t="shared" si="22"/>
        <v>0</v>
      </c>
      <c r="BJ38" s="65">
        <f t="shared" si="77"/>
        <v>20.079442028985508</v>
      </c>
      <c r="BK38" s="65">
        <f t="shared" si="77"/>
        <v>3.5063729096989964</v>
      </c>
      <c r="BL38" s="65">
        <f t="shared" si="77"/>
        <v>14.408180880713489</v>
      </c>
      <c r="BM38" s="65">
        <f t="shared" si="77"/>
        <v>0</v>
      </c>
      <c r="BN38" s="65">
        <f t="shared" si="77"/>
        <v>11.432323021181716</v>
      </c>
      <c r="BO38" s="65">
        <f t="shared" si="77"/>
        <v>11.432323021181716</v>
      </c>
      <c r="BP38" s="65">
        <f t="shared" si="77"/>
        <v>0</v>
      </c>
      <c r="BQ38" s="65">
        <f t="shared" si="77"/>
        <v>0</v>
      </c>
      <c r="BR38" s="65">
        <f t="shared" si="78"/>
        <v>16.939729575061509</v>
      </c>
      <c r="BS38" s="65">
        <f t="shared" si="78"/>
        <v>2.9581005684261807</v>
      </c>
      <c r="BT38" s="65">
        <f t="shared" si="78"/>
        <v>12.155252493347771</v>
      </c>
      <c r="BU38" s="65">
        <f t="shared" si="78"/>
        <v>0</v>
      </c>
      <c r="BV38" s="65">
        <f t="shared" si="78"/>
        <v>9.6447132402390263</v>
      </c>
      <c r="BW38" s="65">
        <f t="shared" si="78"/>
        <v>9.6447132402390263</v>
      </c>
      <c r="BX38" s="65">
        <f t="shared" si="78"/>
        <v>0</v>
      </c>
      <c r="BY38" s="65">
        <f t="shared" si="78"/>
        <v>0</v>
      </c>
      <c r="BZ38" s="65">
        <f t="shared" si="7"/>
        <v>25.027859462203754</v>
      </c>
      <c r="CA38" s="65">
        <f t="shared" si="7"/>
        <v>4.4063594591248814</v>
      </c>
      <c r="CB38" s="65">
        <f t="shared" si="7"/>
        <v>21.058415064601036</v>
      </c>
      <c r="CC38" s="65">
        <f t="shared" si="7"/>
        <v>0</v>
      </c>
      <c r="CD38" s="65">
        <f t="shared" si="7"/>
        <v>10.274371770531038</v>
      </c>
      <c r="CE38" s="65">
        <f t="shared" si="7"/>
        <v>10.274371770531038</v>
      </c>
      <c r="CF38" s="65">
        <f t="shared" si="7"/>
        <v>0</v>
      </c>
      <c r="CG38" s="65">
        <f t="shared" si="7"/>
        <v>0</v>
      </c>
    </row>
    <row r="39" spans="1:85" s="65" customFormat="1" x14ac:dyDescent="0.25">
      <c r="A39" s="65">
        <v>8</v>
      </c>
      <c r="B39" s="65" t="s">
        <v>58</v>
      </c>
      <c r="C39" s="65" t="s">
        <v>60</v>
      </c>
      <c r="D39" s="65">
        <v>1</v>
      </c>
      <c r="F39" s="97">
        <v>2000</v>
      </c>
      <c r="G39" s="97">
        <v>68</v>
      </c>
      <c r="H39" s="96">
        <v>0.53764500000000004</v>
      </c>
      <c r="I39" s="96">
        <v>0.32033800000000001</v>
      </c>
      <c r="J39" s="96">
        <v>0.14074999999999999</v>
      </c>
      <c r="K39" s="65">
        <f t="shared" ref="K39:K41" si="79">H39+I39</f>
        <v>0.85798300000000005</v>
      </c>
      <c r="L39" s="65">
        <f t="shared" ref="L39:L41" si="80">H39/I39</f>
        <v>1.6783678489595366</v>
      </c>
      <c r="M39" s="65">
        <f t="shared" ref="M39:M41" si="81">H39/(H39+I39)</f>
        <v>0.62663829003604965</v>
      </c>
      <c r="N39" s="65">
        <f t="shared" ref="N39:N41" si="82">ROUND(($B$2*H39+$B$3*I39+$B$4*J39)/(1-J39),0)</f>
        <v>49570</v>
      </c>
      <c r="O39" s="65">
        <f t="shared" ref="O39:O41" si="83">H39*0.78/(H39*0.78+I39*0.65+J39*0.97)</f>
        <v>0.54882534628835655</v>
      </c>
      <c r="P39" s="65">
        <f t="shared" ref="P39:P41" si="84">I39*0.65/(H39*0.78+I39*0.65+J39*0.97)</f>
        <v>0.27249953311714287</v>
      </c>
      <c r="Q39" s="65">
        <f t="shared" ref="Q39:Q41" si="85">J39*0.97/(H39*0.78+I39*0.65+J39*0.97)</f>
        <v>0.17867512059450052</v>
      </c>
      <c r="R39" s="65">
        <f t="shared" ref="R39:R41" si="86">O39/(O39+P39)</f>
        <v>0.6682195560490185</v>
      </c>
      <c r="S39" s="65">
        <f>EXP(-$G39/T1_T2!B$7)*(1-EXP(-$F39/T1_T2!B$6))</f>
        <v>0.40512573720483119</v>
      </c>
      <c r="T39" s="65">
        <f>EXP(-$G39/T1_T2!C$7)*(1-EXP(-$F39/T1_T2!C$6))</f>
        <v>0.35689090375591837</v>
      </c>
      <c r="U39" s="65">
        <f>EXP(-$G39/T1_T2!D$7)*(1-EXP(-$F39/T1_T2!D$6))</f>
        <v>0.28005979933352998</v>
      </c>
      <c r="V39" s="65">
        <f>EXP(-$G39/T1_T2!E$7)*(1-EXP(-$F39/T1_T2!E$6))</f>
        <v>0.56455437016961196</v>
      </c>
      <c r="W39" s="65">
        <f>EXP(-$G39/T1_T2!F$7)*(1-EXP(-$F39/T1_T2!F$6))</f>
        <v>0.60381569817389957</v>
      </c>
      <c r="X39" s="65">
        <f>EXP(-$G39/T1_T2!G$7)*(1-EXP(-$F39/T1_T2!G$6))</f>
        <v>0.57463545606104727</v>
      </c>
      <c r="Y39" s="65">
        <f>EXP(-$G39/T1_T2!H$7)*(1-EXP(-$F39/T1_T2!H$6))</f>
        <v>0.56934092656400681</v>
      </c>
      <c r="Z39" s="65">
        <f>EXP(-$G39/T1_T2!I$7)*(1-EXP(-$F39/T1_T2!I$6))</f>
        <v>0.49719462767558764</v>
      </c>
      <c r="AA39" s="65">
        <f>EXP(-$G39/T1_T2!J$7)*(1-EXP(-$F39/T1_T2!J$6))</f>
        <v>0.4832561872540499</v>
      </c>
      <c r="AB39" s="65">
        <f>EXP(-$G39/T1_T2!K$7)*(1-EXP(-$F39/T1_T2!K$6))</f>
        <v>0.8317569585107597</v>
      </c>
      <c r="AC39" s="65">
        <f>EXP(-$G39/T1_T2!L$7)*(1-EXP(-$F39/T1_T2!L$6))</f>
        <v>0.88834876177263444</v>
      </c>
      <c r="AD39" s="65">
        <f>EXP(-$G39/T1_T2!M$7)*(1-EXP(-$F39/T1_T2!M$6))</f>
        <v>0.79241266453820736</v>
      </c>
      <c r="AE39" s="65">
        <f>EXP(-$G39/T1_T2!N$7)*(1-EXP(-$F39/T1_T2!N$6))</f>
        <v>0.81846921079678747</v>
      </c>
      <c r="AF39" s="65">
        <f>EXP(-$G39/T1_T2!O$7)*(1-EXP(-$F39/T1_T2!O$6))</f>
        <v>0.79241266453820736</v>
      </c>
      <c r="AG39" s="65">
        <f>EXP(-$G39/T1_T2!P$7)*(1-EXP(-$F39/T1_T2!P$6))</f>
        <v>0.81846921079678747</v>
      </c>
      <c r="AH39" s="65">
        <f>EXP(-$G39/T1_T2!Q$7)*(1-EXP(-$F39/T1_T2!Q$6))</f>
        <v>0.3599874452002651</v>
      </c>
      <c r="AI39" s="65">
        <f>EXP(-$G39/T1_T2!R$7)*(1-EXP(-$F39/T1_T2!R$6))</f>
        <v>0.3599874452002651</v>
      </c>
      <c r="AJ39" s="65">
        <f>EXP(-$G39/T1_T2!S$7)*(1-EXP(-$F39/T1_T2!S$6))</f>
        <v>0.3551282419202253</v>
      </c>
      <c r="AK39" s="65">
        <f>EXP(-$G39/T1_T2!T$7)*(1-EXP(-$F39/T1_T2!T$6))</f>
        <v>0.3551282419202253</v>
      </c>
      <c r="AL39" s="65">
        <f t="shared" ref="AL39:AL41" si="87">O39*S39+P39*T39+Q39*U39</f>
        <v>0.36963559607860019</v>
      </c>
      <c r="AM39" s="65">
        <f t="shared" ref="AM39:AM41" si="88">$O39*V39+$P39*W39</f>
        <v>0.4743812435481316</v>
      </c>
      <c r="AN39" s="65">
        <f t="shared" ref="AN39:AN41" si="89">$O39*X39+$P39*Y39</f>
        <v>0.47051963983544531</v>
      </c>
      <c r="AO39" s="65">
        <f t="shared" ref="AO39:AO41" si="90">$O39*Z39+$P39*AA39</f>
        <v>0.404560099109464</v>
      </c>
      <c r="AP39" s="65">
        <f t="shared" ref="AP39:AP41" si="91">$O39*AB39+$P39*AC39</f>
        <v>0.69856392361065278</v>
      </c>
      <c r="AQ39" s="65">
        <f t="shared" ref="AQ39:AQ41" si="92">$O39*AD39+$P39*AE39</f>
        <v>0.65792863283134195</v>
      </c>
      <c r="AR39" s="65">
        <f t="shared" ref="AR39:AR41" si="93">$O39*AF39+$P39*AG39</f>
        <v>0.65792863283134195</v>
      </c>
      <c r="AS39" s="65">
        <f t="shared" ref="AS39:AS41" si="94">$O39*AH39+$P39*AI39</f>
        <v>0.29566664501660156</v>
      </c>
      <c r="AT39" s="65">
        <f t="shared" ref="AT39:AT41" si="95">$O39*AJ39+$P39*AK39</f>
        <v>0.29167566046861604</v>
      </c>
      <c r="AU39" s="97">
        <v>14.327</v>
      </c>
      <c r="AV39" s="97">
        <v>2.4049999999999998</v>
      </c>
      <c r="AW39" s="97">
        <v>10.119999999999999</v>
      </c>
      <c r="AX39" s="97"/>
      <c r="AY39" s="97">
        <v>6.3639999999999999</v>
      </c>
      <c r="AZ39" s="97">
        <v>7.2169999999999996</v>
      </c>
      <c r="BA39" s="97"/>
      <c r="BB39" s="97"/>
      <c r="BC39" s="65">
        <f t="shared" ref="BC39:BC41" si="96">AU39/$AW39</f>
        <v>1.4157114624505931</v>
      </c>
      <c r="BD39" s="65">
        <f t="shared" ref="BD39:BD41" si="97">AV39/$AW39</f>
        <v>0.23764822134387351</v>
      </c>
      <c r="BE39" s="65">
        <f t="shared" ref="BE39:BE41" si="98">AX39/$AW39</f>
        <v>0</v>
      </c>
      <c r="BF39" s="65">
        <f t="shared" ref="BF39:BF41" si="99">AY39/$AW39</f>
        <v>0.6288537549407115</v>
      </c>
      <c r="BG39" s="65">
        <f t="shared" ref="BG39:BG41" si="100">AZ39/$AW39</f>
        <v>0.71314229249011862</v>
      </c>
      <c r="BH39" s="65">
        <f t="shared" ref="BH39:BH41" si="101">BA39/$AW39</f>
        <v>0</v>
      </c>
      <c r="BI39" s="65">
        <f t="shared" ref="BI39:BI41" si="102">BB39/$AW39</f>
        <v>0</v>
      </c>
      <c r="BJ39" s="65">
        <f t="shared" ref="BJ39:BJ41" si="103">AU39*$N39/$B$1</f>
        <v>19.793461259754739</v>
      </c>
      <c r="BK39" s="65">
        <f t="shared" ref="BK39:BK41" si="104">AV39*$N39/$B$1</f>
        <v>3.3226268115942026</v>
      </c>
      <c r="BL39" s="65">
        <f t="shared" ref="BL39:BL41" si="105">AW39*$N39/$B$1</f>
        <v>13.981282051282051</v>
      </c>
      <c r="BM39" s="65">
        <f t="shared" ref="BM39:BM41" si="106">AX39*$N39/$B$1</f>
        <v>0</v>
      </c>
      <c r="BN39" s="65">
        <f t="shared" ref="BN39:BN41" si="107">AY39*$N39/$B$1</f>
        <v>8.7921817168338894</v>
      </c>
      <c r="BO39" s="65">
        <f t="shared" ref="BO39:BO41" si="108">AZ39*$N39/$B$1</f>
        <v>9.9706435340022299</v>
      </c>
      <c r="BP39" s="65">
        <f t="shared" ref="BP39:BP41" si="109">BA39*$N39/$B$1</f>
        <v>0</v>
      </c>
      <c r="BQ39" s="65">
        <f t="shared" ref="BQ39:BQ41" si="110">BB39*$N39/$B$1</f>
        <v>0</v>
      </c>
      <c r="BR39" s="65">
        <f t="shared" ref="BR39:BR41" si="111">AU39/$K39</f>
        <v>16.698466053523205</v>
      </c>
      <c r="BS39" s="65">
        <f t="shared" ref="BS39:BS41" si="112">AV39/$K39</f>
        <v>2.8030858420271727</v>
      </c>
      <c r="BT39" s="65">
        <f t="shared" ref="BT39:BT41" si="113">AW39/$K39</f>
        <v>11.795105497428269</v>
      </c>
      <c r="BU39" s="65">
        <f t="shared" ref="BU39:BU41" si="114">AX39/$K39</f>
        <v>0</v>
      </c>
      <c r="BV39" s="65">
        <f t="shared" ref="BV39:BV41" si="115">AY39/$K39</f>
        <v>7.4173963819795956</v>
      </c>
      <c r="BW39" s="65">
        <f t="shared" ref="BW39:BW41" si="116">AZ39/$K39</f>
        <v>8.4115885745987971</v>
      </c>
      <c r="BX39" s="65">
        <f t="shared" ref="BX39:BX41" si="117">BA39/$K39</f>
        <v>0</v>
      </c>
      <c r="BY39" s="65">
        <f t="shared" ref="BY39:BY41" si="118">BB39/$K39</f>
        <v>0</v>
      </c>
      <c r="BZ39" s="65">
        <f t="shared" ref="BZ39:BZ41" si="119">AU39*2.21*$AL39/AM39</f>
        <v>24.671401026213925</v>
      </c>
      <c r="CA39" s="65">
        <f t="shared" ref="CA39:CA41" si="120">AV39*2.21*$AL39/AN39</f>
        <v>4.1754509453094322</v>
      </c>
      <c r="CB39" s="65">
        <f t="shared" ref="CB39:CB41" si="121">AW39*2.21*$AL39/AO39</f>
        <v>20.434476982813546</v>
      </c>
      <c r="CC39" s="65">
        <f t="shared" ref="CC39:CC41" si="122">AX39*2.21*$AL39/AP39</f>
        <v>0</v>
      </c>
      <c r="CD39" s="65">
        <f t="shared" ref="CD39:CD41" si="123">AY39*2.21*$AL39/AQ39</f>
        <v>7.9016437398984323</v>
      </c>
      <c r="CE39" s="65">
        <f t="shared" ref="CE39:CE41" si="124">AZ39*2.21*$AL39/AR39</f>
        <v>8.9607421230117836</v>
      </c>
      <c r="CF39" s="65">
        <f t="shared" ref="CF39:CF41" si="125">BA39*2.21*$AL39/AS39</f>
        <v>0</v>
      </c>
      <c r="CG39" s="65">
        <f t="shared" ref="CG39:CG41" si="126">BB39*2.21*$AL39/AT39</f>
        <v>0</v>
      </c>
    </row>
    <row r="40" spans="1:85" s="65" customFormat="1" x14ac:dyDescent="0.25">
      <c r="A40" s="65">
        <v>8</v>
      </c>
      <c r="B40" s="65" t="s">
        <v>57</v>
      </c>
      <c r="C40" s="65" t="s">
        <v>60</v>
      </c>
      <c r="D40" s="65">
        <v>1</v>
      </c>
      <c r="F40" s="97">
        <v>2000</v>
      </c>
      <c r="G40" s="97">
        <v>68</v>
      </c>
      <c r="H40" s="96">
        <v>0.53764500000000004</v>
      </c>
      <c r="I40" s="96">
        <v>0.32033800000000001</v>
      </c>
      <c r="J40" s="96">
        <v>0.14074999999999999</v>
      </c>
      <c r="K40" s="65">
        <f t="shared" si="79"/>
        <v>0.85798300000000005</v>
      </c>
      <c r="L40" s="65">
        <f t="shared" si="80"/>
        <v>1.6783678489595366</v>
      </c>
      <c r="M40" s="65">
        <f t="shared" si="81"/>
        <v>0.62663829003604965</v>
      </c>
      <c r="N40" s="65">
        <f t="shared" si="82"/>
        <v>49570</v>
      </c>
      <c r="O40" s="65">
        <f t="shared" si="83"/>
        <v>0.54882534628835655</v>
      </c>
      <c r="P40" s="65">
        <f t="shared" si="84"/>
        <v>0.27249953311714287</v>
      </c>
      <c r="Q40" s="65">
        <f t="shared" si="85"/>
        <v>0.17867512059450052</v>
      </c>
      <c r="R40" s="65">
        <f t="shared" si="86"/>
        <v>0.6682195560490185</v>
      </c>
      <c r="S40" s="65">
        <f>EXP(-$G40/T1_T2!B$7)*(1-EXP(-$F40/T1_T2!B$6))</f>
        <v>0.40512573720483119</v>
      </c>
      <c r="T40" s="65">
        <f>EXP(-$G40/T1_T2!C$7)*(1-EXP(-$F40/T1_T2!C$6))</f>
        <v>0.35689090375591837</v>
      </c>
      <c r="U40" s="65">
        <f>EXP(-$G40/T1_T2!D$7)*(1-EXP(-$F40/T1_T2!D$6))</f>
        <v>0.28005979933352998</v>
      </c>
      <c r="V40" s="65">
        <f>EXP(-$G40/T1_T2!E$7)*(1-EXP(-$F40/T1_T2!E$6))</f>
        <v>0.56455437016961196</v>
      </c>
      <c r="W40" s="65">
        <f>EXP(-$G40/T1_T2!F$7)*(1-EXP(-$F40/T1_T2!F$6))</f>
        <v>0.60381569817389957</v>
      </c>
      <c r="X40" s="65">
        <f>EXP(-$G40/T1_T2!G$7)*(1-EXP(-$F40/T1_T2!G$6))</f>
        <v>0.57463545606104727</v>
      </c>
      <c r="Y40" s="65">
        <f>EXP(-$G40/T1_T2!H$7)*(1-EXP(-$F40/T1_T2!H$6))</f>
        <v>0.56934092656400681</v>
      </c>
      <c r="Z40" s="65">
        <f>EXP(-$G40/T1_T2!I$7)*(1-EXP(-$F40/T1_T2!I$6))</f>
        <v>0.49719462767558764</v>
      </c>
      <c r="AA40" s="65">
        <f>EXP(-$G40/T1_T2!J$7)*(1-EXP(-$F40/T1_T2!J$6))</f>
        <v>0.4832561872540499</v>
      </c>
      <c r="AB40" s="65">
        <f>EXP(-$G40/T1_T2!K$7)*(1-EXP(-$F40/T1_T2!K$6))</f>
        <v>0.8317569585107597</v>
      </c>
      <c r="AC40" s="65">
        <f>EXP(-$G40/T1_T2!L$7)*(1-EXP(-$F40/T1_T2!L$6))</f>
        <v>0.88834876177263444</v>
      </c>
      <c r="AD40" s="65">
        <f>EXP(-$G40/T1_T2!M$7)*(1-EXP(-$F40/T1_T2!M$6))</f>
        <v>0.79241266453820736</v>
      </c>
      <c r="AE40" s="65">
        <f>EXP(-$G40/T1_T2!N$7)*(1-EXP(-$F40/T1_T2!N$6))</f>
        <v>0.81846921079678747</v>
      </c>
      <c r="AF40" s="65">
        <f>EXP(-$G40/T1_T2!O$7)*(1-EXP(-$F40/T1_T2!O$6))</f>
        <v>0.79241266453820736</v>
      </c>
      <c r="AG40" s="65">
        <f>EXP(-$G40/T1_T2!P$7)*(1-EXP(-$F40/T1_T2!P$6))</f>
        <v>0.81846921079678747</v>
      </c>
      <c r="AH40" s="65">
        <f>EXP(-$G40/T1_T2!Q$7)*(1-EXP(-$F40/T1_T2!Q$6))</f>
        <v>0.3599874452002651</v>
      </c>
      <c r="AI40" s="65">
        <f>EXP(-$G40/T1_T2!R$7)*(1-EXP(-$F40/T1_T2!R$6))</f>
        <v>0.3599874452002651</v>
      </c>
      <c r="AJ40" s="65">
        <f>EXP(-$G40/T1_T2!S$7)*(1-EXP(-$F40/T1_T2!S$6))</f>
        <v>0.3551282419202253</v>
      </c>
      <c r="AK40" s="65">
        <f>EXP(-$G40/T1_T2!T$7)*(1-EXP(-$F40/T1_T2!T$6))</f>
        <v>0.3551282419202253</v>
      </c>
      <c r="AL40" s="65">
        <f t="shared" si="87"/>
        <v>0.36963559607860019</v>
      </c>
      <c r="AM40" s="65">
        <f t="shared" si="88"/>
        <v>0.4743812435481316</v>
      </c>
      <c r="AN40" s="65">
        <f t="shared" si="89"/>
        <v>0.47051963983544531</v>
      </c>
      <c r="AO40" s="65">
        <f t="shared" si="90"/>
        <v>0.404560099109464</v>
      </c>
      <c r="AP40" s="65">
        <f t="shared" si="91"/>
        <v>0.69856392361065278</v>
      </c>
      <c r="AQ40" s="65">
        <f t="shared" si="92"/>
        <v>0.65792863283134195</v>
      </c>
      <c r="AR40" s="65">
        <f t="shared" si="93"/>
        <v>0.65792863283134195</v>
      </c>
      <c r="AS40" s="65">
        <f t="shared" si="94"/>
        <v>0.29566664501660156</v>
      </c>
      <c r="AT40" s="65">
        <f t="shared" si="95"/>
        <v>0.29167566046861604</v>
      </c>
      <c r="AU40" s="97">
        <v>14.135</v>
      </c>
      <c r="AV40" s="97">
        <v>2.4</v>
      </c>
      <c r="AW40" s="97">
        <v>9.9309999999999992</v>
      </c>
      <c r="AX40" s="97"/>
      <c r="AY40" s="97">
        <v>5.5279999999999996</v>
      </c>
      <c r="AZ40" s="97">
        <v>5.5670000000000002</v>
      </c>
      <c r="BA40" s="97"/>
      <c r="BB40" s="97"/>
      <c r="BC40" s="65">
        <f t="shared" si="96"/>
        <v>1.4233209143087304</v>
      </c>
      <c r="BD40" s="65">
        <f t="shared" si="97"/>
        <v>0.24166750578995067</v>
      </c>
      <c r="BE40" s="65">
        <f t="shared" si="98"/>
        <v>0</v>
      </c>
      <c r="BF40" s="65">
        <f t="shared" si="99"/>
        <v>0.55664082166951967</v>
      </c>
      <c r="BG40" s="65">
        <f t="shared" si="100"/>
        <v>0.56056791863860644</v>
      </c>
      <c r="BH40" s="65">
        <f t="shared" si="101"/>
        <v>0</v>
      </c>
      <c r="BI40" s="65">
        <f t="shared" si="102"/>
        <v>0</v>
      </c>
      <c r="BJ40" s="65">
        <f t="shared" si="103"/>
        <v>19.528203734671123</v>
      </c>
      <c r="BK40" s="65">
        <f t="shared" si="104"/>
        <v>3.3157190635451506</v>
      </c>
      <c r="BL40" s="65">
        <f t="shared" si="105"/>
        <v>13.72016917502787</v>
      </c>
      <c r="BM40" s="65">
        <f t="shared" si="106"/>
        <v>0</v>
      </c>
      <c r="BN40" s="65">
        <f t="shared" si="107"/>
        <v>7.6372062430323293</v>
      </c>
      <c r="BO40" s="65">
        <f t="shared" si="108"/>
        <v>7.6910866778149387</v>
      </c>
      <c r="BP40" s="65">
        <f t="shared" si="109"/>
        <v>0</v>
      </c>
      <c r="BQ40" s="65">
        <f t="shared" si="110"/>
        <v>0</v>
      </c>
      <c r="BR40" s="65">
        <f t="shared" si="111"/>
        <v>16.474685395864487</v>
      </c>
      <c r="BS40" s="65">
        <f t="shared" si="112"/>
        <v>2.7972582207339771</v>
      </c>
      <c r="BT40" s="65">
        <f t="shared" si="113"/>
        <v>11.574821412545468</v>
      </c>
      <c r="BU40" s="65">
        <f t="shared" si="114"/>
        <v>0</v>
      </c>
      <c r="BV40" s="65">
        <f t="shared" si="115"/>
        <v>6.4430181017572599</v>
      </c>
      <c r="BW40" s="65">
        <f t="shared" si="116"/>
        <v>6.4884735478441877</v>
      </c>
      <c r="BX40" s="65">
        <f t="shared" si="117"/>
        <v>0</v>
      </c>
      <c r="BY40" s="65">
        <f t="shared" si="118"/>
        <v>0</v>
      </c>
      <c r="BZ40" s="65">
        <f t="shared" si="119"/>
        <v>24.340772911672637</v>
      </c>
      <c r="CA40" s="65">
        <f t="shared" si="120"/>
        <v>4.1667701741133625</v>
      </c>
      <c r="CB40" s="65">
        <f t="shared" si="121"/>
        <v>20.05284495220566</v>
      </c>
      <c r="CC40" s="65">
        <f t="shared" si="122"/>
        <v>0</v>
      </c>
      <c r="CD40" s="65">
        <f t="shared" si="123"/>
        <v>6.8636528274919133</v>
      </c>
      <c r="CE40" s="65">
        <f t="shared" si="124"/>
        <v>6.9120758485252312</v>
      </c>
      <c r="CF40" s="65">
        <f t="shared" si="125"/>
        <v>0</v>
      </c>
      <c r="CG40" s="65">
        <f t="shared" si="126"/>
        <v>0</v>
      </c>
    </row>
    <row r="41" spans="1:85" s="65" customFormat="1" x14ac:dyDescent="0.25">
      <c r="A41" s="65">
        <v>8</v>
      </c>
      <c r="B41" s="65" t="s">
        <v>59</v>
      </c>
      <c r="C41" s="65" t="s">
        <v>60</v>
      </c>
      <c r="D41" s="65">
        <v>2</v>
      </c>
      <c r="F41" s="97">
        <v>2000</v>
      </c>
      <c r="G41" s="97">
        <v>68</v>
      </c>
      <c r="H41" s="96">
        <v>0.50075999999999998</v>
      </c>
      <c r="I41" s="96">
        <v>0.41083700000000001</v>
      </c>
      <c r="J41" s="96">
        <v>8.7885000000000005E-2</v>
      </c>
      <c r="K41" s="65">
        <f t="shared" si="79"/>
        <v>0.91159699999999999</v>
      </c>
      <c r="L41" s="65">
        <f t="shared" si="80"/>
        <v>1.2188775597134629</v>
      </c>
      <c r="M41" s="65">
        <f t="shared" si="81"/>
        <v>0.54932168491120525</v>
      </c>
      <c r="N41" s="65">
        <f t="shared" si="82"/>
        <v>45286</v>
      </c>
      <c r="O41" s="65">
        <f t="shared" si="83"/>
        <v>0.52577807098888618</v>
      </c>
      <c r="P41" s="65">
        <f t="shared" si="84"/>
        <v>0.35946874975181231</v>
      </c>
      <c r="Q41" s="65">
        <f t="shared" si="85"/>
        <v>0.11475317925930154</v>
      </c>
      <c r="R41" s="65">
        <f t="shared" si="86"/>
        <v>0.593933870950206</v>
      </c>
      <c r="S41" s="65">
        <f>EXP(-$G41/T1_T2!B$7)*(1-EXP(-$F41/T1_T2!B$6))</f>
        <v>0.40512573720483119</v>
      </c>
      <c r="T41" s="65">
        <f>EXP(-$G41/T1_T2!C$7)*(1-EXP(-$F41/T1_T2!C$6))</f>
        <v>0.35689090375591837</v>
      </c>
      <c r="U41" s="65">
        <f>EXP(-$G41/T1_T2!D$7)*(1-EXP(-$F41/T1_T2!D$6))</f>
        <v>0.28005979933352998</v>
      </c>
      <c r="V41" s="65">
        <f>EXP(-$G41/T1_T2!E$7)*(1-EXP(-$F41/T1_T2!E$6))</f>
        <v>0.56455437016961196</v>
      </c>
      <c r="W41" s="65">
        <f>EXP(-$G41/T1_T2!F$7)*(1-EXP(-$F41/T1_T2!F$6))</f>
        <v>0.60381569817389957</v>
      </c>
      <c r="X41" s="65">
        <f>EXP(-$G41/T1_T2!G$7)*(1-EXP(-$F41/T1_T2!G$6))</f>
        <v>0.57463545606104727</v>
      </c>
      <c r="Y41" s="65">
        <f>EXP(-$G41/T1_T2!H$7)*(1-EXP(-$F41/T1_T2!H$6))</f>
        <v>0.56934092656400681</v>
      </c>
      <c r="Z41" s="65">
        <f>EXP(-$G41/T1_T2!I$7)*(1-EXP(-$F41/T1_T2!I$6))</f>
        <v>0.49719462767558764</v>
      </c>
      <c r="AA41" s="65">
        <f>EXP(-$G41/T1_T2!J$7)*(1-EXP(-$F41/T1_T2!J$6))</f>
        <v>0.4832561872540499</v>
      </c>
      <c r="AB41" s="65">
        <f>EXP(-$G41/T1_T2!K$7)*(1-EXP(-$F41/T1_T2!K$6))</f>
        <v>0.8317569585107597</v>
      </c>
      <c r="AC41" s="65">
        <f>EXP(-$G41/T1_T2!L$7)*(1-EXP(-$F41/T1_T2!L$6))</f>
        <v>0.88834876177263444</v>
      </c>
      <c r="AD41" s="65">
        <f>EXP(-$G41/T1_T2!M$7)*(1-EXP(-$F41/T1_T2!M$6))</f>
        <v>0.79241266453820736</v>
      </c>
      <c r="AE41" s="65">
        <f>EXP(-$G41/T1_T2!N$7)*(1-EXP(-$F41/T1_T2!N$6))</f>
        <v>0.81846921079678747</v>
      </c>
      <c r="AF41" s="65">
        <f>EXP(-$G41/T1_T2!O$7)*(1-EXP(-$F41/T1_T2!O$6))</f>
        <v>0.79241266453820736</v>
      </c>
      <c r="AG41" s="65">
        <f>EXP(-$G41/T1_T2!P$7)*(1-EXP(-$F41/T1_T2!P$6))</f>
        <v>0.81846921079678747</v>
      </c>
      <c r="AH41" s="65">
        <f>EXP(-$G41/T1_T2!Q$7)*(1-EXP(-$F41/T1_T2!Q$6))</f>
        <v>0.3599874452002651</v>
      </c>
      <c r="AI41" s="65">
        <f>EXP(-$G41/T1_T2!R$7)*(1-EXP(-$F41/T1_T2!R$6))</f>
        <v>0.3599874452002651</v>
      </c>
      <c r="AJ41" s="65">
        <f>EXP(-$G41/T1_T2!S$7)*(1-EXP(-$F41/T1_T2!S$6))</f>
        <v>0.3551282419202253</v>
      </c>
      <c r="AK41" s="65">
        <f>EXP(-$G41/T1_T2!T$7)*(1-EXP(-$F41/T1_T2!T$6))</f>
        <v>0.3551282419202253</v>
      </c>
      <c r="AL41" s="65">
        <f t="shared" si="87"/>
        <v>0.37343510794268553</v>
      </c>
      <c r="AM41" s="65">
        <f t="shared" si="88"/>
        <v>0.51388318181921355</v>
      </c>
      <c r="AN41" s="65">
        <f t="shared" si="89"/>
        <v>0.50679099266409822</v>
      </c>
      <c r="AO41" s="65">
        <f t="shared" si="90"/>
        <v>0.43512952968734897</v>
      </c>
      <c r="AP41" s="65">
        <f t="shared" si="91"/>
        <v>0.75665318791534975</v>
      </c>
      <c r="AQ41" s="65">
        <f t="shared" si="92"/>
        <v>0.71084730610353575</v>
      </c>
      <c r="AR41" s="65">
        <f t="shared" si="93"/>
        <v>0.71084730610353575</v>
      </c>
      <c r="AS41" s="65">
        <f t="shared" si="94"/>
        <v>0.31867774137010108</v>
      </c>
      <c r="AT41" s="65">
        <f t="shared" si="95"/>
        <v>0.31437614711511308</v>
      </c>
      <c r="AU41" s="97">
        <v>15.513999999999999</v>
      </c>
      <c r="AV41" s="97">
        <v>2.3959999999999999</v>
      </c>
      <c r="AW41" s="97">
        <v>9.9469999999999992</v>
      </c>
      <c r="AX41" s="97"/>
      <c r="AY41" s="97">
        <v>6.024</v>
      </c>
      <c r="AZ41" s="97">
        <v>6.024</v>
      </c>
      <c r="BA41" s="97"/>
      <c r="BB41" s="97"/>
      <c r="BC41" s="65">
        <f t="shared" si="96"/>
        <v>1.5596662310244296</v>
      </c>
      <c r="BD41" s="65">
        <f t="shared" si="97"/>
        <v>0.24087664622499247</v>
      </c>
      <c r="BE41" s="65">
        <f t="shared" si="98"/>
        <v>0</v>
      </c>
      <c r="BF41" s="65">
        <f t="shared" si="99"/>
        <v>0.60560973157736009</v>
      </c>
      <c r="BG41" s="65">
        <f t="shared" si="100"/>
        <v>0.60560973157736009</v>
      </c>
      <c r="BH41" s="65">
        <f t="shared" si="101"/>
        <v>0</v>
      </c>
      <c r="BI41" s="65">
        <f t="shared" si="102"/>
        <v>0</v>
      </c>
      <c r="BJ41" s="65">
        <f t="shared" si="103"/>
        <v>19.581020178372352</v>
      </c>
      <c r="BK41" s="65">
        <f t="shared" si="104"/>
        <v>3.0241152731326642</v>
      </c>
      <c r="BL41" s="65">
        <f t="shared" si="105"/>
        <v>12.554622129319954</v>
      </c>
      <c r="BM41" s="65">
        <f t="shared" si="106"/>
        <v>0</v>
      </c>
      <c r="BN41" s="65">
        <f t="shared" si="107"/>
        <v>7.6032013377926422</v>
      </c>
      <c r="BO41" s="65">
        <f t="shared" si="108"/>
        <v>7.6032013377926422</v>
      </c>
      <c r="BP41" s="65">
        <f t="shared" si="109"/>
        <v>0</v>
      </c>
      <c r="BQ41" s="65">
        <f t="shared" si="110"/>
        <v>0</v>
      </c>
      <c r="BR41" s="65">
        <f t="shared" si="111"/>
        <v>17.018485142009023</v>
      </c>
      <c r="BS41" s="65">
        <f t="shared" si="112"/>
        <v>2.6283544153831131</v>
      </c>
      <c r="BT41" s="65">
        <f t="shared" si="113"/>
        <v>10.911619937318793</v>
      </c>
      <c r="BU41" s="65">
        <f t="shared" si="114"/>
        <v>0</v>
      </c>
      <c r="BV41" s="65">
        <f t="shared" si="115"/>
        <v>6.6081832213138041</v>
      </c>
      <c r="BW41" s="65">
        <f t="shared" si="116"/>
        <v>6.6081832213138041</v>
      </c>
      <c r="BX41" s="65">
        <f t="shared" si="117"/>
        <v>0</v>
      </c>
      <c r="BY41" s="65">
        <f t="shared" si="118"/>
        <v>0</v>
      </c>
      <c r="BZ41" s="65">
        <f t="shared" si="119"/>
        <v>24.915339045520259</v>
      </c>
      <c r="CA41" s="65">
        <f t="shared" si="120"/>
        <v>3.901803060427345</v>
      </c>
      <c r="CB41" s="65">
        <f t="shared" si="121"/>
        <v>18.866049925957711</v>
      </c>
      <c r="CC41" s="65">
        <f t="shared" si="122"/>
        <v>0</v>
      </c>
      <c r="CD41" s="65">
        <f t="shared" si="123"/>
        <v>6.9938459170599669</v>
      </c>
      <c r="CE41" s="65">
        <f t="shared" si="124"/>
        <v>6.9938459170599669</v>
      </c>
      <c r="CF41" s="65">
        <f t="shared" si="125"/>
        <v>0</v>
      </c>
      <c r="CG41" s="65">
        <f t="shared" si="126"/>
        <v>0</v>
      </c>
    </row>
    <row r="42" spans="1:85" s="65" customFormat="1" x14ac:dyDescent="0.25">
      <c r="A42" s="65">
        <v>9</v>
      </c>
      <c r="B42" s="65" t="s">
        <v>56</v>
      </c>
      <c r="C42" s="65" t="s">
        <v>60</v>
      </c>
      <c r="D42" s="65">
        <v>1</v>
      </c>
      <c r="F42" s="97">
        <v>2000</v>
      </c>
      <c r="G42" s="97">
        <v>68</v>
      </c>
      <c r="H42" s="96">
        <v>0.48269699999999999</v>
      </c>
      <c r="I42" s="96">
        <v>0.42941400000000002</v>
      </c>
      <c r="J42" s="96">
        <v>8.7240999999999999E-2</v>
      </c>
      <c r="K42" s="65">
        <f t="shared" si="8"/>
        <v>0.91211100000000001</v>
      </c>
      <c r="L42" s="65">
        <f t="shared" si="9"/>
        <v>1.1240830527183556</v>
      </c>
      <c r="M42" s="65">
        <f t="shared" si="10"/>
        <v>0.5292086160565983</v>
      </c>
      <c r="N42" s="65">
        <f t="shared" si="0"/>
        <v>45088</v>
      </c>
      <c r="O42" s="65">
        <f t="shared" si="1"/>
        <v>0.50861928390262101</v>
      </c>
      <c r="P42" s="65">
        <f t="shared" si="2"/>
        <v>0.37706235515889552</v>
      </c>
      <c r="Q42" s="65">
        <f t="shared" si="3"/>
        <v>0.11431836093848356</v>
      </c>
      <c r="R42" s="65">
        <f t="shared" si="11"/>
        <v>0.57426874564269248</v>
      </c>
      <c r="S42" s="65">
        <f>EXP(-$G42/T1_T2!B$7)*(1-EXP(-$F42/T1_T2!B$6))</f>
        <v>0.40512573720483119</v>
      </c>
      <c r="T42" s="65">
        <f>EXP(-$G42/T1_T2!C$7)*(1-EXP(-$F42/T1_T2!C$6))</f>
        <v>0.35689090375591837</v>
      </c>
      <c r="U42" s="65">
        <f>EXP(-$G42/T1_T2!D$7)*(1-EXP(-$F42/T1_T2!D$6))</f>
        <v>0.28005979933352998</v>
      </c>
      <c r="V42" s="65">
        <f>EXP(-$G42/T1_T2!E$7)*(1-EXP(-$F42/T1_T2!E$6))</f>
        <v>0.56455437016961196</v>
      </c>
      <c r="W42" s="65">
        <f>EXP(-$G42/T1_T2!F$7)*(1-EXP(-$F42/T1_T2!F$6))</f>
        <v>0.60381569817389957</v>
      </c>
      <c r="X42" s="65">
        <f>EXP(-$G42/T1_T2!G$7)*(1-EXP(-$F42/T1_T2!G$6))</f>
        <v>0.57463545606104727</v>
      </c>
      <c r="Y42" s="65">
        <f>EXP(-$G42/T1_T2!H$7)*(1-EXP(-$F42/T1_T2!H$6))</f>
        <v>0.56934092656400681</v>
      </c>
      <c r="Z42" s="65">
        <f>EXP(-$G42/T1_T2!I$7)*(1-EXP(-$F42/T1_T2!I$6))</f>
        <v>0.49719462767558764</v>
      </c>
      <c r="AA42" s="65">
        <f>EXP(-$G42/T1_T2!J$7)*(1-EXP(-$F42/T1_T2!J$6))</f>
        <v>0.4832561872540499</v>
      </c>
      <c r="AB42" s="65">
        <f>EXP(-$G42/T1_T2!K$7)*(1-EXP(-$F42/T1_T2!K$6))</f>
        <v>0.8317569585107597</v>
      </c>
      <c r="AC42" s="65">
        <f>EXP(-$G42/T1_T2!L$7)*(1-EXP(-$F42/T1_T2!L$6))</f>
        <v>0.88834876177263444</v>
      </c>
      <c r="AD42" s="65">
        <f>EXP(-$G42/T1_T2!M$7)*(1-EXP(-$F42/T1_T2!M$6))</f>
        <v>0.79241266453820736</v>
      </c>
      <c r="AE42" s="65">
        <f>EXP(-$G42/T1_T2!N$7)*(1-EXP(-$F42/T1_T2!N$6))</f>
        <v>0.81846921079678747</v>
      </c>
      <c r="AF42" s="65">
        <f>EXP(-$G42/T1_T2!O$7)*(1-EXP(-$F42/T1_T2!O$6))</f>
        <v>0.79241266453820736</v>
      </c>
      <c r="AG42" s="65">
        <f>EXP(-$G42/T1_T2!P$7)*(1-EXP(-$F42/T1_T2!P$6))</f>
        <v>0.81846921079678747</v>
      </c>
      <c r="AH42" s="65">
        <f>EXP(-$G42/T1_T2!Q$7)*(1-EXP(-$F42/T1_T2!Q$6))</f>
        <v>0.3599874452002651</v>
      </c>
      <c r="AI42" s="65">
        <f>EXP(-$G42/T1_T2!R$7)*(1-EXP(-$F42/T1_T2!R$6))</f>
        <v>0.3599874452002651</v>
      </c>
      <c r="AJ42" s="65">
        <f>EXP(-$G42/T1_T2!S$7)*(1-EXP(-$F42/T1_T2!S$6))</f>
        <v>0.3551282419202253</v>
      </c>
      <c r="AK42" s="65">
        <f>EXP(-$G42/T1_T2!T$7)*(1-EXP(-$F42/T1_T2!T$6))</f>
        <v>0.3551282419202253</v>
      </c>
      <c r="AL42" s="65">
        <f t="shared" si="12"/>
        <v>0.37264086427720572</v>
      </c>
      <c r="AM42" s="65">
        <f t="shared" si="13"/>
        <v>0.51481940871512666</v>
      </c>
      <c r="AN42" s="65">
        <f t="shared" si="14"/>
        <v>0.50694770482539808</v>
      </c>
      <c r="AO42" s="65">
        <f t="shared" si="15"/>
        <v>0.43510049159970798</v>
      </c>
      <c r="AP42" s="65">
        <f t="shared" si="16"/>
        <v>0.7580105049352428</v>
      </c>
      <c r="AQ42" s="65">
        <f t="shared" si="17"/>
        <v>0.71165029024087012</v>
      </c>
      <c r="AR42" s="65">
        <f t="shared" si="18"/>
        <v>0.71165029024087012</v>
      </c>
      <c r="AS42" s="65">
        <f t="shared" si="19"/>
        <v>0.31883427050653868</v>
      </c>
      <c r="AT42" s="65">
        <f t="shared" si="20"/>
        <v>0.31453056338093988</v>
      </c>
      <c r="AU42" s="97">
        <v>16.088999999999999</v>
      </c>
      <c r="AV42" s="97">
        <v>2.2930000000000001</v>
      </c>
      <c r="AW42" s="97">
        <v>10.14</v>
      </c>
      <c r="AX42" s="97"/>
      <c r="AY42" s="97">
        <v>5.6289999999999996</v>
      </c>
      <c r="AZ42" s="97">
        <v>5.6289999999999996</v>
      </c>
      <c r="BA42" s="97"/>
      <c r="BB42" s="97"/>
      <c r="BC42" s="65">
        <f>AU42/$AW39</f>
        <v>1.5898221343873518</v>
      </c>
      <c r="BD42" s="65">
        <f>AV42/$AW39</f>
        <v>0.22658102766798421</v>
      </c>
      <c r="BE42" s="65">
        <f>AX42/$AW39</f>
        <v>0</v>
      </c>
      <c r="BF42" s="65">
        <f>AY42/$AW39</f>
        <v>0.5562252964426877</v>
      </c>
      <c r="BG42" s="65">
        <f>AZ42/$AW39</f>
        <v>0.5562252964426877</v>
      </c>
      <c r="BH42" s="65">
        <f>BA42/$AW39</f>
        <v>0</v>
      </c>
      <c r="BI42" s="65">
        <f>BB42/$AW39</f>
        <v>0</v>
      </c>
      <c r="BJ42" s="65">
        <f t="shared" si="77"/>
        <v>20.217971906354514</v>
      </c>
      <c r="BK42" s="65">
        <f t="shared" si="77"/>
        <v>2.881459977703456</v>
      </c>
      <c r="BL42" s="65">
        <f>AW39*$N42/$B$1</f>
        <v>12.717128205128203</v>
      </c>
      <c r="BM42" s="65">
        <f t="shared" si="77"/>
        <v>0</v>
      </c>
      <c r="BN42" s="65">
        <f t="shared" si="77"/>
        <v>7.0735884057971008</v>
      </c>
      <c r="BO42" s="65">
        <f t="shared" si="77"/>
        <v>7.0735884057971008</v>
      </c>
      <c r="BP42" s="65">
        <f t="shared" si="77"/>
        <v>0</v>
      </c>
      <c r="BQ42" s="65">
        <f t="shared" si="77"/>
        <v>0</v>
      </c>
      <c r="BR42" s="65">
        <f t="shared" si="78"/>
        <v>17.639300479875804</v>
      </c>
      <c r="BS42" s="65">
        <f t="shared" si="78"/>
        <v>2.5139484119805595</v>
      </c>
      <c r="BT42" s="65">
        <f>AW39/$K42</f>
        <v>11.095140832639887</v>
      </c>
      <c r="BU42" s="65">
        <f t="shared" si="78"/>
        <v>0</v>
      </c>
      <c r="BV42" s="65">
        <f t="shared" si="78"/>
        <v>6.1713979987084899</v>
      </c>
      <c r="BW42" s="65">
        <f t="shared" si="78"/>
        <v>6.1713979987084899</v>
      </c>
      <c r="BX42" s="65">
        <f t="shared" si="78"/>
        <v>0</v>
      </c>
      <c r="BY42" s="65">
        <f t="shared" si="78"/>
        <v>0</v>
      </c>
      <c r="BZ42" s="65">
        <f t="shared" si="7"/>
        <v>25.736938950117253</v>
      </c>
      <c r="CA42" s="65">
        <f t="shared" si="7"/>
        <v>3.7249774305636847</v>
      </c>
      <c r="CB42" s="65">
        <f>AW39*2.21*$AL42/AO42</f>
        <v>19.154626617613673</v>
      </c>
      <c r="CC42" s="65">
        <f t="shared" si="7"/>
        <v>0</v>
      </c>
      <c r="CD42" s="65">
        <f t="shared" si="7"/>
        <v>6.5139942368564165</v>
      </c>
      <c r="CE42" s="65">
        <f t="shared" si="7"/>
        <v>6.5139942368564165</v>
      </c>
      <c r="CF42" s="65">
        <f t="shared" si="7"/>
        <v>0</v>
      </c>
      <c r="CG42" s="65">
        <f t="shared" si="7"/>
        <v>0</v>
      </c>
    </row>
    <row r="43" spans="1:85" s="65" customFormat="1" x14ac:dyDescent="0.25">
      <c r="A43" s="65">
        <v>9</v>
      </c>
      <c r="B43" s="65" t="s">
        <v>58</v>
      </c>
      <c r="C43" s="65" t="s">
        <v>60</v>
      </c>
      <c r="D43" s="65">
        <v>1</v>
      </c>
      <c r="F43" s="97">
        <v>2000</v>
      </c>
      <c r="G43" s="97">
        <v>68</v>
      </c>
      <c r="H43" s="96">
        <v>0.48269699999999999</v>
      </c>
      <c r="I43" s="96">
        <v>0.42941400000000002</v>
      </c>
      <c r="J43" s="96">
        <v>8.7240999999999999E-2</v>
      </c>
      <c r="K43" s="65">
        <f t="shared" si="8"/>
        <v>0.91211100000000001</v>
      </c>
      <c r="L43" s="65">
        <f t="shared" si="9"/>
        <v>1.1240830527183556</v>
      </c>
      <c r="M43" s="65">
        <f t="shared" si="10"/>
        <v>0.5292086160565983</v>
      </c>
      <c r="N43" s="65">
        <f t="shared" si="0"/>
        <v>45088</v>
      </c>
      <c r="O43" s="65">
        <f t="shared" si="1"/>
        <v>0.50861928390262101</v>
      </c>
      <c r="P43" s="65">
        <f t="shared" si="2"/>
        <v>0.37706235515889552</v>
      </c>
      <c r="Q43" s="65">
        <f t="shared" si="3"/>
        <v>0.11431836093848356</v>
      </c>
      <c r="R43" s="65">
        <f t="shared" si="11"/>
        <v>0.57426874564269248</v>
      </c>
      <c r="S43" s="65">
        <f>EXP(-$G43/T1_T2!B$7)*(1-EXP(-$F43/T1_T2!B$6))</f>
        <v>0.40512573720483119</v>
      </c>
      <c r="T43" s="65">
        <f>EXP(-$G43/T1_T2!C$7)*(1-EXP(-$F43/T1_T2!C$6))</f>
        <v>0.35689090375591837</v>
      </c>
      <c r="U43" s="65">
        <f>EXP(-$G43/T1_T2!D$7)*(1-EXP(-$F43/T1_T2!D$6))</f>
        <v>0.28005979933352998</v>
      </c>
      <c r="V43" s="65">
        <f>EXP(-$G43/T1_T2!E$7)*(1-EXP(-$F43/T1_T2!E$6))</f>
        <v>0.56455437016961196</v>
      </c>
      <c r="W43" s="65">
        <f>EXP(-$G43/T1_T2!F$7)*(1-EXP(-$F43/T1_T2!F$6))</f>
        <v>0.60381569817389957</v>
      </c>
      <c r="X43" s="65">
        <f>EXP(-$G43/T1_T2!G$7)*(1-EXP(-$F43/T1_T2!G$6))</f>
        <v>0.57463545606104727</v>
      </c>
      <c r="Y43" s="65">
        <f>EXP(-$G43/T1_T2!H$7)*(1-EXP(-$F43/T1_T2!H$6))</f>
        <v>0.56934092656400681</v>
      </c>
      <c r="Z43" s="65">
        <f>EXP(-$G43/T1_T2!I$7)*(1-EXP(-$F43/T1_T2!I$6))</f>
        <v>0.49719462767558764</v>
      </c>
      <c r="AA43" s="65">
        <f>EXP(-$G43/T1_T2!J$7)*(1-EXP(-$F43/T1_T2!J$6))</f>
        <v>0.4832561872540499</v>
      </c>
      <c r="AB43" s="65">
        <f>EXP(-$G43/T1_T2!K$7)*(1-EXP(-$F43/T1_T2!K$6))</f>
        <v>0.8317569585107597</v>
      </c>
      <c r="AC43" s="65">
        <f>EXP(-$G43/T1_T2!L$7)*(1-EXP(-$F43/T1_T2!L$6))</f>
        <v>0.88834876177263444</v>
      </c>
      <c r="AD43" s="65">
        <f>EXP(-$G43/T1_T2!M$7)*(1-EXP(-$F43/T1_T2!M$6))</f>
        <v>0.79241266453820736</v>
      </c>
      <c r="AE43" s="65">
        <f>EXP(-$G43/T1_T2!N$7)*(1-EXP(-$F43/T1_T2!N$6))</f>
        <v>0.81846921079678747</v>
      </c>
      <c r="AF43" s="65">
        <f>EXP(-$G43/T1_T2!O$7)*(1-EXP(-$F43/T1_T2!O$6))</f>
        <v>0.79241266453820736</v>
      </c>
      <c r="AG43" s="65">
        <f>EXP(-$G43/T1_T2!P$7)*(1-EXP(-$F43/T1_T2!P$6))</f>
        <v>0.81846921079678747</v>
      </c>
      <c r="AH43" s="65">
        <f>EXP(-$G43/T1_T2!Q$7)*(1-EXP(-$F43/T1_T2!Q$6))</f>
        <v>0.3599874452002651</v>
      </c>
      <c r="AI43" s="65">
        <f>EXP(-$G43/T1_T2!R$7)*(1-EXP(-$F43/T1_T2!R$6))</f>
        <v>0.3599874452002651</v>
      </c>
      <c r="AJ43" s="65">
        <f>EXP(-$G43/T1_T2!S$7)*(1-EXP(-$F43/T1_T2!S$6))</f>
        <v>0.3551282419202253</v>
      </c>
      <c r="AK43" s="65">
        <f>EXP(-$G43/T1_T2!T$7)*(1-EXP(-$F43/T1_T2!T$6))</f>
        <v>0.3551282419202253</v>
      </c>
      <c r="AL43" s="65">
        <f t="shared" si="12"/>
        <v>0.37264086427720572</v>
      </c>
      <c r="AM43" s="65">
        <f t="shared" si="13"/>
        <v>0.51481940871512666</v>
      </c>
      <c r="AN43" s="65">
        <f t="shared" si="14"/>
        <v>0.50694770482539808</v>
      </c>
      <c r="AO43" s="65">
        <f t="shared" si="15"/>
        <v>0.43510049159970798</v>
      </c>
      <c r="AP43" s="65">
        <f t="shared" si="16"/>
        <v>0.7580105049352428</v>
      </c>
      <c r="AQ43" s="65">
        <f t="shared" si="17"/>
        <v>0.71165029024087012</v>
      </c>
      <c r="AR43" s="65">
        <f t="shared" si="18"/>
        <v>0.71165029024087012</v>
      </c>
      <c r="AS43" s="65">
        <f t="shared" si="19"/>
        <v>0.31883427050653868</v>
      </c>
      <c r="AT43" s="65">
        <f t="shared" si="20"/>
        <v>0.31453056338093988</v>
      </c>
      <c r="AU43" s="97">
        <v>15.51</v>
      </c>
      <c r="AV43" s="97">
        <v>2.2749999999999999</v>
      </c>
      <c r="AW43" s="97">
        <v>9.9879999999999995</v>
      </c>
      <c r="AX43" s="97"/>
      <c r="AY43" s="97">
        <v>4.88</v>
      </c>
      <c r="AZ43" s="97">
        <v>4.88</v>
      </c>
      <c r="BA43" s="97"/>
      <c r="BB43" s="97"/>
      <c r="BC43" s="65">
        <f t="shared" si="21"/>
        <v>1.552863436123348</v>
      </c>
      <c r="BD43" s="65">
        <f t="shared" si="21"/>
        <v>0.22777332799359232</v>
      </c>
      <c r="BE43" s="65">
        <f t="shared" si="22"/>
        <v>0</v>
      </c>
      <c r="BF43" s="65">
        <f t="shared" si="22"/>
        <v>0.48858630356427712</v>
      </c>
      <c r="BG43" s="65">
        <f t="shared" si="22"/>
        <v>0.48858630356427712</v>
      </c>
      <c r="BH43" s="65">
        <f t="shared" si="22"/>
        <v>0</v>
      </c>
      <c r="BI43" s="65">
        <f t="shared" si="22"/>
        <v>0</v>
      </c>
      <c r="BJ43" s="65">
        <f t="shared" si="77"/>
        <v>19.490381270903011</v>
      </c>
      <c r="BK43" s="65">
        <f t="shared" si="77"/>
        <v>2.858840579710145</v>
      </c>
      <c r="BL43" s="65">
        <f t="shared" si="77"/>
        <v>12.551252619843924</v>
      </c>
      <c r="BM43" s="65">
        <f t="shared" si="77"/>
        <v>0</v>
      </c>
      <c r="BN43" s="65">
        <f t="shared" si="77"/>
        <v>6.1323701226309923</v>
      </c>
      <c r="BO43" s="65">
        <f t="shared" si="77"/>
        <v>6.1323701226309923</v>
      </c>
      <c r="BP43" s="65">
        <f t="shared" si="77"/>
        <v>0</v>
      </c>
      <c r="BQ43" s="65">
        <f t="shared" si="77"/>
        <v>0</v>
      </c>
      <c r="BR43" s="65">
        <f t="shared" si="78"/>
        <v>17.004509319589392</v>
      </c>
      <c r="BS43" s="65">
        <f t="shared" si="78"/>
        <v>2.4942139717644012</v>
      </c>
      <c r="BT43" s="65">
        <f t="shared" si="78"/>
        <v>10.950421604388062</v>
      </c>
      <c r="BU43" s="65">
        <f t="shared" si="78"/>
        <v>0</v>
      </c>
      <c r="BV43" s="65">
        <f t="shared" si="78"/>
        <v>5.3502260141583644</v>
      </c>
      <c r="BW43" s="65">
        <f t="shared" si="78"/>
        <v>5.3502260141583644</v>
      </c>
      <c r="BX43" s="65">
        <f t="shared" si="78"/>
        <v>0</v>
      </c>
      <c r="BY43" s="65">
        <f t="shared" si="78"/>
        <v>0</v>
      </c>
      <c r="BZ43" s="65">
        <f t="shared" si="7"/>
        <v>24.810735478669809</v>
      </c>
      <c r="CA43" s="65">
        <f t="shared" si="7"/>
        <v>3.6957364389587362</v>
      </c>
      <c r="CB43" s="65">
        <f t="shared" si="7"/>
        <v>18.904783661731756</v>
      </c>
      <c r="CC43" s="65">
        <f t="shared" si="7"/>
        <v>0</v>
      </c>
      <c r="CD43" s="65">
        <f t="shared" si="7"/>
        <v>5.6472360767204313</v>
      </c>
      <c r="CE43" s="65">
        <f t="shared" si="7"/>
        <v>5.6472360767204313</v>
      </c>
      <c r="CF43" s="65">
        <f t="shared" si="7"/>
        <v>0</v>
      </c>
      <c r="CG43" s="65">
        <f t="shared" si="7"/>
        <v>0</v>
      </c>
    </row>
    <row r="44" spans="1:85" s="65" customFormat="1" x14ac:dyDescent="0.25">
      <c r="A44" s="65">
        <v>9</v>
      </c>
      <c r="B44" s="65" t="s">
        <v>57</v>
      </c>
      <c r="C44" s="65" t="s">
        <v>60</v>
      </c>
      <c r="D44" s="65">
        <v>1</v>
      </c>
      <c r="F44" s="97">
        <v>2000</v>
      </c>
      <c r="G44" s="97">
        <v>68</v>
      </c>
      <c r="H44" s="96">
        <v>0.48269699999999999</v>
      </c>
      <c r="I44" s="96">
        <v>0.42941400000000002</v>
      </c>
      <c r="J44" s="96">
        <v>8.7240999999999999E-2</v>
      </c>
      <c r="K44" s="65">
        <f t="shared" si="8"/>
        <v>0.91211100000000001</v>
      </c>
      <c r="L44" s="65">
        <f t="shared" si="9"/>
        <v>1.1240830527183556</v>
      </c>
      <c r="M44" s="65">
        <f t="shared" si="10"/>
        <v>0.5292086160565983</v>
      </c>
      <c r="N44" s="65">
        <f t="shared" si="0"/>
        <v>45088</v>
      </c>
      <c r="O44" s="65">
        <f t="shared" si="1"/>
        <v>0.50861928390262101</v>
      </c>
      <c r="P44" s="65">
        <f t="shared" si="2"/>
        <v>0.37706235515889552</v>
      </c>
      <c r="Q44" s="65">
        <f t="shared" si="3"/>
        <v>0.11431836093848356</v>
      </c>
      <c r="R44" s="65">
        <f t="shared" si="11"/>
        <v>0.57426874564269248</v>
      </c>
      <c r="S44" s="65">
        <f>EXP(-$G44/T1_T2!B$7)*(1-EXP(-$F44/T1_T2!B$6))</f>
        <v>0.40512573720483119</v>
      </c>
      <c r="T44" s="65">
        <f>EXP(-$G44/T1_T2!C$7)*(1-EXP(-$F44/T1_T2!C$6))</f>
        <v>0.35689090375591837</v>
      </c>
      <c r="U44" s="65">
        <f>EXP(-$G44/T1_T2!D$7)*(1-EXP(-$F44/T1_T2!D$6))</f>
        <v>0.28005979933352998</v>
      </c>
      <c r="V44" s="65">
        <f>EXP(-$G44/T1_T2!E$7)*(1-EXP(-$F44/T1_T2!E$6))</f>
        <v>0.56455437016961196</v>
      </c>
      <c r="W44" s="65">
        <f>EXP(-$G44/T1_T2!F$7)*(1-EXP(-$F44/T1_T2!F$6))</f>
        <v>0.60381569817389957</v>
      </c>
      <c r="X44" s="65">
        <f>EXP(-$G44/T1_T2!G$7)*(1-EXP(-$F44/T1_T2!G$6))</f>
        <v>0.57463545606104727</v>
      </c>
      <c r="Y44" s="65">
        <f>EXP(-$G44/T1_T2!H$7)*(1-EXP(-$F44/T1_T2!H$6))</f>
        <v>0.56934092656400681</v>
      </c>
      <c r="Z44" s="65">
        <f>EXP(-$G44/T1_T2!I$7)*(1-EXP(-$F44/T1_T2!I$6))</f>
        <v>0.49719462767558764</v>
      </c>
      <c r="AA44" s="65">
        <f>EXP(-$G44/T1_T2!J$7)*(1-EXP(-$F44/T1_T2!J$6))</f>
        <v>0.4832561872540499</v>
      </c>
      <c r="AB44" s="65">
        <f>EXP(-$G44/T1_T2!K$7)*(1-EXP(-$F44/T1_T2!K$6))</f>
        <v>0.8317569585107597</v>
      </c>
      <c r="AC44" s="65">
        <f>EXP(-$G44/T1_T2!L$7)*(1-EXP(-$F44/T1_T2!L$6))</f>
        <v>0.88834876177263444</v>
      </c>
      <c r="AD44" s="65">
        <f>EXP(-$G44/T1_T2!M$7)*(1-EXP(-$F44/T1_T2!M$6))</f>
        <v>0.79241266453820736</v>
      </c>
      <c r="AE44" s="65">
        <f>EXP(-$G44/T1_T2!N$7)*(1-EXP(-$F44/T1_T2!N$6))</f>
        <v>0.81846921079678747</v>
      </c>
      <c r="AF44" s="65">
        <f>EXP(-$G44/T1_T2!O$7)*(1-EXP(-$F44/T1_T2!O$6))</f>
        <v>0.79241266453820736</v>
      </c>
      <c r="AG44" s="65">
        <f>EXP(-$G44/T1_T2!P$7)*(1-EXP(-$F44/T1_T2!P$6))</f>
        <v>0.81846921079678747</v>
      </c>
      <c r="AH44" s="65">
        <f>EXP(-$G44/T1_T2!Q$7)*(1-EXP(-$F44/T1_T2!Q$6))</f>
        <v>0.3599874452002651</v>
      </c>
      <c r="AI44" s="65">
        <f>EXP(-$G44/T1_T2!R$7)*(1-EXP(-$F44/T1_T2!R$6))</f>
        <v>0.3599874452002651</v>
      </c>
      <c r="AJ44" s="65">
        <f>EXP(-$G44/T1_T2!S$7)*(1-EXP(-$F44/T1_T2!S$6))</f>
        <v>0.3551282419202253</v>
      </c>
      <c r="AK44" s="65">
        <f>EXP(-$G44/T1_T2!T$7)*(1-EXP(-$F44/T1_T2!T$6))</f>
        <v>0.3551282419202253</v>
      </c>
      <c r="AL44" s="65">
        <f t="shared" si="12"/>
        <v>0.37264086427720572</v>
      </c>
      <c r="AM44" s="65">
        <f t="shared" si="13"/>
        <v>0.51481940871512666</v>
      </c>
      <c r="AN44" s="65">
        <f t="shared" si="14"/>
        <v>0.50694770482539808</v>
      </c>
      <c r="AO44" s="65">
        <f t="shared" si="15"/>
        <v>0.43510049159970798</v>
      </c>
      <c r="AP44" s="65">
        <f t="shared" si="16"/>
        <v>0.7580105049352428</v>
      </c>
      <c r="AQ44" s="65">
        <f t="shared" si="17"/>
        <v>0.71165029024087012</v>
      </c>
      <c r="AR44" s="65">
        <f t="shared" si="18"/>
        <v>0.71165029024087012</v>
      </c>
      <c r="AS44" s="65">
        <f t="shared" si="19"/>
        <v>0.31883427050653868</v>
      </c>
      <c r="AT44" s="65">
        <f t="shared" si="20"/>
        <v>0.31453056338093988</v>
      </c>
      <c r="AU44" s="97">
        <v>15.984</v>
      </c>
      <c r="AV44" s="97">
        <v>2.2869999999999999</v>
      </c>
      <c r="AW44" s="97">
        <v>10.243</v>
      </c>
      <c r="AX44" s="97"/>
      <c r="AY44" s="97">
        <v>6.4630000000000001</v>
      </c>
      <c r="AZ44" s="97">
        <v>6.4630000000000001</v>
      </c>
      <c r="BA44" s="97"/>
      <c r="BB44" s="97"/>
      <c r="BC44" s="65">
        <f t="shared" si="21"/>
        <v>1.5604803280288977</v>
      </c>
      <c r="BD44" s="65">
        <f t="shared" si="21"/>
        <v>0.2232744313189495</v>
      </c>
      <c r="BE44" s="65">
        <f t="shared" si="22"/>
        <v>0</v>
      </c>
      <c r="BF44" s="65">
        <f t="shared" si="22"/>
        <v>0.6309674899931661</v>
      </c>
      <c r="BG44" s="65">
        <f t="shared" si="22"/>
        <v>0.6309674899931661</v>
      </c>
      <c r="BH44" s="65">
        <f t="shared" si="22"/>
        <v>0</v>
      </c>
      <c r="BI44" s="65">
        <f t="shared" si="22"/>
        <v>0</v>
      </c>
      <c r="BJ44" s="65">
        <f t="shared" si="77"/>
        <v>20.086025418060199</v>
      </c>
      <c r="BK44" s="65">
        <f t="shared" si="77"/>
        <v>2.873920178372352</v>
      </c>
      <c r="BL44" s="65">
        <f t="shared" si="77"/>
        <v>12.871694091415831</v>
      </c>
      <c r="BM44" s="65">
        <f t="shared" si="77"/>
        <v>0</v>
      </c>
      <c r="BN44" s="65">
        <f t="shared" si="77"/>
        <v>8.1216205128205132</v>
      </c>
      <c r="BO44" s="65">
        <f t="shared" si="77"/>
        <v>8.1216205128205132</v>
      </c>
      <c r="BP44" s="65">
        <f t="shared" si="77"/>
        <v>0</v>
      </c>
      <c r="BQ44" s="65">
        <f t="shared" si="77"/>
        <v>0</v>
      </c>
      <c r="BR44" s="65">
        <f t="shared" si="78"/>
        <v>17.524182911948216</v>
      </c>
      <c r="BS44" s="65">
        <f t="shared" si="78"/>
        <v>2.5073702652418399</v>
      </c>
      <c r="BT44" s="65">
        <f t="shared" si="78"/>
        <v>11.229992840783632</v>
      </c>
      <c r="BU44" s="65">
        <f t="shared" si="78"/>
        <v>0</v>
      </c>
      <c r="BV44" s="65">
        <f t="shared" si="78"/>
        <v>7.0857603953904738</v>
      </c>
      <c r="BW44" s="65">
        <f t="shared" si="78"/>
        <v>7.0857603953904738</v>
      </c>
      <c r="BX44" s="65">
        <f t="shared" si="78"/>
        <v>0</v>
      </c>
      <c r="BY44" s="65">
        <f t="shared" si="78"/>
        <v>0</v>
      </c>
      <c r="BZ44" s="65">
        <f t="shared" si="7"/>
        <v>25.568974590010207</v>
      </c>
      <c r="CA44" s="65">
        <f t="shared" si="7"/>
        <v>3.7152304333620347</v>
      </c>
      <c r="CB44" s="65">
        <f t="shared" si="7"/>
        <v>19.387434826503643</v>
      </c>
      <c r="CC44" s="65">
        <f t="shared" si="7"/>
        <v>0</v>
      </c>
      <c r="CD44" s="65">
        <f t="shared" si="7"/>
        <v>7.4791161401319988</v>
      </c>
      <c r="CE44" s="65">
        <f t="shared" si="7"/>
        <v>7.4791161401319988</v>
      </c>
      <c r="CF44" s="65">
        <f t="shared" si="7"/>
        <v>0</v>
      </c>
      <c r="CG44" s="65">
        <f t="shared" si="7"/>
        <v>0</v>
      </c>
    </row>
    <row r="45" spans="1:85" s="65" customFormat="1" x14ac:dyDescent="0.25">
      <c r="A45" s="65">
        <v>9</v>
      </c>
      <c r="B45" s="65" t="s">
        <v>59</v>
      </c>
      <c r="C45" s="65" t="s">
        <v>60</v>
      </c>
      <c r="D45" s="65">
        <v>2</v>
      </c>
      <c r="F45" s="97">
        <v>2000</v>
      </c>
      <c r="G45" s="97">
        <v>68</v>
      </c>
      <c r="H45" s="96">
        <v>0.47987200000000002</v>
      </c>
      <c r="I45" s="96">
        <v>0.42737199999999997</v>
      </c>
      <c r="J45" s="96">
        <v>9.2217999999999994E-2</v>
      </c>
      <c r="K45" s="65">
        <f t="shared" si="8"/>
        <v>0.90724399999999994</v>
      </c>
      <c r="L45" s="65">
        <f t="shared" si="9"/>
        <v>1.1228437988450344</v>
      </c>
      <c r="M45" s="65">
        <f t="shared" si="10"/>
        <v>0.52893378187124973</v>
      </c>
      <c r="N45" s="65">
        <f t="shared" si="0"/>
        <v>45425</v>
      </c>
      <c r="O45" s="65">
        <f t="shared" si="1"/>
        <v>0.50475825137791663</v>
      </c>
      <c r="P45" s="65">
        <f t="shared" si="2"/>
        <v>0.3746129929923725</v>
      </c>
      <c r="Q45" s="65">
        <f t="shared" si="3"/>
        <v>0.12062875562971079</v>
      </c>
      <c r="R45" s="65">
        <f t="shared" si="11"/>
        <v>0.57399904148488512</v>
      </c>
      <c r="S45" s="65">
        <f>EXP(-$G45/T1_T2!B$7)*(1-EXP(-$F45/T1_T2!B$6))</f>
        <v>0.40512573720483119</v>
      </c>
      <c r="T45" s="65">
        <f>EXP(-$G45/T1_T2!C$7)*(1-EXP(-$F45/T1_T2!C$6))</f>
        <v>0.35689090375591837</v>
      </c>
      <c r="U45" s="65">
        <f>EXP(-$G45/T1_T2!D$7)*(1-EXP(-$F45/T1_T2!D$6))</f>
        <v>0.28005979933352998</v>
      </c>
      <c r="V45" s="65">
        <f>EXP(-$G45/T1_T2!E$7)*(1-EXP(-$F45/T1_T2!E$6))</f>
        <v>0.56455437016961196</v>
      </c>
      <c r="W45" s="65">
        <f>EXP(-$G45/T1_T2!F$7)*(1-EXP(-$F45/T1_T2!F$6))</f>
        <v>0.60381569817389957</v>
      </c>
      <c r="X45" s="65">
        <f>EXP(-$G45/T1_T2!G$7)*(1-EXP(-$F45/T1_T2!G$6))</f>
        <v>0.57463545606104727</v>
      </c>
      <c r="Y45" s="65">
        <f>EXP(-$G45/T1_T2!H$7)*(1-EXP(-$F45/T1_T2!H$6))</f>
        <v>0.56934092656400681</v>
      </c>
      <c r="Z45" s="65">
        <f>EXP(-$G45/T1_T2!I$7)*(1-EXP(-$F45/T1_T2!I$6))</f>
        <v>0.49719462767558764</v>
      </c>
      <c r="AA45" s="65">
        <f>EXP(-$G45/T1_T2!J$7)*(1-EXP(-$F45/T1_T2!J$6))</f>
        <v>0.4832561872540499</v>
      </c>
      <c r="AB45" s="65">
        <f>EXP(-$G45/T1_T2!K$7)*(1-EXP(-$F45/T1_T2!K$6))</f>
        <v>0.8317569585107597</v>
      </c>
      <c r="AC45" s="65">
        <f>EXP(-$G45/T1_T2!L$7)*(1-EXP(-$F45/T1_T2!L$6))</f>
        <v>0.88834876177263444</v>
      </c>
      <c r="AD45" s="65">
        <f>EXP(-$G45/T1_T2!M$7)*(1-EXP(-$F45/T1_T2!M$6))</f>
        <v>0.79241266453820736</v>
      </c>
      <c r="AE45" s="65">
        <f>EXP(-$G45/T1_T2!N$7)*(1-EXP(-$F45/T1_T2!N$6))</f>
        <v>0.81846921079678747</v>
      </c>
      <c r="AF45" s="65">
        <f>EXP(-$G45/T1_T2!O$7)*(1-EXP(-$F45/T1_T2!O$6))</f>
        <v>0.79241266453820736</v>
      </c>
      <c r="AG45" s="65">
        <f>EXP(-$G45/T1_T2!P$7)*(1-EXP(-$F45/T1_T2!P$6))</f>
        <v>0.81846921079678747</v>
      </c>
      <c r="AH45" s="65">
        <f>EXP(-$G45/T1_T2!Q$7)*(1-EXP(-$F45/T1_T2!Q$6))</f>
        <v>0.3599874452002651</v>
      </c>
      <c r="AI45" s="65">
        <f>EXP(-$G45/T1_T2!R$7)*(1-EXP(-$F45/T1_T2!R$6))</f>
        <v>0.3599874452002651</v>
      </c>
      <c r="AJ45" s="65">
        <f>EXP(-$G45/T1_T2!S$7)*(1-EXP(-$F45/T1_T2!S$6))</f>
        <v>0.3551282419202253</v>
      </c>
      <c r="AK45" s="65">
        <f>EXP(-$G45/T1_T2!T$7)*(1-EXP(-$F45/T1_T2!T$6))</f>
        <v>0.3551282419202253</v>
      </c>
      <c r="AL45" s="65">
        <f t="shared" si="12"/>
        <v>0.37196979342296754</v>
      </c>
      <c r="AM45" s="65">
        <f t="shared" si="13"/>
        <v>0.51116068260327796</v>
      </c>
      <c r="AN45" s="65">
        <f t="shared" si="14"/>
        <v>0.50333449651431894</v>
      </c>
      <c r="AO45" s="65">
        <f t="shared" si="15"/>
        <v>0.43199713754934599</v>
      </c>
      <c r="AP45" s="65">
        <f t="shared" si="16"/>
        <v>0.75262317641802012</v>
      </c>
      <c r="AQ45" s="65">
        <f t="shared" si="17"/>
        <v>0.70658603165071077</v>
      </c>
      <c r="AR45" s="65">
        <f t="shared" si="18"/>
        <v>0.70658603165071077</v>
      </c>
      <c r="AS45" s="65">
        <f t="shared" si="19"/>
        <v>0.31656260764343835</v>
      </c>
      <c r="AT45" s="65">
        <f t="shared" si="20"/>
        <v>0.31228956400842156</v>
      </c>
      <c r="AU45" s="97">
        <v>14.411</v>
      </c>
      <c r="AV45" s="97">
        <v>2.1520000000000001</v>
      </c>
      <c r="AW45" s="97">
        <v>9.3650000000000002</v>
      </c>
      <c r="AX45" s="97"/>
      <c r="AY45" s="97">
        <v>0.80100000000000005</v>
      </c>
      <c r="AZ45" s="97">
        <v>0.80100000000000005</v>
      </c>
      <c r="BA45" s="97"/>
      <c r="BB45" s="97"/>
      <c r="BC45" s="65">
        <f t="shared" si="21"/>
        <v>1.5388147357180992</v>
      </c>
      <c r="BD45" s="65">
        <f t="shared" si="21"/>
        <v>0.22979177789642286</v>
      </c>
      <c r="BE45" s="65">
        <f t="shared" si="22"/>
        <v>0</v>
      </c>
      <c r="BF45" s="65">
        <f t="shared" si="22"/>
        <v>8.5531233315536581E-2</v>
      </c>
      <c r="BG45" s="65">
        <f t="shared" si="22"/>
        <v>8.5531233315536581E-2</v>
      </c>
      <c r="BH45" s="65">
        <f t="shared" si="22"/>
        <v>0</v>
      </c>
      <c r="BI45" s="65">
        <f t="shared" si="22"/>
        <v>0</v>
      </c>
      <c r="BJ45" s="65">
        <f t="shared" si="77"/>
        <v>18.24469551282051</v>
      </c>
      <c r="BK45" s="65">
        <f t="shared" si="77"/>
        <v>2.7244871794871797</v>
      </c>
      <c r="BL45" s="65">
        <f t="shared" si="77"/>
        <v>11.856330128205128</v>
      </c>
      <c r="BM45" s="65">
        <f t="shared" si="77"/>
        <v>0</v>
      </c>
      <c r="BN45" s="65">
        <f t="shared" si="77"/>
        <v>1.0140865384615385</v>
      </c>
      <c r="BO45" s="65">
        <f t="shared" si="77"/>
        <v>1.0140865384615385</v>
      </c>
      <c r="BP45" s="65">
        <f t="shared" si="77"/>
        <v>0</v>
      </c>
      <c r="BQ45" s="65">
        <f t="shared" si="77"/>
        <v>0</v>
      </c>
      <c r="BR45" s="65">
        <f t="shared" si="78"/>
        <v>15.884370687488703</v>
      </c>
      <c r="BS45" s="65">
        <f t="shared" si="78"/>
        <v>2.3720189937877794</v>
      </c>
      <c r="BT45" s="65">
        <f t="shared" si="78"/>
        <v>10.322471132352488</v>
      </c>
      <c r="BU45" s="65">
        <f t="shared" si="78"/>
        <v>0</v>
      </c>
      <c r="BV45" s="65">
        <f t="shared" si="78"/>
        <v>0.88289368681413172</v>
      </c>
      <c r="BW45" s="65">
        <f t="shared" si="78"/>
        <v>0.88289368681413172</v>
      </c>
      <c r="BX45" s="65">
        <f t="shared" si="78"/>
        <v>0</v>
      </c>
      <c r="BY45" s="65">
        <f t="shared" si="78"/>
        <v>0</v>
      </c>
      <c r="BZ45" s="65">
        <f t="shared" si="7"/>
        <v>23.175900836577096</v>
      </c>
      <c r="CA45" s="65">
        <f t="shared" si="7"/>
        <v>3.5146777981386252</v>
      </c>
      <c r="CB45" s="65">
        <f t="shared" si="7"/>
        <v>17.820786194834632</v>
      </c>
      <c r="CC45" s="65">
        <f t="shared" si="7"/>
        <v>0</v>
      </c>
      <c r="CD45" s="65">
        <f t="shared" si="7"/>
        <v>0.9318959313092855</v>
      </c>
      <c r="CE45" s="65">
        <f t="shared" si="7"/>
        <v>0.9318959313092855</v>
      </c>
      <c r="CF45" s="65">
        <f t="shared" si="7"/>
        <v>0</v>
      </c>
      <c r="CG45" s="65">
        <f t="shared" ref="CG45:CG52" si="127">BB45*2.21*$AL45/AT45</f>
        <v>0</v>
      </c>
    </row>
    <row r="46" spans="1:85" s="65" customFormat="1" x14ac:dyDescent="0.25">
      <c r="A46" s="65">
        <v>10</v>
      </c>
      <c r="B46" s="65" t="s">
        <v>56</v>
      </c>
      <c r="C46" s="65" t="s">
        <v>60</v>
      </c>
      <c r="D46" s="65">
        <v>1</v>
      </c>
      <c r="F46" s="97">
        <v>2000</v>
      </c>
      <c r="G46" s="97">
        <v>68</v>
      </c>
      <c r="H46" s="96">
        <v>0.47703400000000001</v>
      </c>
      <c r="I46" s="96">
        <v>0.45663599999999999</v>
      </c>
      <c r="J46" s="96">
        <v>6.5999000000000002E-2</v>
      </c>
      <c r="K46" s="65">
        <f t="shared" si="8"/>
        <v>0.93367</v>
      </c>
      <c r="L46" s="65">
        <f t="shared" si="9"/>
        <v>1.0446701530321745</v>
      </c>
      <c r="M46" s="65">
        <f t="shared" si="10"/>
        <v>0.5109235597159596</v>
      </c>
      <c r="N46" s="65">
        <f t="shared" si="0"/>
        <v>43583</v>
      </c>
      <c r="O46" s="65">
        <f t="shared" si="1"/>
        <v>0.50767758153885911</v>
      </c>
      <c r="P46" s="65">
        <f t="shared" si="2"/>
        <v>0.40497438359316534</v>
      </c>
      <c r="Q46" s="65">
        <f t="shared" si="3"/>
        <v>8.7348034867975502E-2</v>
      </c>
      <c r="R46" s="65">
        <f t="shared" si="11"/>
        <v>0.55626635446450645</v>
      </c>
      <c r="S46" s="65">
        <f>EXP(-$G46/T1_T2!B$7)*(1-EXP(-$F46/T1_T2!B$6))</f>
        <v>0.40512573720483119</v>
      </c>
      <c r="T46" s="65">
        <f>EXP(-$G46/T1_T2!C$7)*(1-EXP(-$F46/T1_T2!C$6))</f>
        <v>0.35689090375591837</v>
      </c>
      <c r="U46" s="65">
        <f>EXP(-$G46/T1_T2!D$7)*(1-EXP(-$F46/T1_T2!D$6))</f>
        <v>0.28005979933352998</v>
      </c>
      <c r="V46" s="65">
        <f>EXP(-$G46/T1_T2!E$7)*(1-EXP(-$F46/T1_T2!E$6))</f>
        <v>0.56455437016961196</v>
      </c>
      <c r="W46" s="65">
        <f>EXP(-$G46/T1_T2!F$7)*(1-EXP(-$F46/T1_T2!F$6))</f>
        <v>0.60381569817389957</v>
      </c>
      <c r="X46" s="65">
        <f>EXP(-$G46/T1_T2!G$7)*(1-EXP(-$F46/T1_T2!G$6))</f>
        <v>0.57463545606104727</v>
      </c>
      <c r="Y46" s="65">
        <f>EXP(-$G46/T1_T2!H$7)*(1-EXP(-$F46/T1_T2!H$6))</f>
        <v>0.56934092656400681</v>
      </c>
      <c r="Z46" s="65">
        <f>EXP(-$G46/T1_T2!I$7)*(1-EXP(-$F46/T1_T2!I$6))</f>
        <v>0.49719462767558764</v>
      </c>
      <c r="AA46" s="65">
        <f>EXP(-$G46/T1_T2!J$7)*(1-EXP(-$F46/T1_T2!J$6))</f>
        <v>0.4832561872540499</v>
      </c>
      <c r="AB46" s="65">
        <f>EXP(-$G46/T1_T2!K$7)*(1-EXP(-$F46/T1_T2!K$6))</f>
        <v>0.8317569585107597</v>
      </c>
      <c r="AC46" s="65">
        <f>EXP(-$G46/T1_T2!L$7)*(1-EXP(-$F46/T1_T2!L$6))</f>
        <v>0.88834876177263444</v>
      </c>
      <c r="AD46" s="65">
        <f>EXP(-$G46/T1_T2!M$7)*(1-EXP(-$F46/T1_T2!M$6))</f>
        <v>0.79241266453820736</v>
      </c>
      <c r="AE46" s="65">
        <f>EXP(-$G46/T1_T2!N$7)*(1-EXP(-$F46/T1_T2!N$6))</f>
        <v>0.81846921079678747</v>
      </c>
      <c r="AF46" s="65">
        <f>EXP(-$G46/T1_T2!O$7)*(1-EXP(-$F46/T1_T2!O$6))</f>
        <v>0.79241266453820736</v>
      </c>
      <c r="AG46" s="65">
        <f>EXP(-$G46/T1_T2!P$7)*(1-EXP(-$F46/T1_T2!P$6))</f>
        <v>0.81846921079678747</v>
      </c>
      <c r="AH46" s="65">
        <f>EXP(-$G46/T1_T2!Q$7)*(1-EXP(-$F46/T1_T2!Q$6))</f>
        <v>0.3599874452002651</v>
      </c>
      <c r="AI46" s="65">
        <f>EXP(-$G46/T1_T2!R$7)*(1-EXP(-$F46/T1_T2!R$6))</f>
        <v>0.3599874452002651</v>
      </c>
      <c r="AJ46" s="65">
        <f>EXP(-$G46/T1_T2!S$7)*(1-EXP(-$F46/T1_T2!S$6))</f>
        <v>0.3551282419202253</v>
      </c>
      <c r="AK46" s="65">
        <f>EXP(-$G46/T1_T2!T$7)*(1-EXP(-$F46/T1_T2!T$6))</f>
        <v>0.3551282419202253</v>
      </c>
      <c r="AL46" s="65">
        <f t="shared" si="12"/>
        <v>0.37466760135916022</v>
      </c>
      <c r="AM46" s="65">
        <f t="shared" si="13"/>
        <v>0.53114148746675416</v>
      </c>
      <c r="AN46" s="65">
        <f t="shared" si="14"/>
        <v>0.52229802938917214</v>
      </c>
      <c r="AO46" s="65">
        <f t="shared" si="15"/>
        <v>0.44812094268324798</v>
      </c>
      <c r="AP46" s="65">
        <f t="shared" si="16"/>
        <v>0.78202285333948396</v>
      </c>
      <c r="AQ46" s="65">
        <f t="shared" si="17"/>
        <v>0.7337492092459339</v>
      </c>
      <c r="AR46" s="65">
        <f t="shared" si="18"/>
        <v>0.7337492092459339</v>
      </c>
      <c r="AS46" s="65">
        <f t="shared" si="19"/>
        <v>0.32854324928487888</v>
      </c>
      <c r="AT46" s="65">
        <f t="shared" si="20"/>
        <v>0.32410848786237456</v>
      </c>
      <c r="AU46" s="97">
        <v>15.664999999999999</v>
      </c>
      <c r="AV46" s="97">
        <v>2.3490000000000002</v>
      </c>
      <c r="AW46" s="97">
        <v>9.9600000000000009</v>
      </c>
      <c r="AX46" s="97"/>
      <c r="AY46" s="97">
        <v>7.0510000000000002</v>
      </c>
      <c r="AZ46" s="97">
        <v>7.0510000000000002</v>
      </c>
      <c r="BA46" s="97"/>
      <c r="BB46" s="97"/>
      <c r="BC46" s="65">
        <f t="shared" si="21"/>
        <v>1.5727911646586343</v>
      </c>
      <c r="BD46" s="65">
        <f t="shared" si="21"/>
        <v>0.23584337349397591</v>
      </c>
      <c r="BE46" s="65">
        <f t="shared" si="22"/>
        <v>0</v>
      </c>
      <c r="BF46" s="65">
        <f t="shared" si="22"/>
        <v>0.70793172690763051</v>
      </c>
      <c r="BG46" s="65">
        <f t="shared" si="22"/>
        <v>0.70793172690763051</v>
      </c>
      <c r="BH46" s="65">
        <f t="shared" si="22"/>
        <v>0</v>
      </c>
      <c r="BI46" s="65">
        <f t="shared" si="22"/>
        <v>0</v>
      </c>
      <c r="BJ46" s="65">
        <f t="shared" si="77"/>
        <v>19.028085144927534</v>
      </c>
      <c r="BK46" s="65">
        <f t="shared" si="77"/>
        <v>2.8533017558528431</v>
      </c>
      <c r="BL46" s="65">
        <f t="shared" si="77"/>
        <v>12.098290969899667</v>
      </c>
      <c r="BM46" s="65">
        <f t="shared" si="77"/>
        <v>0</v>
      </c>
      <c r="BN46" s="65">
        <f t="shared" si="77"/>
        <v>8.5647640189520633</v>
      </c>
      <c r="BO46" s="65">
        <f t="shared" si="77"/>
        <v>8.5647640189520633</v>
      </c>
      <c r="BP46" s="65">
        <f t="shared" si="77"/>
        <v>0</v>
      </c>
      <c r="BQ46" s="65">
        <f t="shared" si="77"/>
        <v>0</v>
      </c>
      <c r="BR46" s="65">
        <f t="shared" si="78"/>
        <v>16.777876551672431</v>
      </c>
      <c r="BS46" s="65">
        <f t="shared" si="78"/>
        <v>2.5158782010774687</v>
      </c>
      <c r="BT46" s="65">
        <f t="shared" si="78"/>
        <v>10.667580622703953</v>
      </c>
      <c r="BU46" s="65">
        <f t="shared" si="78"/>
        <v>0</v>
      </c>
      <c r="BV46" s="65">
        <f t="shared" si="78"/>
        <v>7.5519187721571868</v>
      </c>
      <c r="BW46" s="65">
        <f t="shared" si="78"/>
        <v>7.5519187721571868</v>
      </c>
      <c r="BX46" s="65">
        <f t="shared" si="78"/>
        <v>0</v>
      </c>
      <c r="BY46" s="65">
        <f t="shared" si="78"/>
        <v>0</v>
      </c>
      <c r="BZ46" s="65">
        <f t="shared" ref="BZ46:CF52" si="128">AU46*2.21*$AL46/AM46</f>
        <v>24.42072692769182</v>
      </c>
      <c r="CA46" s="65">
        <f t="shared" si="128"/>
        <v>3.7239431566197623</v>
      </c>
      <c r="CB46" s="65">
        <f t="shared" si="128"/>
        <v>18.403588381064942</v>
      </c>
      <c r="CC46" s="65">
        <f t="shared" si="128"/>
        <v>0</v>
      </c>
      <c r="CD46" s="65">
        <f t="shared" si="128"/>
        <v>7.9568557005674938</v>
      </c>
      <c r="CE46" s="65">
        <f t="shared" si="128"/>
        <v>7.9568557005674938</v>
      </c>
      <c r="CF46" s="65">
        <f t="shared" si="128"/>
        <v>0</v>
      </c>
      <c r="CG46" s="65">
        <f t="shared" si="127"/>
        <v>0</v>
      </c>
    </row>
    <row r="47" spans="1:85" s="65" customFormat="1" x14ac:dyDescent="0.25">
      <c r="A47" s="65">
        <v>10</v>
      </c>
      <c r="B47" s="65" t="s">
        <v>58</v>
      </c>
      <c r="C47" s="65" t="s">
        <v>60</v>
      </c>
      <c r="D47" s="65">
        <v>1</v>
      </c>
      <c r="F47" s="97">
        <v>2000</v>
      </c>
      <c r="G47" s="97">
        <v>68</v>
      </c>
      <c r="H47" s="96">
        <v>0.47703400000000001</v>
      </c>
      <c r="I47" s="96">
        <v>0.45663599999999999</v>
      </c>
      <c r="J47" s="96">
        <v>6.5999000000000002E-2</v>
      </c>
      <c r="K47" s="65">
        <f t="shared" si="8"/>
        <v>0.93367</v>
      </c>
      <c r="L47" s="65">
        <f t="shared" si="9"/>
        <v>1.0446701530321745</v>
      </c>
      <c r="M47" s="65">
        <f t="shared" si="10"/>
        <v>0.5109235597159596</v>
      </c>
      <c r="N47" s="65">
        <f t="shared" si="0"/>
        <v>43583</v>
      </c>
      <c r="O47" s="65">
        <f t="shared" si="1"/>
        <v>0.50767758153885911</v>
      </c>
      <c r="P47" s="65">
        <f t="shared" si="2"/>
        <v>0.40497438359316534</v>
      </c>
      <c r="Q47" s="65">
        <f t="shared" si="3"/>
        <v>8.7348034867975502E-2</v>
      </c>
      <c r="R47" s="65">
        <f t="shared" si="11"/>
        <v>0.55626635446450645</v>
      </c>
      <c r="S47" s="65">
        <f>EXP(-$G47/T1_T2!B$7)*(1-EXP(-$F47/T1_T2!B$6))</f>
        <v>0.40512573720483119</v>
      </c>
      <c r="T47" s="65">
        <f>EXP(-$G47/T1_T2!C$7)*(1-EXP(-$F47/T1_T2!C$6))</f>
        <v>0.35689090375591837</v>
      </c>
      <c r="U47" s="65">
        <f>EXP(-$G47/T1_T2!D$7)*(1-EXP(-$F47/T1_T2!D$6))</f>
        <v>0.28005979933352998</v>
      </c>
      <c r="V47" s="65">
        <f>EXP(-$G47/T1_T2!E$7)*(1-EXP(-$F47/T1_T2!E$6))</f>
        <v>0.56455437016961196</v>
      </c>
      <c r="W47" s="65">
        <f>EXP(-$G47/T1_T2!F$7)*(1-EXP(-$F47/T1_T2!F$6))</f>
        <v>0.60381569817389957</v>
      </c>
      <c r="X47" s="65">
        <f>EXP(-$G47/T1_T2!G$7)*(1-EXP(-$F47/T1_T2!G$6))</f>
        <v>0.57463545606104727</v>
      </c>
      <c r="Y47" s="65">
        <f>EXP(-$G47/T1_T2!H$7)*(1-EXP(-$F47/T1_T2!H$6))</f>
        <v>0.56934092656400681</v>
      </c>
      <c r="Z47" s="65">
        <f>EXP(-$G47/T1_T2!I$7)*(1-EXP(-$F47/T1_T2!I$6))</f>
        <v>0.49719462767558764</v>
      </c>
      <c r="AA47" s="65">
        <f>EXP(-$G47/T1_T2!J$7)*(1-EXP(-$F47/T1_T2!J$6))</f>
        <v>0.4832561872540499</v>
      </c>
      <c r="AB47" s="65">
        <f>EXP(-$G47/T1_T2!K$7)*(1-EXP(-$F47/T1_T2!K$6))</f>
        <v>0.8317569585107597</v>
      </c>
      <c r="AC47" s="65">
        <f>EXP(-$G47/T1_T2!L$7)*(1-EXP(-$F47/T1_T2!L$6))</f>
        <v>0.88834876177263444</v>
      </c>
      <c r="AD47" s="65">
        <f>EXP(-$G47/T1_T2!M$7)*(1-EXP(-$F47/T1_T2!M$6))</f>
        <v>0.79241266453820736</v>
      </c>
      <c r="AE47" s="65">
        <f>EXP(-$G47/T1_T2!N$7)*(1-EXP(-$F47/T1_T2!N$6))</f>
        <v>0.81846921079678747</v>
      </c>
      <c r="AF47" s="65">
        <f>EXP(-$G47/T1_T2!O$7)*(1-EXP(-$F47/T1_T2!O$6))</f>
        <v>0.79241266453820736</v>
      </c>
      <c r="AG47" s="65">
        <f>EXP(-$G47/T1_T2!P$7)*(1-EXP(-$F47/T1_T2!P$6))</f>
        <v>0.81846921079678747</v>
      </c>
      <c r="AH47" s="65">
        <f>EXP(-$G47/T1_T2!Q$7)*(1-EXP(-$F47/T1_T2!Q$6))</f>
        <v>0.3599874452002651</v>
      </c>
      <c r="AI47" s="65">
        <f>EXP(-$G47/T1_T2!R$7)*(1-EXP(-$F47/T1_T2!R$6))</f>
        <v>0.3599874452002651</v>
      </c>
      <c r="AJ47" s="65">
        <f>EXP(-$G47/T1_T2!S$7)*(1-EXP(-$F47/T1_T2!S$6))</f>
        <v>0.3551282419202253</v>
      </c>
      <c r="AK47" s="65">
        <f>EXP(-$G47/T1_T2!T$7)*(1-EXP(-$F47/T1_T2!T$6))</f>
        <v>0.3551282419202253</v>
      </c>
      <c r="AL47" s="65">
        <f t="shared" si="12"/>
        <v>0.37466760135916022</v>
      </c>
      <c r="AM47" s="65">
        <f t="shared" si="13"/>
        <v>0.53114148746675416</v>
      </c>
      <c r="AN47" s="65">
        <f t="shared" si="14"/>
        <v>0.52229802938917214</v>
      </c>
      <c r="AO47" s="65">
        <f t="shared" si="15"/>
        <v>0.44812094268324798</v>
      </c>
      <c r="AP47" s="65">
        <f t="shared" si="16"/>
        <v>0.78202285333948396</v>
      </c>
      <c r="AQ47" s="65">
        <f t="shared" si="17"/>
        <v>0.7337492092459339</v>
      </c>
      <c r="AR47" s="65">
        <f t="shared" si="18"/>
        <v>0.7337492092459339</v>
      </c>
      <c r="AS47" s="65">
        <f t="shared" si="19"/>
        <v>0.32854324928487888</v>
      </c>
      <c r="AT47" s="65">
        <f t="shared" si="20"/>
        <v>0.32410848786237456</v>
      </c>
      <c r="AU47" s="97">
        <v>14.925000000000001</v>
      </c>
      <c r="AV47" s="97">
        <v>2.4089999999999998</v>
      </c>
      <c r="AW47" s="97">
        <v>9.7260000000000009</v>
      </c>
      <c r="AX47" s="97"/>
      <c r="AY47" s="97">
        <v>6.0339999999999998</v>
      </c>
      <c r="AZ47" s="97">
        <v>6.0339999999999998</v>
      </c>
      <c r="BA47" s="97"/>
      <c r="BB47" s="97"/>
      <c r="BC47" s="65">
        <f t="shared" si="21"/>
        <v>1.5345465761875385</v>
      </c>
      <c r="BD47" s="65">
        <f t="shared" si="21"/>
        <v>0.24768661320172727</v>
      </c>
      <c r="BE47" s="65">
        <f t="shared" si="22"/>
        <v>0</v>
      </c>
      <c r="BF47" s="65">
        <f t="shared" si="22"/>
        <v>0.62039893070121321</v>
      </c>
      <c r="BG47" s="65">
        <f t="shared" si="22"/>
        <v>0.62039893070121321</v>
      </c>
      <c r="BH47" s="65">
        <f t="shared" si="22"/>
        <v>0</v>
      </c>
      <c r="BI47" s="65">
        <f t="shared" si="22"/>
        <v>0</v>
      </c>
      <c r="BJ47" s="65">
        <f t="shared" si="77"/>
        <v>18.129216137123745</v>
      </c>
      <c r="BK47" s="65">
        <f t="shared" si="77"/>
        <v>2.9261830267558526</v>
      </c>
      <c r="BL47" s="65">
        <f t="shared" si="77"/>
        <v>11.814054013377927</v>
      </c>
      <c r="BM47" s="65">
        <f t="shared" si="77"/>
        <v>0</v>
      </c>
      <c r="BN47" s="65">
        <f t="shared" si="77"/>
        <v>7.3294264771460416</v>
      </c>
      <c r="BO47" s="65">
        <f t="shared" si="77"/>
        <v>7.3294264771460416</v>
      </c>
      <c r="BP47" s="65">
        <f t="shared" si="77"/>
        <v>0</v>
      </c>
      <c r="BQ47" s="65">
        <f t="shared" si="77"/>
        <v>0</v>
      </c>
      <c r="BR47" s="65">
        <f t="shared" si="78"/>
        <v>15.985305300588003</v>
      </c>
      <c r="BS47" s="65">
        <f t="shared" si="78"/>
        <v>2.5801407349491789</v>
      </c>
      <c r="BT47" s="65">
        <f t="shared" si="78"/>
        <v>10.416956740604283</v>
      </c>
      <c r="BU47" s="65">
        <f t="shared" si="78"/>
        <v>0</v>
      </c>
      <c r="BV47" s="65">
        <f t="shared" si="78"/>
        <v>6.4626688230316915</v>
      </c>
      <c r="BW47" s="65">
        <f t="shared" si="78"/>
        <v>6.4626688230316915</v>
      </c>
      <c r="BX47" s="65">
        <f t="shared" si="78"/>
        <v>0</v>
      </c>
      <c r="BY47" s="65">
        <f t="shared" si="78"/>
        <v>0</v>
      </c>
      <c r="BZ47" s="65">
        <f t="shared" si="128"/>
        <v>23.267114548088124</v>
      </c>
      <c r="CA47" s="65">
        <f t="shared" si="128"/>
        <v>3.8190630329063455</v>
      </c>
      <c r="CB47" s="65">
        <f t="shared" si="128"/>
        <v>17.971214919100159</v>
      </c>
      <c r="CC47" s="65">
        <f t="shared" si="128"/>
        <v>0</v>
      </c>
      <c r="CD47" s="65">
        <f t="shared" si="128"/>
        <v>6.8091997301410085</v>
      </c>
      <c r="CE47" s="65">
        <f t="shared" si="128"/>
        <v>6.8091997301410085</v>
      </c>
      <c r="CF47" s="65">
        <f t="shared" si="128"/>
        <v>0</v>
      </c>
      <c r="CG47" s="65">
        <f t="shared" si="127"/>
        <v>0</v>
      </c>
    </row>
    <row r="48" spans="1:85" s="65" customFormat="1" x14ac:dyDescent="0.25">
      <c r="A48" s="65">
        <v>10</v>
      </c>
      <c r="B48" s="65" t="s">
        <v>57</v>
      </c>
      <c r="C48" s="65" t="s">
        <v>60</v>
      </c>
      <c r="D48" s="65">
        <v>1</v>
      </c>
      <c r="F48" s="97">
        <v>2000</v>
      </c>
      <c r="G48" s="97">
        <v>68</v>
      </c>
      <c r="H48" s="96">
        <v>0.47703400000000001</v>
      </c>
      <c r="I48" s="96">
        <v>0.45663599999999999</v>
      </c>
      <c r="J48" s="96">
        <v>6.5999000000000002E-2</v>
      </c>
      <c r="K48" s="65">
        <f t="shared" si="8"/>
        <v>0.93367</v>
      </c>
      <c r="L48" s="65">
        <f t="shared" si="9"/>
        <v>1.0446701530321745</v>
      </c>
      <c r="M48" s="65">
        <f t="shared" si="10"/>
        <v>0.5109235597159596</v>
      </c>
      <c r="N48" s="65">
        <f t="shared" si="0"/>
        <v>43583</v>
      </c>
      <c r="O48" s="65">
        <f t="shared" si="1"/>
        <v>0.50767758153885911</v>
      </c>
      <c r="P48" s="65">
        <f t="shared" si="2"/>
        <v>0.40497438359316534</v>
      </c>
      <c r="Q48" s="65">
        <f t="shared" si="3"/>
        <v>8.7348034867975502E-2</v>
      </c>
      <c r="R48" s="65">
        <f t="shared" si="11"/>
        <v>0.55626635446450645</v>
      </c>
      <c r="S48" s="65">
        <f>EXP(-$G48/T1_T2!B$7)*(1-EXP(-$F48/T1_T2!B$6))</f>
        <v>0.40512573720483119</v>
      </c>
      <c r="T48" s="65">
        <f>EXP(-$G48/T1_T2!C$7)*(1-EXP(-$F48/T1_T2!C$6))</f>
        <v>0.35689090375591837</v>
      </c>
      <c r="U48" s="65">
        <f>EXP(-$G48/T1_T2!D$7)*(1-EXP(-$F48/T1_T2!D$6))</f>
        <v>0.28005979933352998</v>
      </c>
      <c r="V48" s="65">
        <f>EXP(-$G48/T1_T2!E$7)*(1-EXP(-$F48/T1_T2!E$6))</f>
        <v>0.56455437016961196</v>
      </c>
      <c r="W48" s="65">
        <f>EXP(-$G48/T1_T2!F$7)*(1-EXP(-$F48/T1_T2!F$6))</f>
        <v>0.60381569817389957</v>
      </c>
      <c r="X48" s="65">
        <f>EXP(-$G48/T1_T2!G$7)*(1-EXP(-$F48/T1_T2!G$6))</f>
        <v>0.57463545606104727</v>
      </c>
      <c r="Y48" s="65">
        <f>EXP(-$G48/T1_T2!H$7)*(1-EXP(-$F48/T1_T2!H$6))</f>
        <v>0.56934092656400681</v>
      </c>
      <c r="Z48" s="65">
        <f>EXP(-$G48/T1_T2!I$7)*(1-EXP(-$F48/T1_T2!I$6))</f>
        <v>0.49719462767558764</v>
      </c>
      <c r="AA48" s="65">
        <f>EXP(-$G48/T1_T2!J$7)*(1-EXP(-$F48/T1_T2!J$6))</f>
        <v>0.4832561872540499</v>
      </c>
      <c r="AB48" s="65">
        <f>EXP(-$G48/T1_T2!K$7)*(1-EXP(-$F48/T1_T2!K$6))</f>
        <v>0.8317569585107597</v>
      </c>
      <c r="AC48" s="65">
        <f>EXP(-$G48/T1_T2!L$7)*(1-EXP(-$F48/T1_T2!L$6))</f>
        <v>0.88834876177263444</v>
      </c>
      <c r="AD48" s="65">
        <f>EXP(-$G48/T1_T2!M$7)*(1-EXP(-$F48/T1_T2!M$6))</f>
        <v>0.79241266453820736</v>
      </c>
      <c r="AE48" s="65">
        <f>EXP(-$G48/T1_T2!N$7)*(1-EXP(-$F48/T1_T2!N$6))</f>
        <v>0.81846921079678747</v>
      </c>
      <c r="AF48" s="65">
        <f>EXP(-$G48/T1_T2!O$7)*(1-EXP(-$F48/T1_T2!O$6))</f>
        <v>0.79241266453820736</v>
      </c>
      <c r="AG48" s="65">
        <f>EXP(-$G48/T1_T2!P$7)*(1-EXP(-$F48/T1_T2!P$6))</f>
        <v>0.81846921079678747</v>
      </c>
      <c r="AH48" s="65">
        <f>EXP(-$G48/T1_T2!Q$7)*(1-EXP(-$F48/T1_T2!Q$6))</f>
        <v>0.3599874452002651</v>
      </c>
      <c r="AI48" s="65">
        <f>EXP(-$G48/T1_T2!R$7)*(1-EXP(-$F48/T1_T2!R$6))</f>
        <v>0.3599874452002651</v>
      </c>
      <c r="AJ48" s="65">
        <f>EXP(-$G48/T1_T2!S$7)*(1-EXP(-$F48/T1_T2!S$6))</f>
        <v>0.3551282419202253</v>
      </c>
      <c r="AK48" s="65">
        <f>EXP(-$G48/T1_T2!T$7)*(1-EXP(-$F48/T1_T2!T$6))</f>
        <v>0.3551282419202253</v>
      </c>
      <c r="AL48" s="65">
        <f t="shared" si="12"/>
        <v>0.37466760135916022</v>
      </c>
      <c r="AM48" s="65">
        <f t="shared" si="13"/>
        <v>0.53114148746675416</v>
      </c>
      <c r="AN48" s="65">
        <f t="shared" si="14"/>
        <v>0.52229802938917214</v>
      </c>
      <c r="AO48" s="65">
        <f t="shared" si="15"/>
        <v>0.44812094268324798</v>
      </c>
      <c r="AP48" s="65">
        <f t="shared" si="16"/>
        <v>0.78202285333948396</v>
      </c>
      <c r="AQ48" s="65">
        <f t="shared" si="17"/>
        <v>0.7337492092459339</v>
      </c>
      <c r="AR48" s="65">
        <f t="shared" si="18"/>
        <v>0.7337492092459339</v>
      </c>
      <c r="AS48" s="65">
        <f t="shared" si="19"/>
        <v>0.32854324928487888</v>
      </c>
      <c r="AT48" s="65">
        <f t="shared" si="20"/>
        <v>0.32410848786237456</v>
      </c>
      <c r="AU48" s="97">
        <v>15.339</v>
      </c>
      <c r="AV48" s="97">
        <v>2.4359999999999999</v>
      </c>
      <c r="AW48" s="97">
        <v>10.159000000000001</v>
      </c>
      <c r="AX48" s="97"/>
      <c r="AY48" s="97">
        <v>6.3369999999999997</v>
      </c>
      <c r="AZ48" s="97">
        <v>6.3369999999999997</v>
      </c>
      <c r="BA48" s="97"/>
      <c r="BB48" s="97"/>
      <c r="BC48" s="65">
        <f t="shared" si="21"/>
        <v>1.5098927059749976</v>
      </c>
      <c r="BD48" s="65">
        <f t="shared" si="21"/>
        <v>0.23978738064770153</v>
      </c>
      <c r="BE48" s="65">
        <f t="shared" si="22"/>
        <v>0</v>
      </c>
      <c r="BF48" s="65">
        <f t="shared" si="22"/>
        <v>0.62378186829412341</v>
      </c>
      <c r="BG48" s="65">
        <f t="shared" si="22"/>
        <v>0.62378186829412341</v>
      </c>
      <c r="BH48" s="65">
        <f t="shared" si="22"/>
        <v>0</v>
      </c>
      <c r="BI48" s="65">
        <f t="shared" si="22"/>
        <v>0</v>
      </c>
      <c r="BJ48" s="65">
        <f t="shared" si="77"/>
        <v>18.632096906354516</v>
      </c>
      <c r="BK48" s="65">
        <f t="shared" si="77"/>
        <v>2.9589795986622072</v>
      </c>
      <c r="BL48" s="65">
        <f t="shared" si="77"/>
        <v>12.340013851727983</v>
      </c>
      <c r="BM48" s="65">
        <f t="shared" si="77"/>
        <v>0</v>
      </c>
      <c r="BN48" s="65">
        <f t="shared" si="77"/>
        <v>7.6974768952062416</v>
      </c>
      <c r="BO48" s="65">
        <f t="shared" si="77"/>
        <v>7.6974768952062416</v>
      </c>
      <c r="BP48" s="65">
        <f t="shared" si="77"/>
        <v>0</v>
      </c>
      <c r="BQ48" s="65">
        <f t="shared" si="77"/>
        <v>0</v>
      </c>
      <c r="BR48" s="65">
        <f t="shared" si="78"/>
        <v>16.428716784302807</v>
      </c>
      <c r="BS48" s="65">
        <f t="shared" si="78"/>
        <v>2.6090588751914487</v>
      </c>
      <c r="BT48" s="65">
        <f t="shared" si="78"/>
        <v>10.880718026711794</v>
      </c>
      <c r="BU48" s="65">
        <f t="shared" si="78"/>
        <v>0</v>
      </c>
      <c r="BV48" s="65">
        <f t="shared" si="78"/>
        <v>6.7871946190838299</v>
      </c>
      <c r="BW48" s="65">
        <f t="shared" si="78"/>
        <v>6.7871946190838299</v>
      </c>
      <c r="BX48" s="65">
        <f t="shared" si="78"/>
        <v>0</v>
      </c>
      <c r="BY48" s="65">
        <f t="shared" si="78"/>
        <v>0</v>
      </c>
      <c r="BZ48" s="65">
        <f t="shared" si="128"/>
        <v>23.912513906406947</v>
      </c>
      <c r="CA48" s="65">
        <f t="shared" si="128"/>
        <v>3.8618669772353091</v>
      </c>
      <c r="CB48" s="65">
        <f t="shared" si="128"/>
        <v>18.77129059871875</v>
      </c>
      <c r="CC48" s="65">
        <f t="shared" si="128"/>
        <v>0</v>
      </c>
      <c r="CD48" s="65">
        <f t="shared" si="128"/>
        <v>7.1511267301795769</v>
      </c>
      <c r="CE48" s="65">
        <f t="shared" si="128"/>
        <v>7.1511267301795769</v>
      </c>
      <c r="CF48" s="65">
        <f t="shared" si="128"/>
        <v>0</v>
      </c>
      <c r="CG48" s="65">
        <f t="shared" si="127"/>
        <v>0</v>
      </c>
    </row>
    <row r="49" spans="1:85" s="65" customFormat="1" x14ac:dyDescent="0.25">
      <c r="A49" s="65">
        <v>10</v>
      </c>
      <c r="B49" s="65" t="s">
        <v>59</v>
      </c>
      <c r="C49" s="65" t="s">
        <v>60</v>
      </c>
      <c r="D49" s="65">
        <v>2</v>
      </c>
      <c r="F49" s="97">
        <v>2000</v>
      </c>
      <c r="G49" s="97">
        <v>68</v>
      </c>
      <c r="H49" s="96">
        <v>0.50081399999999998</v>
      </c>
      <c r="I49" s="96">
        <v>0.42727900000000002</v>
      </c>
      <c r="J49" s="96">
        <v>6.9555000000000006E-2</v>
      </c>
      <c r="K49" s="65">
        <f t="shared" si="8"/>
        <v>0.92809300000000006</v>
      </c>
      <c r="L49" s="65">
        <f t="shared" si="9"/>
        <v>1.1721006649051322</v>
      </c>
      <c r="M49" s="65">
        <f t="shared" si="10"/>
        <v>0.53961618070602835</v>
      </c>
      <c r="N49" s="65">
        <f t="shared" si="0"/>
        <v>43936</v>
      </c>
      <c r="O49" s="65">
        <f t="shared" si="1"/>
        <v>0.53087325518878137</v>
      </c>
      <c r="P49" s="65">
        <f t="shared" si="2"/>
        <v>0.37743718826385203</v>
      </c>
      <c r="Q49" s="65">
        <f t="shared" si="3"/>
        <v>9.1689556547366588E-2</v>
      </c>
      <c r="R49" s="65">
        <f t="shared" si="11"/>
        <v>0.58446234876574477</v>
      </c>
      <c r="S49" s="65">
        <f>EXP(-$G49/T1_T2!B$7)*(1-EXP(-$F49/T1_T2!B$6))</f>
        <v>0.40512573720483119</v>
      </c>
      <c r="T49" s="65">
        <f>EXP(-$G49/T1_T2!C$7)*(1-EXP(-$F49/T1_T2!C$6))</f>
        <v>0.35689090375591837</v>
      </c>
      <c r="U49" s="65">
        <f>EXP(-$G49/T1_T2!D$7)*(1-EXP(-$F49/T1_T2!D$6))</f>
        <v>0.28005979933352998</v>
      </c>
      <c r="V49" s="65">
        <f>EXP(-$G49/T1_T2!E$7)*(1-EXP(-$F49/T1_T2!E$6))</f>
        <v>0.56455437016961196</v>
      </c>
      <c r="W49" s="65">
        <f>EXP(-$G49/T1_T2!F$7)*(1-EXP(-$F49/T1_T2!F$6))</f>
        <v>0.60381569817389957</v>
      </c>
      <c r="X49" s="65">
        <f>EXP(-$G49/T1_T2!G$7)*(1-EXP(-$F49/T1_T2!G$6))</f>
        <v>0.57463545606104727</v>
      </c>
      <c r="Y49" s="65">
        <f>EXP(-$G49/T1_T2!H$7)*(1-EXP(-$F49/T1_T2!H$6))</f>
        <v>0.56934092656400681</v>
      </c>
      <c r="Z49" s="65">
        <f>EXP(-$G49/T1_T2!I$7)*(1-EXP(-$F49/T1_T2!I$6))</f>
        <v>0.49719462767558764</v>
      </c>
      <c r="AA49" s="65">
        <f>EXP(-$G49/T1_T2!J$7)*(1-EXP(-$F49/T1_T2!J$6))</f>
        <v>0.4832561872540499</v>
      </c>
      <c r="AB49" s="65">
        <f>EXP(-$G49/T1_T2!K$7)*(1-EXP(-$F49/T1_T2!K$6))</f>
        <v>0.8317569585107597</v>
      </c>
      <c r="AC49" s="65">
        <f>EXP(-$G49/T1_T2!L$7)*(1-EXP(-$F49/T1_T2!L$6))</f>
        <v>0.88834876177263444</v>
      </c>
      <c r="AD49" s="65">
        <f>EXP(-$G49/T1_T2!M$7)*(1-EXP(-$F49/T1_T2!M$6))</f>
        <v>0.79241266453820736</v>
      </c>
      <c r="AE49" s="65">
        <f>EXP(-$G49/T1_T2!N$7)*(1-EXP(-$F49/T1_T2!N$6))</f>
        <v>0.81846921079678747</v>
      </c>
      <c r="AF49" s="65">
        <f>EXP(-$G49/T1_T2!O$7)*(1-EXP(-$F49/T1_T2!O$6))</f>
        <v>0.79241266453820736</v>
      </c>
      <c r="AG49" s="65">
        <f>EXP(-$G49/T1_T2!P$7)*(1-EXP(-$F49/T1_T2!P$6))</f>
        <v>0.81846921079678747</v>
      </c>
      <c r="AH49" s="65">
        <f>EXP(-$G49/T1_T2!Q$7)*(1-EXP(-$F49/T1_T2!Q$6))</f>
        <v>0.3599874452002651</v>
      </c>
      <c r="AI49" s="65">
        <f>EXP(-$G49/T1_T2!R$7)*(1-EXP(-$F49/T1_T2!R$6))</f>
        <v>0.3599874452002651</v>
      </c>
      <c r="AJ49" s="65">
        <f>EXP(-$G49/T1_T2!S$7)*(1-EXP(-$F49/T1_T2!S$6))</f>
        <v>0.3551282419202253</v>
      </c>
      <c r="AK49" s="65">
        <f>EXP(-$G49/T1_T2!T$7)*(1-EXP(-$F49/T1_T2!T$6))</f>
        <v>0.3551282419202253</v>
      </c>
      <c r="AL49" s="65">
        <f t="shared" si="12"/>
        <v>0.37545287690889817</v>
      </c>
      <c r="AM49" s="65">
        <f t="shared" si="13"/>
        <v>0.52760931557132551</v>
      </c>
      <c r="AN49" s="65">
        <f t="shared" si="14"/>
        <v>0.51994903359187306</v>
      </c>
      <c r="AO49" s="65">
        <f t="shared" si="15"/>
        <v>0.44634618698479156</v>
      </c>
      <c r="AP49" s="65">
        <f t="shared" si="16"/>
        <v>0.77685338293166484</v>
      </c>
      <c r="AQ49" s="65">
        <f t="shared" si="17"/>
        <v>0.72959140827988733</v>
      </c>
      <c r="AR49" s="65">
        <f t="shared" si="18"/>
        <v>0.72959140827988733</v>
      </c>
      <c r="AS49" s="65">
        <f t="shared" si="19"/>
        <v>0.32698035598723335</v>
      </c>
      <c r="AT49" s="65">
        <f t="shared" si="20"/>
        <v>0.32256669090111389</v>
      </c>
      <c r="AU49" s="97">
        <v>15.503</v>
      </c>
      <c r="AV49" s="97">
        <v>2.2080000000000002</v>
      </c>
      <c r="AW49" s="97">
        <v>9.8620000000000001</v>
      </c>
      <c r="AX49" s="97"/>
      <c r="AY49" s="97">
        <v>4.0679999999999996</v>
      </c>
      <c r="AZ49" s="97">
        <v>4.6040000000000001</v>
      </c>
      <c r="BA49" s="97"/>
      <c r="BB49" s="97"/>
      <c r="BC49" s="65">
        <f t="shared" si="21"/>
        <v>1.5719935104441289</v>
      </c>
      <c r="BD49" s="65">
        <f t="shared" si="21"/>
        <v>0.22388967755019268</v>
      </c>
      <c r="BE49" s="65">
        <f t="shared" si="22"/>
        <v>0</v>
      </c>
      <c r="BF49" s="65">
        <f t="shared" si="22"/>
        <v>0.41249239505171359</v>
      </c>
      <c r="BG49" s="65">
        <f t="shared" si="22"/>
        <v>0.46684242547150678</v>
      </c>
      <c r="BH49" s="65">
        <f t="shared" si="22"/>
        <v>0</v>
      </c>
      <c r="BI49" s="65">
        <f t="shared" si="22"/>
        <v>0</v>
      </c>
      <c r="BJ49" s="65">
        <f t="shared" si="77"/>
        <v>18.983829654403568</v>
      </c>
      <c r="BK49" s="65">
        <f t="shared" si="77"/>
        <v>2.7037538461538464</v>
      </c>
      <c r="BL49" s="65">
        <f t="shared" si="77"/>
        <v>12.076277369007803</v>
      </c>
      <c r="BM49" s="65">
        <f t="shared" si="77"/>
        <v>0</v>
      </c>
      <c r="BN49" s="65">
        <f t="shared" si="77"/>
        <v>4.9813725752508358</v>
      </c>
      <c r="BO49" s="65">
        <f t="shared" si="77"/>
        <v>5.6377186176142704</v>
      </c>
      <c r="BP49" s="65">
        <f t="shared" si="77"/>
        <v>0</v>
      </c>
      <c r="BQ49" s="65">
        <f t="shared" si="77"/>
        <v>0</v>
      </c>
      <c r="BR49" s="65">
        <f t="shared" si="78"/>
        <v>16.704144950990901</v>
      </c>
      <c r="BS49" s="65">
        <f t="shared" si="78"/>
        <v>2.3790719249040775</v>
      </c>
      <c r="BT49" s="65">
        <f t="shared" si="78"/>
        <v>10.626090273280802</v>
      </c>
      <c r="BU49" s="65">
        <f t="shared" si="78"/>
        <v>0</v>
      </c>
      <c r="BV49" s="65">
        <f t="shared" si="78"/>
        <v>4.3831814268613156</v>
      </c>
      <c r="BW49" s="65">
        <f t="shared" si="78"/>
        <v>4.9607097564575966</v>
      </c>
      <c r="BX49" s="65">
        <f t="shared" si="78"/>
        <v>0</v>
      </c>
      <c r="BY49" s="65">
        <f t="shared" si="78"/>
        <v>0</v>
      </c>
      <c r="BZ49" s="65">
        <f t="shared" si="128"/>
        <v>24.380971244146323</v>
      </c>
      <c r="CA49" s="65">
        <f t="shared" si="128"/>
        <v>3.5235951526604556</v>
      </c>
      <c r="CB49" s="65">
        <f t="shared" si="128"/>
        <v>18.333309883446578</v>
      </c>
      <c r="CC49" s="65">
        <f t="shared" si="128"/>
        <v>0</v>
      </c>
      <c r="CD49" s="65">
        <f t="shared" si="128"/>
        <v>4.6264614027933293</v>
      </c>
      <c r="CE49" s="65">
        <f t="shared" si="128"/>
        <v>5.2360443211554797</v>
      </c>
      <c r="CF49" s="65">
        <f t="shared" si="128"/>
        <v>0</v>
      </c>
      <c r="CG49" s="65">
        <f t="shared" si="127"/>
        <v>0</v>
      </c>
    </row>
    <row r="50" spans="1:85" s="65" customFormat="1" x14ac:dyDescent="0.25">
      <c r="A50" s="65">
        <v>11</v>
      </c>
      <c r="B50" s="65" t="s">
        <v>56</v>
      </c>
      <c r="C50" s="65" t="s">
        <v>60</v>
      </c>
      <c r="D50" s="65">
        <v>1</v>
      </c>
      <c r="F50" s="97">
        <v>2000</v>
      </c>
      <c r="G50" s="97">
        <v>68</v>
      </c>
      <c r="H50" s="96">
        <v>0.455069</v>
      </c>
      <c r="I50" s="96">
        <v>0.435917</v>
      </c>
      <c r="J50" s="96">
        <v>0.10891000000000001</v>
      </c>
      <c r="K50" s="65">
        <f t="shared" si="8"/>
        <v>0.89098600000000006</v>
      </c>
      <c r="L50" s="65">
        <f t="shared" si="9"/>
        <v>1.0439349692716733</v>
      </c>
      <c r="M50" s="65">
        <f t="shared" si="10"/>
        <v>0.51074764362178526</v>
      </c>
      <c r="N50" s="65">
        <f t="shared" si="0"/>
        <v>46455</v>
      </c>
      <c r="O50" s="65">
        <f t="shared" si="1"/>
        <v>0.47712529745407639</v>
      </c>
      <c r="P50" s="65">
        <f t="shared" si="2"/>
        <v>0.38087086480344851</v>
      </c>
      <c r="Q50" s="65">
        <f t="shared" si="3"/>
        <v>0.14200383774247521</v>
      </c>
      <c r="R50" s="65">
        <f t="shared" si="11"/>
        <v>0.55609257761559627</v>
      </c>
      <c r="S50" s="65">
        <f>EXP(-$G50/T1_T2!B$7)*(1-EXP(-$F50/T1_T2!B$6))</f>
        <v>0.40512573720483119</v>
      </c>
      <c r="T50" s="65">
        <f>EXP(-$G50/T1_T2!C$7)*(1-EXP(-$F50/T1_T2!C$6))</f>
        <v>0.35689090375591837</v>
      </c>
      <c r="U50" s="65">
        <f>EXP(-$G50/T1_T2!D$7)*(1-EXP(-$F50/T1_T2!D$6))</f>
        <v>0.28005979933352998</v>
      </c>
      <c r="V50" s="65">
        <f>EXP(-$G50/T1_T2!E$7)*(1-EXP(-$F50/T1_T2!E$6))</f>
        <v>0.56455437016961196</v>
      </c>
      <c r="W50" s="65">
        <f>EXP(-$G50/T1_T2!F$7)*(1-EXP(-$F50/T1_T2!F$6))</f>
        <v>0.60381569817389957</v>
      </c>
      <c r="X50" s="65">
        <f>EXP(-$G50/T1_T2!G$7)*(1-EXP(-$F50/T1_T2!G$6))</f>
        <v>0.57463545606104727</v>
      </c>
      <c r="Y50" s="65">
        <f>EXP(-$G50/T1_T2!H$7)*(1-EXP(-$F50/T1_T2!H$6))</f>
        <v>0.56934092656400681</v>
      </c>
      <c r="Z50" s="65">
        <f>EXP(-$G50/T1_T2!I$7)*(1-EXP(-$F50/T1_T2!I$6))</f>
        <v>0.49719462767558764</v>
      </c>
      <c r="AA50" s="65">
        <f>EXP(-$G50/T1_T2!J$7)*(1-EXP(-$F50/T1_T2!J$6))</f>
        <v>0.4832561872540499</v>
      </c>
      <c r="AB50" s="65">
        <f>EXP(-$G50/T1_T2!K$7)*(1-EXP(-$F50/T1_T2!K$6))</f>
        <v>0.8317569585107597</v>
      </c>
      <c r="AC50" s="65">
        <f>EXP(-$G50/T1_T2!L$7)*(1-EXP(-$F50/T1_T2!L$6))</f>
        <v>0.88834876177263444</v>
      </c>
      <c r="AD50" s="65">
        <f>EXP(-$G50/T1_T2!M$7)*(1-EXP(-$F50/T1_T2!M$6))</f>
        <v>0.79241266453820736</v>
      </c>
      <c r="AE50" s="65">
        <f>EXP(-$G50/T1_T2!N$7)*(1-EXP(-$F50/T1_T2!N$6))</f>
        <v>0.81846921079678747</v>
      </c>
      <c r="AF50" s="65">
        <f>EXP(-$G50/T1_T2!O$7)*(1-EXP(-$F50/T1_T2!O$6))</f>
        <v>0.79241266453820736</v>
      </c>
      <c r="AG50" s="65">
        <f>EXP(-$G50/T1_T2!P$7)*(1-EXP(-$F50/T1_T2!P$6))</f>
        <v>0.81846921079678747</v>
      </c>
      <c r="AH50" s="65">
        <f>EXP(-$G50/T1_T2!Q$7)*(1-EXP(-$F50/T1_T2!Q$6))</f>
        <v>0.3599874452002651</v>
      </c>
      <c r="AI50" s="65">
        <f>EXP(-$G50/T1_T2!R$7)*(1-EXP(-$F50/T1_T2!R$6))</f>
        <v>0.3599874452002651</v>
      </c>
      <c r="AJ50" s="65">
        <f>EXP(-$G50/T1_T2!S$7)*(1-EXP(-$F50/T1_T2!S$6))</f>
        <v>0.3551282419202253</v>
      </c>
      <c r="AK50" s="65">
        <f>EXP(-$G50/T1_T2!T$7)*(1-EXP(-$F50/T1_T2!T$6))</f>
        <v>0.3551282419202253</v>
      </c>
      <c r="AL50" s="65">
        <f t="shared" si="12"/>
        <v>0.36899465132690673</v>
      </c>
      <c r="AM50" s="65">
        <f t="shared" si="13"/>
        <v>0.49933897894156604</v>
      </c>
      <c r="AN50" s="65">
        <f t="shared" si="14"/>
        <v>0.49101848396921594</v>
      </c>
      <c r="AO50" s="65">
        <f t="shared" si="15"/>
        <v>0.42128233658335074</v>
      </c>
      <c r="AP50" s="65">
        <f t="shared" si="16"/>
        <v>0.73519844738236007</v>
      </c>
      <c r="AQ50" s="65">
        <f t="shared" si="17"/>
        <v>0.68981120440533794</v>
      </c>
      <c r="AR50" s="65">
        <f t="shared" si="18"/>
        <v>0.68981120440533794</v>
      </c>
      <c r="AS50" s="65">
        <f t="shared" si="19"/>
        <v>0.30886784644271847</v>
      </c>
      <c r="AT50" s="65">
        <f t="shared" si="20"/>
        <v>0.30469866867681517</v>
      </c>
      <c r="AU50" s="97">
        <v>14.771000000000001</v>
      </c>
      <c r="AV50" s="97">
        <v>2.2330000000000001</v>
      </c>
      <c r="AW50" s="97">
        <v>9.766</v>
      </c>
      <c r="AX50" s="97"/>
      <c r="AY50" s="97">
        <v>5.875</v>
      </c>
      <c r="AZ50" s="97">
        <v>5.875</v>
      </c>
      <c r="BA50" s="97"/>
      <c r="BB50" s="97"/>
      <c r="BC50" s="65">
        <f t="shared" si="21"/>
        <v>1.5124923202949008</v>
      </c>
      <c r="BD50" s="65">
        <f t="shared" si="21"/>
        <v>0.22865041982387876</v>
      </c>
      <c r="BE50" s="65">
        <f t="shared" si="22"/>
        <v>0</v>
      </c>
      <c r="BF50" s="65">
        <f t="shared" si="22"/>
        <v>0.60157689944706128</v>
      </c>
      <c r="BG50" s="65">
        <f t="shared" si="22"/>
        <v>0.60157689944706128</v>
      </c>
      <c r="BH50" s="65">
        <f t="shared" si="22"/>
        <v>0</v>
      </c>
      <c r="BI50" s="65">
        <f t="shared" si="22"/>
        <v>0</v>
      </c>
      <c r="BJ50" s="65">
        <f t="shared" si="77"/>
        <v>19.12449289297659</v>
      </c>
      <c r="BK50" s="65">
        <f t="shared" si="77"/>
        <v>2.8911375418060201</v>
      </c>
      <c r="BL50" s="65">
        <f t="shared" si="77"/>
        <v>12.644357023411372</v>
      </c>
      <c r="BM50" s="65">
        <f t="shared" si="77"/>
        <v>0</v>
      </c>
      <c r="BN50" s="65">
        <f t="shared" si="77"/>
        <v>7.606553093645485</v>
      </c>
      <c r="BO50" s="65">
        <f t="shared" si="77"/>
        <v>7.606553093645485</v>
      </c>
      <c r="BP50" s="65">
        <f t="shared" si="77"/>
        <v>0</v>
      </c>
      <c r="BQ50" s="65">
        <f t="shared" si="77"/>
        <v>0</v>
      </c>
      <c r="BR50" s="65">
        <f t="shared" si="78"/>
        <v>16.578262733645648</v>
      </c>
      <c r="BS50" s="65">
        <f t="shared" si="78"/>
        <v>2.5062122188227423</v>
      </c>
      <c r="BT50" s="65">
        <f t="shared" si="78"/>
        <v>10.960890519042946</v>
      </c>
      <c r="BU50" s="65">
        <f t="shared" si="78"/>
        <v>0</v>
      </c>
      <c r="BV50" s="65">
        <f t="shared" si="78"/>
        <v>6.5938185336245461</v>
      </c>
      <c r="BW50" s="65">
        <f t="shared" si="78"/>
        <v>6.5938185336245461</v>
      </c>
      <c r="BX50" s="65">
        <f t="shared" si="78"/>
        <v>0</v>
      </c>
      <c r="BY50" s="65">
        <f t="shared" si="78"/>
        <v>0</v>
      </c>
      <c r="BZ50" s="65">
        <f t="shared" si="128"/>
        <v>24.122747665181794</v>
      </c>
      <c r="CA50" s="65">
        <f t="shared" si="128"/>
        <v>3.708542212001241</v>
      </c>
      <c r="CB50" s="65">
        <f t="shared" si="128"/>
        <v>18.904091647720367</v>
      </c>
      <c r="CC50" s="65">
        <f t="shared" si="128"/>
        <v>0</v>
      </c>
      <c r="CD50" s="65">
        <f t="shared" si="128"/>
        <v>6.9452833957601809</v>
      </c>
      <c r="CE50" s="65">
        <f t="shared" si="128"/>
        <v>6.9452833957601809</v>
      </c>
      <c r="CF50" s="65">
        <f t="shared" si="128"/>
        <v>0</v>
      </c>
      <c r="CG50" s="65">
        <f t="shared" si="127"/>
        <v>0</v>
      </c>
    </row>
    <row r="51" spans="1:85" s="65" customFormat="1" x14ac:dyDescent="0.25">
      <c r="A51" s="65">
        <v>11</v>
      </c>
      <c r="B51" s="65" t="s">
        <v>58</v>
      </c>
      <c r="C51" s="65" t="s">
        <v>60</v>
      </c>
      <c r="D51" s="65">
        <v>1</v>
      </c>
      <c r="F51" s="97">
        <v>2000</v>
      </c>
      <c r="G51" s="97">
        <v>68</v>
      </c>
      <c r="H51" s="96">
        <v>0.455069</v>
      </c>
      <c r="I51" s="96">
        <v>0.435917</v>
      </c>
      <c r="J51" s="96">
        <v>0.10891000000000001</v>
      </c>
      <c r="K51" s="65">
        <f t="shared" si="8"/>
        <v>0.89098600000000006</v>
      </c>
      <c r="L51" s="65">
        <f t="shared" si="9"/>
        <v>1.0439349692716733</v>
      </c>
      <c r="M51" s="65">
        <f t="shared" si="10"/>
        <v>0.51074764362178526</v>
      </c>
      <c r="N51" s="65">
        <f t="shared" si="0"/>
        <v>46455</v>
      </c>
      <c r="O51" s="65">
        <f t="shared" si="1"/>
        <v>0.47712529745407639</v>
      </c>
      <c r="P51" s="65">
        <f t="shared" si="2"/>
        <v>0.38087086480344851</v>
      </c>
      <c r="Q51" s="65">
        <f t="shared" si="3"/>
        <v>0.14200383774247521</v>
      </c>
      <c r="R51" s="65">
        <f t="shared" si="11"/>
        <v>0.55609257761559627</v>
      </c>
      <c r="S51" s="65">
        <f>EXP(-$G51/T1_T2!B$7)*(1-EXP(-$F51/T1_T2!B$6))</f>
        <v>0.40512573720483119</v>
      </c>
      <c r="T51" s="65">
        <f>EXP(-$G51/T1_T2!C$7)*(1-EXP(-$F51/T1_T2!C$6))</f>
        <v>0.35689090375591837</v>
      </c>
      <c r="U51" s="65">
        <f>EXP(-$G51/T1_T2!D$7)*(1-EXP(-$F51/T1_T2!D$6))</f>
        <v>0.28005979933352998</v>
      </c>
      <c r="V51" s="65">
        <f>EXP(-$G51/T1_T2!E$7)*(1-EXP(-$F51/T1_T2!E$6))</f>
        <v>0.56455437016961196</v>
      </c>
      <c r="W51" s="65">
        <f>EXP(-$G51/T1_T2!F$7)*(1-EXP(-$F51/T1_T2!F$6))</f>
        <v>0.60381569817389957</v>
      </c>
      <c r="X51" s="65">
        <f>EXP(-$G51/T1_T2!G$7)*(1-EXP(-$F51/T1_T2!G$6))</f>
        <v>0.57463545606104727</v>
      </c>
      <c r="Y51" s="65">
        <f>EXP(-$G51/T1_T2!H$7)*(1-EXP(-$F51/T1_T2!H$6))</f>
        <v>0.56934092656400681</v>
      </c>
      <c r="Z51" s="65">
        <f>EXP(-$G51/T1_T2!I$7)*(1-EXP(-$F51/T1_T2!I$6))</f>
        <v>0.49719462767558764</v>
      </c>
      <c r="AA51" s="65">
        <f>EXP(-$G51/T1_T2!J$7)*(1-EXP(-$F51/T1_T2!J$6))</f>
        <v>0.4832561872540499</v>
      </c>
      <c r="AB51" s="65">
        <f>EXP(-$G51/T1_T2!K$7)*(1-EXP(-$F51/T1_T2!K$6))</f>
        <v>0.8317569585107597</v>
      </c>
      <c r="AC51" s="65">
        <f>EXP(-$G51/T1_T2!L$7)*(1-EXP(-$F51/T1_T2!L$6))</f>
        <v>0.88834876177263444</v>
      </c>
      <c r="AD51" s="65">
        <f>EXP(-$G51/T1_T2!M$7)*(1-EXP(-$F51/T1_T2!M$6))</f>
        <v>0.79241266453820736</v>
      </c>
      <c r="AE51" s="65">
        <f>EXP(-$G51/T1_T2!N$7)*(1-EXP(-$F51/T1_T2!N$6))</f>
        <v>0.81846921079678747</v>
      </c>
      <c r="AF51" s="65">
        <f>EXP(-$G51/T1_T2!O$7)*(1-EXP(-$F51/T1_T2!O$6))</f>
        <v>0.79241266453820736</v>
      </c>
      <c r="AG51" s="65">
        <f>EXP(-$G51/T1_T2!P$7)*(1-EXP(-$F51/T1_T2!P$6))</f>
        <v>0.81846921079678747</v>
      </c>
      <c r="AH51" s="65">
        <f>EXP(-$G51/T1_T2!Q$7)*(1-EXP(-$F51/T1_T2!Q$6))</f>
        <v>0.3599874452002651</v>
      </c>
      <c r="AI51" s="65">
        <f>EXP(-$G51/T1_T2!R$7)*(1-EXP(-$F51/T1_T2!R$6))</f>
        <v>0.3599874452002651</v>
      </c>
      <c r="AJ51" s="65">
        <f>EXP(-$G51/T1_T2!S$7)*(1-EXP(-$F51/T1_T2!S$6))</f>
        <v>0.3551282419202253</v>
      </c>
      <c r="AK51" s="65">
        <f>EXP(-$G51/T1_T2!T$7)*(1-EXP(-$F51/T1_T2!T$6))</f>
        <v>0.3551282419202253</v>
      </c>
      <c r="AL51" s="65">
        <f t="shared" si="12"/>
        <v>0.36899465132690673</v>
      </c>
      <c r="AM51" s="65">
        <f t="shared" si="13"/>
        <v>0.49933897894156604</v>
      </c>
      <c r="AN51" s="65">
        <f t="shared" si="14"/>
        <v>0.49101848396921594</v>
      </c>
      <c r="AO51" s="65">
        <f t="shared" si="15"/>
        <v>0.42128233658335074</v>
      </c>
      <c r="AP51" s="65">
        <f t="shared" si="16"/>
        <v>0.73519844738236007</v>
      </c>
      <c r="AQ51" s="65">
        <f t="shared" si="17"/>
        <v>0.68981120440533794</v>
      </c>
      <c r="AR51" s="65">
        <f t="shared" si="18"/>
        <v>0.68981120440533794</v>
      </c>
      <c r="AS51" s="65">
        <f t="shared" si="19"/>
        <v>0.30886784644271847</v>
      </c>
      <c r="AT51" s="65">
        <f t="shared" si="20"/>
        <v>0.30469866867681517</v>
      </c>
      <c r="AU51" s="97">
        <v>14.699</v>
      </c>
      <c r="AV51" s="97">
        <v>2.109</v>
      </c>
      <c r="AW51" s="97">
        <v>9.202</v>
      </c>
      <c r="AX51" s="97"/>
      <c r="AY51" s="97">
        <v>3.6</v>
      </c>
      <c r="AZ51" s="97">
        <v>3.6</v>
      </c>
      <c r="BA51" s="97"/>
      <c r="BB51" s="97"/>
      <c r="BC51" s="65">
        <f t="shared" si="21"/>
        <v>1.597370136926755</v>
      </c>
      <c r="BD51" s="65">
        <f t="shared" si="21"/>
        <v>0.22918930667246251</v>
      </c>
      <c r="BE51" s="65">
        <f t="shared" si="22"/>
        <v>0</v>
      </c>
      <c r="BF51" s="65">
        <f t="shared" si="22"/>
        <v>0.39121930015214085</v>
      </c>
      <c r="BG51" s="65">
        <f t="shared" si="22"/>
        <v>0.39121930015214085</v>
      </c>
      <c r="BH51" s="65">
        <f t="shared" si="22"/>
        <v>0</v>
      </c>
      <c r="BI51" s="65">
        <f t="shared" si="22"/>
        <v>0</v>
      </c>
      <c r="BJ51" s="65">
        <f t="shared" si="77"/>
        <v>19.031272157190635</v>
      </c>
      <c r="BK51" s="65">
        <f t="shared" si="77"/>
        <v>2.730590719063545</v>
      </c>
      <c r="BL51" s="65">
        <f t="shared" si="77"/>
        <v>11.914127926421404</v>
      </c>
      <c r="BM51" s="65">
        <f t="shared" si="77"/>
        <v>0</v>
      </c>
      <c r="BN51" s="65">
        <f t="shared" si="77"/>
        <v>4.6610367892976585</v>
      </c>
      <c r="BO51" s="65">
        <f t="shared" si="77"/>
        <v>4.6610367892976585</v>
      </c>
      <c r="BP51" s="65">
        <f t="shared" si="77"/>
        <v>0</v>
      </c>
      <c r="BQ51" s="65">
        <f t="shared" si="77"/>
        <v>0</v>
      </c>
      <c r="BR51" s="65">
        <f t="shared" si="78"/>
        <v>16.497453383105906</v>
      </c>
      <c r="BS51" s="65">
        <f t="shared" si="78"/>
        <v>2.3670405595598583</v>
      </c>
      <c r="BT51" s="65">
        <f t="shared" si="78"/>
        <v>10.32788393981499</v>
      </c>
      <c r="BU51" s="65">
        <f t="shared" si="78"/>
        <v>0</v>
      </c>
      <c r="BV51" s="65">
        <f t="shared" si="78"/>
        <v>4.0404675269869559</v>
      </c>
      <c r="BW51" s="65">
        <f t="shared" si="78"/>
        <v>4.0404675269869559</v>
      </c>
      <c r="BX51" s="65">
        <f t="shared" si="78"/>
        <v>0</v>
      </c>
      <c r="BY51" s="65">
        <f t="shared" si="78"/>
        <v>0</v>
      </c>
      <c r="BZ51" s="65">
        <f t="shared" si="128"/>
        <v>24.00516335593441</v>
      </c>
      <c r="CA51" s="65">
        <f t="shared" si="128"/>
        <v>3.5026043551771684</v>
      </c>
      <c r="CB51" s="65">
        <f t="shared" si="128"/>
        <v>17.812354223051695</v>
      </c>
      <c r="CC51" s="65">
        <f t="shared" si="128"/>
        <v>0</v>
      </c>
      <c r="CD51" s="65">
        <f t="shared" si="128"/>
        <v>4.2558332297424082</v>
      </c>
      <c r="CE51" s="65">
        <f t="shared" si="128"/>
        <v>4.2558332297424082</v>
      </c>
      <c r="CF51" s="65">
        <f t="shared" si="128"/>
        <v>0</v>
      </c>
      <c r="CG51" s="65">
        <f t="shared" si="127"/>
        <v>0</v>
      </c>
    </row>
    <row r="52" spans="1:85" s="65" customFormat="1" x14ac:dyDescent="0.25">
      <c r="A52" s="65">
        <v>11</v>
      </c>
      <c r="B52" s="65" t="s">
        <v>57</v>
      </c>
      <c r="C52" s="65" t="s">
        <v>60</v>
      </c>
      <c r="D52" s="65">
        <v>1</v>
      </c>
      <c r="F52" s="97">
        <v>2000</v>
      </c>
      <c r="G52" s="97">
        <v>68</v>
      </c>
      <c r="H52" s="96">
        <v>0.455069</v>
      </c>
      <c r="I52" s="96">
        <v>0.435917</v>
      </c>
      <c r="J52" s="96">
        <v>0.10891000000000001</v>
      </c>
      <c r="K52" s="65">
        <f t="shared" si="8"/>
        <v>0.89098600000000006</v>
      </c>
      <c r="L52" s="65">
        <f t="shared" si="9"/>
        <v>1.0439349692716733</v>
      </c>
      <c r="M52" s="65">
        <f t="shared" si="10"/>
        <v>0.51074764362178526</v>
      </c>
      <c r="N52" s="65">
        <f t="shared" si="0"/>
        <v>46455</v>
      </c>
      <c r="O52" s="65">
        <f t="shared" si="1"/>
        <v>0.47712529745407639</v>
      </c>
      <c r="P52" s="65">
        <f t="shared" si="2"/>
        <v>0.38087086480344851</v>
      </c>
      <c r="Q52" s="65">
        <f t="shared" si="3"/>
        <v>0.14200383774247521</v>
      </c>
      <c r="R52" s="65">
        <f t="shared" si="11"/>
        <v>0.55609257761559627</v>
      </c>
      <c r="S52" s="65">
        <f>EXP(-$G52/T1_T2!B$7)*(1-EXP(-$F52/T1_T2!B$6))</f>
        <v>0.40512573720483119</v>
      </c>
      <c r="T52" s="65">
        <f>EXP(-$G52/T1_T2!C$7)*(1-EXP(-$F52/T1_T2!C$6))</f>
        <v>0.35689090375591837</v>
      </c>
      <c r="U52" s="65">
        <f>EXP(-$G52/T1_T2!D$7)*(1-EXP(-$F52/T1_T2!D$6))</f>
        <v>0.28005979933352998</v>
      </c>
      <c r="V52" s="65">
        <f>EXP(-$G52/T1_T2!E$7)*(1-EXP(-$F52/T1_T2!E$6))</f>
        <v>0.56455437016961196</v>
      </c>
      <c r="W52" s="65">
        <f>EXP(-$G52/T1_T2!F$7)*(1-EXP(-$F52/T1_T2!F$6))</f>
        <v>0.60381569817389957</v>
      </c>
      <c r="X52" s="65">
        <f>EXP(-$G52/T1_T2!G$7)*(1-EXP(-$F52/T1_T2!G$6))</f>
        <v>0.57463545606104727</v>
      </c>
      <c r="Y52" s="65">
        <f>EXP(-$G52/T1_T2!H$7)*(1-EXP(-$F52/T1_T2!H$6))</f>
        <v>0.56934092656400681</v>
      </c>
      <c r="Z52" s="65">
        <f>EXP(-$G52/T1_T2!I$7)*(1-EXP(-$F52/T1_T2!I$6))</f>
        <v>0.49719462767558764</v>
      </c>
      <c r="AA52" s="65">
        <f>EXP(-$G52/T1_T2!J$7)*(1-EXP(-$F52/T1_T2!J$6))</f>
        <v>0.4832561872540499</v>
      </c>
      <c r="AB52" s="65">
        <f>EXP(-$G52/T1_T2!K$7)*(1-EXP(-$F52/T1_T2!K$6))</f>
        <v>0.8317569585107597</v>
      </c>
      <c r="AC52" s="65">
        <f>EXP(-$G52/T1_T2!L$7)*(1-EXP(-$F52/T1_T2!L$6))</f>
        <v>0.88834876177263444</v>
      </c>
      <c r="AD52" s="65">
        <f>EXP(-$G52/T1_T2!M$7)*(1-EXP(-$F52/T1_T2!M$6))</f>
        <v>0.79241266453820736</v>
      </c>
      <c r="AE52" s="65">
        <f>EXP(-$G52/T1_T2!N$7)*(1-EXP(-$F52/T1_T2!N$6))</f>
        <v>0.81846921079678747</v>
      </c>
      <c r="AF52" s="65">
        <f>EXP(-$G52/T1_T2!O$7)*(1-EXP(-$F52/T1_T2!O$6))</f>
        <v>0.79241266453820736</v>
      </c>
      <c r="AG52" s="65">
        <f>EXP(-$G52/T1_T2!P$7)*(1-EXP(-$F52/T1_T2!P$6))</f>
        <v>0.81846921079678747</v>
      </c>
      <c r="AH52" s="65">
        <f>EXP(-$G52/T1_T2!Q$7)*(1-EXP(-$F52/T1_T2!Q$6))</f>
        <v>0.3599874452002651</v>
      </c>
      <c r="AI52" s="65">
        <f>EXP(-$G52/T1_T2!R$7)*(1-EXP(-$F52/T1_T2!R$6))</f>
        <v>0.3599874452002651</v>
      </c>
      <c r="AJ52" s="65">
        <f>EXP(-$G52/T1_T2!S$7)*(1-EXP(-$F52/T1_T2!S$6))</f>
        <v>0.3551282419202253</v>
      </c>
      <c r="AK52" s="65">
        <f>EXP(-$G52/T1_T2!T$7)*(1-EXP(-$F52/T1_T2!T$6))</f>
        <v>0.3551282419202253</v>
      </c>
      <c r="AL52" s="65">
        <f t="shared" si="12"/>
        <v>0.36899465132690673</v>
      </c>
      <c r="AM52" s="65">
        <f t="shared" si="13"/>
        <v>0.49933897894156604</v>
      </c>
      <c r="AN52" s="65">
        <f t="shared" si="14"/>
        <v>0.49101848396921594</v>
      </c>
      <c r="AO52" s="65">
        <f t="shared" si="15"/>
        <v>0.42128233658335074</v>
      </c>
      <c r="AP52" s="65">
        <f t="shared" si="16"/>
        <v>0.73519844738236007</v>
      </c>
      <c r="AQ52" s="65">
        <f t="shared" si="17"/>
        <v>0.68981120440533794</v>
      </c>
      <c r="AR52" s="65">
        <f t="shared" si="18"/>
        <v>0.68981120440533794</v>
      </c>
      <c r="AS52" s="65">
        <f t="shared" si="19"/>
        <v>0.30886784644271847</v>
      </c>
      <c r="AT52" s="65">
        <f t="shared" si="20"/>
        <v>0.30469866867681517</v>
      </c>
      <c r="AU52" s="97">
        <v>13.885999999999999</v>
      </c>
      <c r="AV52" s="97">
        <v>2.2029999999999998</v>
      </c>
      <c r="AW52" s="97">
        <v>9.1850000000000005</v>
      </c>
      <c r="AX52" s="97"/>
      <c r="AY52" s="97">
        <v>3.7469999999999999</v>
      </c>
      <c r="AZ52" s="97">
        <v>3.7469999999999999</v>
      </c>
      <c r="BA52" s="97"/>
      <c r="BB52" s="97"/>
      <c r="BC52" s="65">
        <f t="shared" si="21"/>
        <v>1.5118127381600435</v>
      </c>
      <c r="BD52" s="65" t="e">
        <f>#REF!/$AW52</f>
        <v>#REF!</v>
      </c>
      <c r="BE52" s="65">
        <f t="shared" si="22"/>
        <v>0</v>
      </c>
      <c r="BF52" s="65">
        <f t="shared" si="22"/>
        <v>0.40794774088187258</v>
      </c>
      <c r="BG52" s="65">
        <f t="shared" si="22"/>
        <v>0.40794774088187258</v>
      </c>
      <c r="BH52" s="65">
        <f t="shared" si="22"/>
        <v>0</v>
      </c>
      <c r="BI52" s="65">
        <f t="shared" si="22"/>
        <v>0</v>
      </c>
      <c r="BJ52" s="65">
        <f t="shared" si="77"/>
        <v>17.978654682274247</v>
      </c>
      <c r="BK52" s="65" t="e">
        <f>#REF!*$N52/$B$1</f>
        <v>#REF!</v>
      </c>
      <c r="BL52" s="65">
        <f t="shared" si="77"/>
        <v>11.89211747491639</v>
      </c>
      <c r="BM52" s="65">
        <f t="shared" si="77"/>
        <v>0</v>
      </c>
      <c r="BN52" s="65">
        <f t="shared" si="77"/>
        <v>4.8513624581939796</v>
      </c>
      <c r="BO52" s="65">
        <f t="shared" si="77"/>
        <v>4.8513624581939796</v>
      </c>
      <c r="BP52" s="65">
        <f t="shared" si="77"/>
        <v>0</v>
      </c>
      <c r="BQ52" s="65">
        <f t="shared" si="77"/>
        <v>0</v>
      </c>
      <c r="BR52" s="65">
        <f t="shared" si="78"/>
        <v>15.584981133261351</v>
      </c>
      <c r="BS52" s="65" t="e">
        <f>#REF!/$K52</f>
        <v>#REF!</v>
      </c>
      <c r="BT52" s="65">
        <f t="shared" si="78"/>
        <v>10.308803954270886</v>
      </c>
      <c r="BU52" s="65">
        <f t="shared" si="78"/>
        <v>0</v>
      </c>
      <c r="BV52" s="65">
        <f t="shared" si="78"/>
        <v>4.2054532843389234</v>
      </c>
      <c r="BW52" s="65">
        <f t="shared" si="78"/>
        <v>4.2054532843389234</v>
      </c>
      <c r="BX52" s="65">
        <f t="shared" si="78"/>
        <v>0</v>
      </c>
      <c r="BY52" s="65">
        <f t="shared" si="78"/>
        <v>0</v>
      </c>
      <c r="BZ52" s="65">
        <f t="shared" si="128"/>
        <v>22.677440530682716</v>
      </c>
      <c r="CA52" s="65" t="e">
        <f>#REF!*2.21*$AL52/AN52</f>
        <v>#REF!</v>
      </c>
      <c r="CB52" s="65">
        <f t="shared" si="128"/>
        <v>17.779447243939341</v>
      </c>
      <c r="CC52" s="65">
        <f t="shared" si="128"/>
        <v>0</v>
      </c>
      <c r="CD52" s="65">
        <f t="shared" si="128"/>
        <v>4.429613086623557</v>
      </c>
      <c r="CE52" s="65">
        <f t="shared" si="128"/>
        <v>4.429613086623557</v>
      </c>
      <c r="CF52" s="65">
        <f t="shared" si="128"/>
        <v>0</v>
      </c>
      <c r="CG52" s="65">
        <f t="shared" si="127"/>
        <v>0</v>
      </c>
    </row>
    <row r="53" spans="1:85" s="65" customFormat="1" x14ac:dyDescent="0.25">
      <c r="A53" s="65">
        <v>11</v>
      </c>
      <c r="B53" s="65" t="s">
        <v>59</v>
      </c>
      <c r="C53" s="65" t="s">
        <v>60</v>
      </c>
      <c r="D53" s="65">
        <v>2</v>
      </c>
      <c r="F53" s="97">
        <v>2000</v>
      </c>
      <c r="G53" s="97">
        <v>68</v>
      </c>
      <c r="H53" s="96">
        <v>0.500525</v>
      </c>
      <c r="I53" s="96">
        <v>0.39378800000000003</v>
      </c>
      <c r="J53" s="96">
        <v>0.105402</v>
      </c>
      <c r="K53" s="65">
        <f t="shared" ref="K53" si="129">H53+I53</f>
        <v>0.89431300000000002</v>
      </c>
      <c r="L53" s="65">
        <f t="shared" ref="L53" si="130">H53/I53</f>
        <v>1.2710519365750099</v>
      </c>
      <c r="M53" s="65">
        <f t="shared" ref="M53" si="131">H53/(H53+I53)</f>
        <v>0.55967541565425083</v>
      </c>
      <c r="N53" s="65">
        <f t="shared" ref="N53" si="132">ROUND(($B$2*H53+$B$3*I53+$B$4*J53)/(1-J53),0)</f>
        <v>46566</v>
      </c>
      <c r="O53" s="65">
        <f t="shared" ref="O53" si="133">H53*0.78/(H53*0.78+I53*0.65+J53*0.97)</f>
        <v>0.52151139407877767</v>
      </c>
      <c r="P53" s="65">
        <f t="shared" ref="P53" si="134">I53*0.65/(H53*0.78+I53*0.65+J53*0.97)</f>
        <v>0.34191586975591243</v>
      </c>
      <c r="Q53" s="65">
        <f t="shared" ref="Q53" si="135">J53*0.97/(H53*0.78+I53*0.65+J53*0.97)</f>
        <v>0.13657273616530993</v>
      </c>
      <c r="R53" s="65">
        <f t="shared" ref="R53" si="136">O53/(O53+P53)</f>
        <v>0.60400153657717381</v>
      </c>
      <c r="S53" s="65">
        <f>EXP(-$G53/T1_T2!B$7)*(1-EXP(-$F53/T1_T2!B$6))</f>
        <v>0.40512573720483119</v>
      </c>
      <c r="T53" s="65">
        <f>EXP(-$G53/T1_T2!C$7)*(1-EXP(-$F53/T1_T2!C$6))</f>
        <v>0.35689090375591837</v>
      </c>
      <c r="U53" s="65">
        <f>EXP(-$G53/T1_T2!D$7)*(1-EXP(-$F53/T1_T2!D$6))</f>
        <v>0.28005979933352998</v>
      </c>
      <c r="V53" s="65">
        <f>EXP(-$G53/T1_T2!E$7)*(1-EXP(-$F53/T1_T2!E$6))</f>
        <v>0.56455437016961196</v>
      </c>
      <c r="W53" s="65">
        <f>EXP(-$G53/T1_T2!F$7)*(1-EXP(-$F53/T1_T2!F$6))</f>
        <v>0.60381569817389957</v>
      </c>
      <c r="X53" s="65">
        <f>EXP(-$G53/T1_T2!G$7)*(1-EXP(-$F53/T1_T2!G$6))</f>
        <v>0.57463545606104727</v>
      </c>
      <c r="Y53" s="65">
        <f>EXP(-$G53/T1_T2!H$7)*(1-EXP(-$F53/T1_T2!H$6))</f>
        <v>0.56934092656400681</v>
      </c>
      <c r="Z53" s="65">
        <f>EXP(-$G53/T1_T2!I$7)*(1-EXP(-$F53/T1_T2!I$6))</f>
        <v>0.49719462767558764</v>
      </c>
      <c r="AA53" s="65">
        <f>EXP(-$G53/T1_T2!J$7)*(1-EXP(-$F53/T1_T2!J$6))</f>
        <v>0.4832561872540499</v>
      </c>
      <c r="AB53" s="65">
        <f>EXP(-$G53/T1_T2!K$7)*(1-EXP(-$F53/T1_T2!K$6))</f>
        <v>0.8317569585107597</v>
      </c>
      <c r="AC53" s="65">
        <f>EXP(-$G53/T1_T2!L$7)*(1-EXP(-$F53/T1_T2!L$6))</f>
        <v>0.88834876177263444</v>
      </c>
      <c r="AD53" s="65">
        <f>EXP(-$G53/T1_T2!M$7)*(1-EXP(-$F53/T1_T2!M$6))</f>
        <v>0.79241266453820736</v>
      </c>
      <c r="AE53" s="65">
        <f>EXP(-$G53/T1_T2!N$7)*(1-EXP(-$F53/T1_T2!N$6))</f>
        <v>0.81846921079678747</v>
      </c>
      <c r="AF53" s="65">
        <f>EXP(-$G53/T1_T2!O$7)*(1-EXP(-$F53/T1_T2!O$6))</f>
        <v>0.79241266453820736</v>
      </c>
      <c r="AG53" s="65">
        <f>EXP(-$G53/T1_T2!P$7)*(1-EXP(-$F53/T1_T2!P$6))</f>
        <v>0.81846921079678747</v>
      </c>
      <c r="AH53" s="65">
        <f>EXP(-$G53/T1_T2!Q$7)*(1-EXP(-$F53/T1_T2!Q$6))</f>
        <v>0.3599874452002651</v>
      </c>
      <c r="AI53" s="65">
        <f>EXP(-$G53/T1_T2!R$7)*(1-EXP(-$F53/T1_T2!R$6))</f>
        <v>0.3599874452002651</v>
      </c>
      <c r="AJ53" s="65">
        <f>EXP(-$G53/T1_T2!S$7)*(1-EXP(-$F53/T1_T2!S$6))</f>
        <v>0.3551282419202253</v>
      </c>
      <c r="AK53" s="65">
        <f>EXP(-$G53/T1_T2!T$7)*(1-EXP(-$F53/T1_T2!T$6))</f>
        <v>0.3551282419202253</v>
      </c>
      <c r="AL53" s="65">
        <f t="shared" ref="AL53" si="137">O53*S53+P53*T53+Q53*U53</f>
        <v>0.37155288483745036</v>
      </c>
      <c r="AM53" s="65">
        <f t="shared" ref="AM53" si="138">$O53*V53+$P53*W53</f>
        <v>0.50087570623382305</v>
      </c>
      <c r="AN53" s="65">
        <f t="shared" ref="AN53" si="139">$O53*X53+$P53*Y53</f>
        <v>0.4943456358712604</v>
      </c>
      <c r="AO53" s="65">
        <f t="shared" ref="AO53" si="140">$O53*Z53+$P53*AA53</f>
        <v>0.4245256229874691</v>
      </c>
      <c r="AP53" s="65">
        <f t="shared" ref="AP53" si="141">$O53*AB53+$P53*AC53</f>
        <v>0.73751127049574849</v>
      </c>
      <c r="AQ53" s="65">
        <f t="shared" ref="AQ53" si="142">$O53*AD53+$P53*AE53</f>
        <v>0.69309984544701808</v>
      </c>
      <c r="AR53" s="65">
        <f t="shared" ref="AR53" si="143">$O53*AF53+$P53*AG53</f>
        <v>0.69309984544701808</v>
      </c>
      <c r="AS53" s="65">
        <f t="shared" ref="AS53" si="144">$O53*AH53+$P53*AI53</f>
        <v>0.31082297482410531</v>
      </c>
      <c r="AT53" s="65">
        <f t="shared" ref="AT53" si="145">$O53*AJ53+$P53*AK53</f>
        <v>0.306627406231604</v>
      </c>
      <c r="AU53" s="97">
        <v>13.497999999999999</v>
      </c>
      <c r="AV53" s="97">
        <v>2.1549999999999998</v>
      </c>
      <c r="AW53" s="97">
        <v>9.5229999999999997</v>
      </c>
      <c r="AX53" s="97"/>
      <c r="AY53" s="97">
        <v>6.1210000000000004</v>
      </c>
      <c r="AZ53" s="97">
        <v>7.3280000000000003</v>
      </c>
      <c r="BA53" s="97"/>
      <c r="BB53" s="97"/>
      <c r="BC53" s="65">
        <f t="shared" ref="BC53" si="146">AU53/$AW53</f>
        <v>1.4174104798907907</v>
      </c>
      <c r="BD53" s="65">
        <f>AV52/$AW53</f>
        <v>0.23133466344639295</v>
      </c>
      <c r="BE53" s="65">
        <f t="shared" ref="BE53" si="147">AX53/$AW53</f>
        <v>0</v>
      </c>
      <c r="BF53" s="65">
        <f t="shared" ref="BF53" si="148">AY53/$AW53</f>
        <v>0.64275963456893848</v>
      </c>
      <c r="BG53" s="65">
        <f t="shared" ref="BG53" si="149">AZ53/$AW53</f>
        <v>0.76950540795967659</v>
      </c>
      <c r="BH53" s="65">
        <f t="shared" ref="BH53" si="150">BA53/$AW53</f>
        <v>0</v>
      </c>
      <c r="BI53" s="65">
        <f t="shared" ref="BI53" si="151">BB53/$AW53</f>
        <v>0</v>
      </c>
      <c r="BJ53" s="65">
        <f t="shared" ref="BJ53" si="152">AU53*$N53/$B$1</f>
        <v>17.51805652173913</v>
      </c>
      <c r="BK53" s="65">
        <f>AV52*$N53/$B$1</f>
        <v>2.859110869565217</v>
      </c>
      <c r="BL53" s="65">
        <f t="shared" ref="BL53" si="153">AW53*$N53/$B$1</f>
        <v>12.359197826086955</v>
      </c>
      <c r="BM53" s="65">
        <f t="shared" ref="BM53" si="154">AX53*$N53/$B$1</f>
        <v>0</v>
      </c>
      <c r="BN53" s="65">
        <f t="shared" ref="BN53" si="155">AY53*$N53/$B$1</f>
        <v>7.9439934782608708</v>
      </c>
      <c r="BO53" s="65">
        <f t="shared" ref="BO53" si="156">AZ53*$N53/$B$1</f>
        <v>9.5104695652173916</v>
      </c>
      <c r="BP53" s="65">
        <f t="shared" ref="BP53" si="157">BA53*$N53/$B$1</f>
        <v>0</v>
      </c>
      <c r="BQ53" s="65">
        <f t="shared" ref="BQ53" si="158">BB53*$N53/$B$1</f>
        <v>0</v>
      </c>
      <c r="BR53" s="65">
        <f t="shared" ref="BR53" si="159">AU53/$K53</f>
        <v>15.09314971380266</v>
      </c>
      <c r="BS53" s="65">
        <f>AV52/$K53</f>
        <v>2.4633433708332539</v>
      </c>
      <c r="BT53" s="65">
        <f t="shared" ref="BT53" si="160">AW53/$K53</f>
        <v>10.64839714954384</v>
      </c>
      <c r="BU53" s="65">
        <f t="shared" ref="BU53" si="161">AX53/$K53</f>
        <v>0</v>
      </c>
      <c r="BV53" s="65">
        <f t="shared" ref="BV53" si="162">AY53/$K53</f>
        <v>6.8443598605857234</v>
      </c>
      <c r="BW53" s="65">
        <f t="shared" ref="BW53" si="163">AZ53/$K53</f>
        <v>8.1939991926763902</v>
      </c>
      <c r="BX53" s="65">
        <f t="shared" ref="BX53" si="164">BA53/$K53</f>
        <v>0</v>
      </c>
      <c r="BY53" s="65">
        <f t="shared" ref="BY53" si="165">BB53/$K53</f>
        <v>0</v>
      </c>
      <c r="BZ53" s="65">
        <f t="shared" ref="BZ53" si="166">AU53*2.21*$AL53/AM53</f>
        <v>22.128519945026422</v>
      </c>
      <c r="CA53" s="65">
        <f>AV52*2.21*$AL53/AN53</f>
        <v>3.6592889477378763</v>
      </c>
      <c r="CB53" s="65">
        <f t="shared" ref="CB53" si="167">AW53*2.21*$AL53/AO53</f>
        <v>18.419709970084355</v>
      </c>
      <c r="CC53" s="65">
        <f t="shared" ref="CC53" si="168">AX53*2.21*$AL53/AP53</f>
        <v>0</v>
      </c>
      <c r="CD53" s="65">
        <f t="shared" ref="CD53" si="169">AY53*2.21*$AL53/AQ53</f>
        <v>7.2516943163323546</v>
      </c>
      <c r="CE53" s="65">
        <f t="shared" ref="CE53" si="170">AZ53*2.21*$AL53/AR53</f>
        <v>8.6816559304171701</v>
      </c>
      <c r="CF53" s="65">
        <f t="shared" ref="CF53" si="171">BA53*2.21*$AL53/AS53</f>
        <v>0</v>
      </c>
      <c r="CG53" s="65">
        <f t="shared" ref="CG53" si="172">BB53*2.21*$AL53/AT53</f>
        <v>0</v>
      </c>
    </row>
    <row r="54" spans="1:85" s="65" customFormat="1" x14ac:dyDescent="0.25">
      <c r="A54" s="65" t="s">
        <v>61</v>
      </c>
      <c r="B54" s="65" t="s">
        <v>56</v>
      </c>
      <c r="C54" s="65" t="s">
        <v>60</v>
      </c>
      <c r="D54" s="65">
        <v>1</v>
      </c>
      <c r="F54" s="97">
        <v>2000</v>
      </c>
      <c r="G54" s="97">
        <v>68</v>
      </c>
      <c r="H54" s="96">
        <v>0.54625400000000002</v>
      </c>
      <c r="I54" s="96">
        <v>0.33798</v>
      </c>
      <c r="J54" s="96">
        <v>0.106669</v>
      </c>
      <c r="K54" s="65">
        <f t="shared" ref="K54:K65" si="173">H54+I54</f>
        <v>0.88423399999999996</v>
      </c>
      <c r="L54" s="65">
        <f t="shared" ref="L54:L65" si="174">H54/I54</f>
        <v>1.6162317296881472</v>
      </c>
      <c r="M54" s="65">
        <f t="shared" ref="M54:M65" si="175">H54/(H54+I54)</f>
        <v>0.61777086155927052</v>
      </c>
      <c r="N54" s="65">
        <f t="shared" ref="N54:N65" si="176">ROUND(($B$2*H54+$B$3*I54+$B$4*J54)/(1-J54),0)</f>
        <v>46686</v>
      </c>
      <c r="O54" s="65">
        <f t="shared" ref="O54:O65" si="177">H54*0.78/(H54*0.78+I54*0.65+J54*0.97)</f>
        <v>0.56868493897200745</v>
      </c>
      <c r="P54" s="65">
        <f t="shared" ref="P54:P65" si="178">I54*0.65/(H54*0.78+I54*0.65+J54*0.97)</f>
        <v>0.29321545116642789</v>
      </c>
      <c r="Q54" s="65">
        <f t="shared" ref="Q54:Q65" si="179">J54*0.97/(H54*0.78+I54*0.65+J54*0.97)</f>
        <v>0.13809960986156461</v>
      </c>
      <c r="R54" s="65">
        <f t="shared" ref="R54:R65" si="180">O54/(O54+P54)</f>
        <v>0.65980355210265929</v>
      </c>
      <c r="S54" s="65">
        <f>EXP(-$G54/T1_T2!B$7)*(1-EXP(-$F54/T1_T2!B$6))</f>
        <v>0.40512573720483119</v>
      </c>
      <c r="T54" s="65">
        <f>EXP(-$G54/T1_T2!C$7)*(1-EXP(-$F54/T1_T2!C$6))</f>
        <v>0.35689090375591837</v>
      </c>
      <c r="U54" s="65">
        <f>EXP(-$G54/T1_T2!D$7)*(1-EXP(-$F54/T1_T2!D$6))</f>
        <v>0.28005979933352998</v>
      </c>
      <c r="V54" s="65">
        <f>EXP(-$G54/T1_T2!E$7)*(1-EXP(-$F54/T1_T2!E$6))</f>
        <v>0.56455437016961196</v>
      </c>
      <c r="W54" s="65">
        <f>EXP(-$G54/T1_T2!F$7)*(1-EXP(-$F54/T1_T2!F$6))</f>
        <v>0.60381569817389957</v>
      </c>
      <c r="X54" s="65">
        <f>EXP(-$G54/T1_T2!G$7)*(1-EXP(-$F54/T1_T2!G$6))</f>
        <v>0.57463545606104727</v>
      </c>
      <c r="Y54" s="65">
        <f>EXP(-$G54/T1_T2!H$7)*(1-EXP(-$F54/T1_T2!H$6))</f>
        <v>0.56934092656400681</v>
      </c>
      <c r="Z54" s="65">
        <f>EXP(-$G54/T1_T2!I$7)*(1-EXP(-$F54/T1_T2!I$6))</f>
        <v>0.49719462767558764</v>
      </c>
      <c r="AA54" s="65">
        <f>EXP(-$G54/T1_T2!J$7)*(1-EXP(-$F54/T1_T2!J$6))</f>
        <v>0.4832561872540499</v>
      </c>
      <c r="AB54" s="65">
        <f>EXP(-$G54/T1_T2!K$7)*(1-EXP(-$F54/T1_T2!K$6))</f>
        <v>0.8317569585107597</v>
      </c>
      <c r="AC54" s="65">
        <f>EXP(-$G54/T1_T2!L$7)*(1-EXP(-$F54/T1_T2!L$6))</f>
        <v>0.88834876177263444</v>
      </c>
      <c r="AD54" s="65">
        <f>EXP(-$G54/T1_T2!M$7)*(1-EXP(-$F54/T1_T2!M$6))</f>
        <v>0.79241266453820736</v>
      </c>
      <c r="AE54" s="65">
        <f>EXP(-$G54/T1_T2!N$7)*(1-EXP(-$F54/T1_T2!N$6))</f>
        <v>0.81846921079678747</v>
      </c>
      <c r="AF54" s="65">
        <f>EXP(-$G54/T1_T2!O$7)*(1-EXP(-$F54/T1_T2!O$6))</f>
        <v>0.79241266453820736</v>
      </c>
      <c r="AG54" s="65">
        <f>EXP(-$G54/T1_T2!P$7)*(1-EXP(-$F54/T1_T2!P$6))</f>
        <v>0.81846921079678747</v>
      </c>
      <c r="AH54" s="65">
        <f>EXP(-$G54/T1_T2!Q$7)*(1-EXP(-$F54/T1_T2!Q$6))</f>
        <v>0.3599874452002651</v>
      </c>
      <c r="AI54" s="65">
        <f>EXP(-$G54/T1_T2!R$7)*(1-EXP(-$F54/T1_T2!R$6))</f>
        <v>0.3599874452002651</v>
      </c>
      <c r="AJ54" s="65">
        <f>EXP(-$G54/T1_T2!S$7)*(1-EXP(-$F54/T1_T2!S$6))</f>
        <v>0.3551282419202253</v>
      </c>
      <c r="AK54" s="65">
        <f>EXP(-$G54/T1_T2!T$7)*(1-EXP(-$F54/T1_T2!T$6))</f>
        <v>0.3551282419202253</v>
      </c>
      <c r="AL54" s="65">
        <f t="shared" ref="AL54:AL65" si="181">O54*S54+P54*T54+Q54*U54</f>
        <v>0.37371098152617332</v>
      </c>
      <c r="AM54" s="65">
        <f t="shared" ref="AM54:AM65" si="182">$O54*V54+$P54*W54</f>
        <v>0.49810165990771749</v>
      </c>
      <c r="AN54" s="65">
        <f t="shared" ref="AN54:AN65" si="183">$O54*X54+$P54*Y54</f>
        <v>0.49372608591120565</v>
      </c>
      <c r="AO54" s="65">
        <f t="shared" ref="AO54:AO65" si="184">$O54*Z54+$P54*AA54</f>
        <v>0.42444527747156546</v>
      </c>
      <c r="AP54" s="65">
        <f t="shared" ref="AP54:AP65" si="185">$O54*AB54+$P54*AC54</f>
        <v>0.73348523816653444</v>
      </c>
      <c r="AQ54" s="65">
        <f t="shared" ref="AQ54:AQ65" si="186">$O54*AD54+$P54*AE54</f>
        <v>0.69062096668316653</v>
      </c>
      <c r="AR54" s="65">
        <f t="shared" ref="AR54:AR65" si="187">$O54*AF54+$P54*AG54</f>
        <v>0.69062096668316653</v>
      </c>
      <c r="AS54" s="65">
        <f t="shared" ref="AS54:AS65" si="188">$O54*AH54+$P54*AI54</f>
        <v>0.31027331946304709</v>
      </c>
      <c r="AT54" s="65">
        <f t="shared" ref="AT54:AT65" si="189">$O54*AJ54+$P54*AK54</f>
        <v>0.30608517026021881</v>
      </c>
      <c r="AU54" s="97">
        <v>13.526999999999999</v>
      </c>
      <c r="AV54" s="97">
        <v>2.0819999999999999</v>
      </c>
      <c r="AW54" s="97">
        <v>8.2870000000000008</v>
      </c>
      <c r="AX54" s="97"/>
      <c r="AY54" s="97">
        <v>5.7859999999999996</v>
      </c>
      <c r="AZ54" s="97">
        <v>5.96</v>
      </c>
      <c r="BA54" s="97"/>
      <c r="BB54" s="97"/>
      <c r="BC54" s="65">
        <f t="shared" ref="BC54:BC65" si="190">AU54/$AW54</f>
        <v>1.6323156751538552</v>
      </c>
      <c r="BD54" s="65">
        <f t="shared" ref="BD54:BD65" si="191">AV53/$AW54</f>
        <v>0.26004585495354166</v>
      </c>
      <c r="BE54" s="65">
        <f t="shared" ref="BE54:BE65" si="192">AX54/$AW54</f>
        <v>0</v>
      </c>
      <c r="BF54" s="65">
        <f t="shared" ref="BF54:BF65" si="193">AY54/$AW54</f>
        <v>0.69820200313744407</v>
      </c>
      <c r="BG54" s="65">
        <f t="shared" ref="BG54:BG65" si="194">AZ54/$AW54</f>
        <v>0.71919874502232406</v>
      </c>
      <c r="BH54" s="65">
        <f t="shared" ref="BH54:BH65" si="195">BA54/$AW54</f>
        <v>0</v>
      </c>
      <c r="BI54" s="65">
        <f t="shared" ref="BI54:BI65" si="196">BB54/$AW54</f>
        <v>0</v>
      </c>
      <c r="BJ54" s="65">
        <f t="shared" ref="BJ54:BJ65" si="197">AU54*$N54/$B$1</f>
        <v>17.600934280936453</v>
      </c>
      <c r="BK54" s="65">
        <f t="shared" ref="BK54:BK65" si="198">AV53*$N54/$B$1</f>
        <v>2.8040225752508356</v>
      </c>
      <c r="BL54" s="65">
        <f t="shared" ref="BL54:BL65" si="199">AW54*$N54/$B$1</f>
        <v>10.782800501672241</v>
      </c>
      <c r="BM54" s="65">
        <f t="shared" ref="BM54:BM65" si="200">AX54*$N54/$B$1</f>
        <v>0</v>
      </c>
      <c r="BN54" s="65">
        <f t="shared" ref="BN54:BN65" si="201">AY54*$N54/$B$1</f>
        <v>7.5285729096989966</v>
      </c>
      <c r="BO54" s="65">
        <f t="shared" ref="BO54:BO65" si="202">AZ54*$N54/$B$1</f>
        <v>7.7549765886287627</v>
      </c>
      <c r="BP54" s="65">
        <f t="shared" ref="BP54:BP65" si="203">BA54*$N54/$B$1</f>
        <v>0</v>
      </c>
      <c r="BQ54" s="65">
        <f t="shared" ref="BQ54:BQ65" si="204">BB54*$N54/$B$1</f>
        <v>0</v>
      </c>
      <c r="BR54" s="65">
        <f t="shared" ref="BR54:BR65" si="205">AU54/$K54</f>
        <v>15.2979867320189</v>
      </c>
      <c r="BS54" s="65">
        <f t="shared" ref="BS54:BS65" si="206">AV53/$K54</f>
        <v>2.4371376807496659</v>
      </c>
      <c r="BT54" s="65">
        <f t="shared" ref="BT54:BT65" si="207">AW54/$K54</f>
        <v>9.371953577899065</v>
      </c>
      <c r="BU54" s="65">
        <f t="shared" ref="BU54:BU65" si="208">AX54/$K54</f>
        <v>0</v>
      </c>
      <c r="BV54" s="65">
        <f t="shared" ref="BV54:BV65" si="209">AY54/$K54</f>
        <v>6.5435167614002623</v>
      </c>
      <c r="BW54" s="65">
        <f t="shared" ref="BW54:BW65" si="210">AZ54/$K54</f>
        <v>6.7402972516324864</v>
      </c>
      <c r="BX54" s="65">
        <f t="shared" ref="BX54:BX65" si="211">BA54/$K54</f>
        <v>0</v>
      </c>
      <c r="BY54" s="65">
        <f t="shared" ref="BY54:BY65" si="212">BB54/$K54</f>
        <v>0</v>
      </c>
      <c r="BZ54" s="65">
        <f t="shared" ref="BZ54:BZ65" si="213">AU54*2.21*$AL54/AM54</f>
        <v>22.429089014019468</v>
      </c>
      <c r="CA54" s="65">
        <f t="shared" ref="CA54:CA65" si="214">AV53*2.21*$AL54/AN54</f>
        <v>3.6048677310268111</v>
      </c>
      <c r="CB54" s="65">
        <f t="shared" ref="CB54:CB65" si="215">AW54*2.21*$AL54/AO54</f>
        <v>16.125150121605159</v>
      </c>
      <c r="CC54" s="65">
        <f t="shared" ref="CC54:CC65" si="216">AX54*2.21*$AL54/AP54</f>
        <v>0</v>
      </c>
      <c r="CD54" s="65">
        <f t="shared" ref="CD54:CD65" si="217">AY54*2.21*$AL54/AQ54</f>
        <v>6.919373974967022</v>
      </c>
      <c r="CE54" s="65">
        <f t="shared" ref="CE54:CE65" si="218">AZ54*2.21*$AL54/AR54</f>
        <v>7.1274574647085132</v>
      </c>
      <c r="CF54" s="65">
        <f t="shared" ref="CF54:CF65" si="219">BA54*2.21*$AL54/AS54</f>
        <v>0</v>
      </c>
      <c r="CG54" s="65">
        <f t="shared" ref="CG54:CG65" si="220">BB54*2.21*$AL54/AT54</f>
        <v>0</v>
      </c>
    </row>
    <row r="55" spans="1:85" s="65" customFormat="1" x14ac:dyDescent="0.25">
      <c r="A55" s="65" t="s">
        <v>61</v>
      </c>
      <c r="B55" s="65" t="s">
        <v>58</v>
      </c>
      <c r="C55" s="65" t="s">
        <v>60</v>
      </c>
      <c r="D55" s="65">
        <v>1</v>
      </c>
      <c r="F55" s="97">
        <v>2000</v>
      </c>
      <c r="G55" s="97">
        <v>68</v>
      </c>
      <c r="H55" s="96">
        <v>0.54625400000000002</v>
      </c>
      <c r="I55" s="96">
        <v>0.33798</v>
      </c>
      <c r="J55" s="96">
        <v>0.106669</v>
      </c>
      <c r="K55" s="65">
        <f t="shared" si="173"/>
        <v>0.88423399999999996</v>
      </c>
      <c r="L55" s="65">
        <f t="shared" si="174"/>
        <v>1.6162317296881472</v>
      </c>
      <c r="M55" s="65">
        <f t="shared" si="175"/>
        <v>0.61777086155927052</v>
      </c>
      <c r="N55" s="65">
        <f t="shared" si="176"/>
        <v>46686</v>
      </c>
      <c r="O55" s="65">
        <f t="shared" si="177"/>
        <v>0.56868493897200745</v>
      </c>
      <c r="P55" s="65">
        <f t="shared" si="178"/>
        <v>0.29321545116642789</v>
      </c>
      <c r="Q55" s="65">
        <f t="shared" si="179"/>
        <v>0.13809960986156461</v>
      </c>
      <c r="R55" s="65">
        <f t="shared" si="180"/>
        <v>0.65980355210265929</v>
      </c>
      <c r="S55" s="65">
        <f>EXP(-$G55/T1_T2!B$7)*(1-EXP(-$F55/T1_T2!B$6))</f>
        <v>0.40512573720483119</v>
      </c>
      <c r="T55" s="65">
        <f>EXP(-$G55/T1_T2!C$7)*(1-EXP(-$F55/T1_T2!C$6))</f>
        <v>0.35689090375591837</v>
      </c>
      <c r="U55" s="65">
        <f>EXP(-$G55/T1_T2!D$7)*(1-EXP(-$F55/T1_T2!D$6))</f>
        <v>0.28005979933352998</v>
      </c>
      <c r="V55" s="65">
        <f>EXP(-$G55/T1_T2!E$7)*(1-EXP(-$F55/T1_T2!E$6))</f>
        <v>0.56455437016961196</v>
      </c>
      <c r="W55" s="65">
        <f>EXP(-$G55/T1_T2!F$7)*(1-EXP(-$F55/T1_T2!F$6))</f>
        <v>0.60381569817389957</v>
      </c>
      <c r="X55" s="65">
        <f>EXP(-$G55/T1_T2!G$7)*(1-EXP(-$F55/T1_T2!G$6))</f>
        <v>0.57463545606104727</v>
      </c>
      <c r="Y55" s="65">
        <f>EXP(-$G55/T1_T2!H$7)*(1-EXP(-$F55/T1_T2!H$6))</f>
        <v>0.56934092656400681</v>
      </c>
      <c r="Z55" s="65">
        <f>EXP(-$G55/T1_T2!I$7)*(1-EXP(-$F55/T1_T2!I$6))</f>
        <v>0.49719462767558764</v>
      </c>
      <c r="AA55" s="65">
        <f>EXP(-$G55/T1_T2!J$7)*(1-EXP(-$F55/T1_T2!J$6))</f>
        <v>0.4832561872540499</v>
      </c>
      <c r="AB55" s="65">
        <f>EXP(-$G55/T1_T2!K$7)*(1-EXP(-$F55/T1_T2!K$6))</f>
        <v>0.8317569585107597</v>
      </c>
      <c r="AC55" s="65">
        <f>EXP(-$G55/T1_T2!L$7)*(1-EXP(-$F55/T1_T2!L$6))</f>
        <v>0.88834876177263444</v>
      </c>
      <c r="AD55" s="65">
        <f>EXP(-$G55/T1_T2!M$7)*(1-EXP(-$F55/T1_T2!M$6))</f>
        <v>0.79241266453820736</v>
      </c>
      <c r="AE55" s="65">
        <f>EXP(-$G55/T1_T2!N$7)*(1-EXP(-$F55/T1_T2!N$6))</f>
        <v>0.81846921079678747</v>
      </c>
      <c r="AF55" s="65">
        <f>EXP(-$G55/T1_T2!O$7)*(1-EXP(-$F55/T1_T2!O$6))</f>
        <v>0.79241266453820736</v>
      </c>
      <c r="AG55" s="65">
        <f>EXP(-$G55/T1_T2!P$7)*(1-EXP(-$F55/T1_T2!P$6))</f>
        <v>0.81846921079678747</v>
      </c>
      <c r="AH55" s="65">
        <f>EXP(-$G55/T1_T2!Q$7)*(1-EXP(-$F55/T1_T2!Q$6))</f>
        <v>0.3599874452002651</v>
      </c>
      <c r="AI55" s="65">
        <f>EXP(-$G55/T1_T2!R$7)*(1-EXP(-$F55/T1_T2!R$6))</f>
        <v>0.3599874452002651</v>
      </c>
      <c r="AJ55" s="65">
        <f>EXP(-$G55/T1_T2!S$7)*(1-EXP(-$F55/T1_T2!S$6))</f>
        <v>0.3551282419202253</v>
      </c>
      <c r="AK55" s="65">
        <f>EXP(-$G55/T1_T2!T$7)*(1-EXP(-$F55/T1_T2!T$6))</f>
        <v>0.3551282419202253</v>
      </c>
      <c r="AL55" s="65">
        <f t="shared" si="181"/>
        <v>0.37371098152617332</v>
      </c>
      <c r="AM55" s="65">
        <f t="shared" si="182"/>
        <v>0.49810165990771749</v>
      </c>
      <c r="AN55" s="65">
        <f t="shared" si="183"/>
        <v>0.49372608591120565</v>
      </c>
      <c r="AO55" s="65">
        <f t="shared" si="184"/>
        <v>0.42444527747156546</v>
      </c>
      <c r="AP55" s="65">
        <f t="shared" si="185"/>
        <v>0.73348523816653444</v>
      </c>
      <c r="AQ55" s="65">
        <f t="shared" si="186"/>
        <v>0.69062096668316653</v>
      </c>
      <c r="AR55" s="65">
        <f t="shared" si="187"/>
        <v>0.69062096668316653</v>
      </c>
      <c r="AS55" s="65">
        <f t="shared" si="188"/>
        <v>0.31027331946304709</v>
      </c>
      <c r="AT55" s="65">
        <f t="shared" si="189"/>
        <v>0.30608517026021881</v>
      </c>
      <c r="AU55" s="97">
        <v>14.43</v>
      </c>
      <c r="AV55" s="97">
        <v>2.468</v>
      </c>
      <c r="AW55" s="97">
        <v>9.3320000000000007</v>
      </c>
      <c r="AX55" s="97"/>
      <c r="AY55" s="97">
        <v>5.35</v>
      </c>
      <c r="AZ55" s="97">
        <v>5.35</v>
      </c>
      <c r="BA55" s="97"/>
      <c r="BB55" s="97"/>
      <c r="BC55" s="65">
        <f t="shared" si="190"/>
        <v>1.5462923274753535</v>
      </c>
      <c r="BD55" s="65">
        <f t="shared" si="191"/>
        <v>0.2231033004714959</v>
      </c>
      <c r="BE55" s="65">
        <f t="shared" si="192"/>
        <v>0</v>
      </c>
      <c r="BF55" s="65">
        <f t="shared" si="193"/>
        <v>0.5732961851693098</v>
      </c>
      <c r="BG55" s="65">
        <f t="shared" si="194"/>
        <v>0.5732961851693098</v>
      </c>
      <c r="BH55" s="65">
        <f t="shared" si="195"/>
        <v>0</v>
      </c>
      <c r="BI55" s="65">
        <f t="shared" si="196"/>
        <v>0</v>
      </c>
      <c r="BJ55" s="65">
        <f t="shared" si="197"/>
        <v>18.775891304347827</v>
      </c>
      <c r="BK55" s="65">
        <f t="shared" si="198"/>
        <v>2.7090371237458193</v>
      </c>
      <c r="BL55" s="65">
        <f t="shared" si="199"/>
        <v>12.1425237458194</v>
      </c>
      <c r="BM55" s="65">
        <f t="shared" si="200"/>
        <v>0</v>
      </c>
      <c r="BN55" s="65">
        <f t="shared" si="201"/>
        <v>6.9612625418060192</v>
      </c>
      <c r="BO55" s="65">
        <f t="shared" si="202"/>
        <v>6.9612625418060192</v>
      </c>
      <c r="BP55" s="65">
        <f t="shared" si="203"/>
        <v>0</v>
      </c>
      <c r="BQ55" s="65">
        <f t="shared" si="204"/>
        <v>0</v>
      </c>
      <c r="BR55" s="65">
        <f t="shared" si="205"/>
        <v>16.319209620982683</v>
      </c>
      <c r="BS55" s="65">
        <f t="shared" si="206"/>
        <v>2.3545803486407442</v>
      </c>
      <c r="BT55" s="65">
        <f t="shared" si="207"/>
        <v>10.553767441650063</v>
      </c>
      <c r="BU55" s="65">
        <f t="shared" si="208"/>
        <v>0</v>
      </c>
      <c r="BV55" s="65">
        <f t="shared" si="209"/>
        <v>6.0504346134620475</v>
      </c>
      <c r="BW55" s="65">
        <f t="shared" si="210"/>
        <v>6.0504346134620475</v>
      </c>
      <c r="BX55" s="65">
        <f t="shared" si="211"/>
        <v>0</v>
      </c>
      <c r="BY55" s="65">
        <f t="shared" si="212"/>
        <v>0</v>
      </c>
      <c r="BZ55" s="65">
        <f t="shared" si="213"/>
        <v>23.926351332320614</v>
      </c>
      <c r="CA55" s="65">
        <f t="shared" si="214"/>
        <v>3.4827538821335602</v>
      </c>
      <c r="CB55" s="65">
        <f t="shared" si="215"/>
        <v>18.158549648222444</v>
      </c>
      <c r="CC55" s="65">
        <f t="shared" si="216"/>
        <v>0</v>
      </c>
      <c r="CD55" s="65">
        <f t="shared" si="217"/>
        <v>6.3979693684883454</v>
      </c>
      <c r="CE55" s="65">
        <f t="shared" si="218"/>
        <v>6.3979693684883454</v>
      </c>
      <c r="CF55" s="65">
        <f t="shared" si="219"/>
        <v>0</v>
      </c>
      <c r="CG55" s="65">
        <f t="shared" si="220"/>
        <v>0</v>
      </c>
    </row>
    <row r="56" spans="1:85" s="65" customFormat="1" x14ac:dyDescent="0.25">
      <c r="A56" s="65" t="s">
        <v>61</v>
      </c>
      <c r="B56" s="65" t="s">
        <v>57</v>
      </c>
      <c r="C56" s="65" t="s">
        <v>60</v>
      </c>
      <c r="D56" s="65">
        <v>1</v>
      </c>
      <c r="F56" s="97">
        <v>2000</v>
      </c>
      <c r="G56" s="97">
        <v>68</v>
      </c>
      <c r="H56" s="96">
        <v>0.54625400000000002</v>
      </c>
      <c r="I56" s="96">
        <v>0.33798</v>
      </c>
      <c r="J56" s="96">
        <v>0.106669</v>
      </c>
      <c r="K56" s="65">
        <f t="shared" si="173"/>
        <v>0.88423399999999996</v>
      </c>
      <c r="L56" s="65">
        <f t="shared" si="174"/>
        <v>1.6162317296881472</v>
      </c>
      <c r="M56" s="65">
        <f t="shared" si="175"/>
        <v>0.61777086155927052</v>
      </c>
      <c r="N56" s="65">
        <f t="shared" si="176"/>
        <v>46686</v>
      </c>
      <c r="O56" s="65">
        <f t="shared" si="177"/>
        <v>0.56868493897200745</v>
      </c>
      <c r="P56" s="65">
        <f t="shared" si="178"/>
        <v>0.29321545116642789</v>
      </c>
      <c r="Q56" s="65">
        <f t="shared" si="179"/>
        <v>0.13809960986156461</v>
      </c>
      <c r="R56" s="65">
        <f t="shared" si="180"/>
        <v>0.65980355210265929</v>
      </c>
      <c r="S56" s="65">
        <f>EXP(-$G56/T1_T2!B$7)*(1-EXP(-$F56/T1_T2!B$6))</f>
        <v>0.40512573720483119</v>
      </c>
      <c r="T56" s="65">
        <f>EXP(-$G56/T1_T2!C$7)*(1-EXP(-$F56/T1_T2!C$6))</f>
        <v>0.35689090375591837</v>
      </c>
      <c r="U56" s="65">
        <f>EXP(-$G56/T1_T2!D$7)*(1-EXP(-$F56/T1_T2!D$6))</f>
        <v>0.28005979933352998</v>
      </c>
      <c r="V56" s="65">
        <f>EXP(-$G56/T1_T2!E$7)*(1-EXP(-$F56/T1_T2!E$6))</f>
        <v>0.56455437016961196</v>
      </c>
      <c r="W56" s="65">
        <f>EXP(-$G56/T1_T2!F$7)*(1-EXP(-$F56/T1_T2!F$6))</f>
        <v>0.60381569817389957</v>
      </c>
      <c r="X56" s="65">
        <f>EXP(-$G56/T1_T2!G$7)*(1-EXP(-$F56/T1_T2!G$6))</f>
        <v>0.57463545606104727</v>
      </c>
      <c r="Y56" s="65">
        <f>EXP(-$G56/T1_T2!H$7)*(1-EXP(-$F56/T1_T2!H$6))</f>
        <v>0.56934092656400681</v>
      </c>
      <c r="Z56" s="65">
        <f>EXP(-$G56/T1_T2!I$7)*(1-EXP(-$F56/T1_T2!I$6))</f>
        <v>0.49719462767558764</v>
      </c>
      <c r="AA56" s="65">
        <f>EXP(-$G56/T1_T2!J$7)*(1-EXP(-$F56/T1_T2!J$6))</f>
        <v>0.4832561872540499</v>
      </c>
      <c r="AB56" s="65">
        <f>EXP(-$G56/T1_T2!K$7)*(1-EXP(-$F56/T1_T2!K$6))</f>
        <v>0.8317569585107597</v>
      </c>
      <c r="AC56" s="65">
        <f>EXP(-$G56/T1_T2!L$7)*(1-EXP(-$F56/T1_T2!L$6))</f>
        <v>0.88834876177263444</v>
      </c>
      <c r="AD56" s="65">
        <f>EXP(-$G56/T1_T2!M$7)*(1-EXP(-$F56/T1_T2!M$6))</f>
        <v>0.79241266453820736</v>
      </c>
      <c r="AE56" s="65">
        <f>EXP(-$G56/T1_T2!N$7)*(1-EXP(-$F56/T1_T2!N$6))</f>
        <v>0.81846921079678747</v>
      </c>
      <c r="AF56" s="65">
        <f>EXP(-$G56/T1_T2!O$7)*(1-EXP(-$F56/T1_T2!O$6))</f>
        <v>0.79241266453820736</v>
      </c>
      <c r="AG56" s="65">
        <f>EXP(-$G56/T1_T2!P$7)*(1-EXP(-$F56/T1_T2!P$6))</f>
        <v>0.81846921079678747</v>
      </c>
      <c r="AH56" s="65">
        <f>EXP(-$G56/T1_T2!Q$7)*(1-EXP(-$F56/T1_T2!Q$6))</f>
        <v>0.3599874452002651</v>
      </c>
      <c r="AI56" s="65">
        <f>EXP(-$G56/T1_T2!R$7)*(1-EXP(-$F56/T1_T2!R$6))</f>
        <v>0.3599874452002651</v>
      </c>
      <c r="AJ56" s="65">
        <f>EXP(-$G56/T1_T2!S$7)*(1-EXP(-$F56/T1_T2!S$6))</f>
        <v>0.3551282419202253</v>
      </c>
      <c r="AK56" s="65">
        <f>EXP(-$G56/T1_T2!T$7)*(1-EXP(-$F56/T1_T2!T$6))</f>
        <v>0.3551282419202253</v>
      </c>
      <c r="AL56" s="65">
        <f t="shared" si="181"/>
        <v>0.37371098152617332</v>
      </c>
      <c r="AM56" s="65">
        <f t="shared" si="182"/>
        <v>0.49810165990771749</v>
      </c>
      <c r="AN56" s="65">
        <f t="shared" si="183"/>
        <v>0.49372608591120565</v>
      </c>
      <c r="AO56" s="65">
        <f t="shared" si="184"/>
        <v>0.42444527747156546</v>
      </c>
      <c r="AP56" s="65">
        <f t="shared" si="185"/>
        <v>0.73348523816653444</v>
      </c>
      <c r="AQ56" s="65">
        <f t="shared" si="186"/>
        <v>0.69062096668316653</v>
      </c>
      <c r="AR56" s="65">
        <f t="shared" si="187"/>
        <v>0.69062096668316653</v>
      </c>
      <c r="AS56" s="65">
        <f t="shared" si="188"/>
        <v>0.31027331946304709</v>
      </c>
      <c r="AT56" s="65">
        <f t="shared" si="189"/>
        <v>0.30608517026021881</v>
      </c>
      <c r="AU56" s="97">
        <v>13.002000000000001</v>
      </c>
      <c r="AV56" s="97">
        <v>2.2490000000000001</v>
      </c>
      <c r="AW56" s="97">
        <v>8.7070000000000007</v>
      </c>
      <c r="AX56" s="97"/>
      <c r="AY56" s="97">
        <v>5.649</v>
      </c>
      <c r="AZ56" s="97">
        <v>5.649</v>
      </c>
      <c r="BA56" s="97"/>
      <c r="BB56" s="97"/>
      <c r="BC56" s="65">
        <f t="shared" si="190"/>
        <v>1.4932812679453313</v>
      </c>
      <c r="BD56" s="65">
        <f t="shared" si="191"/>
        <v>0.28345009762260248</v>
      </c>
      <c r="BE56" s="65">
        <f t="shared" si="192"/>
        <v>0</v>
      </c>
      <c r="BF56" s="65">
        <f t="shared" si="193"/>
        <v>0.64878833122774771</v>
      </c>
      <c r="BG56" s="65">
        <f t="shared" si="194"/>
        <v>0.64878833122774771</v>
      </c>
      <c r="BH56" s="65">
        <f t="shared" si="195"/>
        <v>0</v>
      </c>
      <c r="BI56" s="65">
        <f t="shared" si="196"/>
        <v>0</v>
      </c>
      <c r="BJ56" s="65">
        <f t="shared" si="197"/>
        <v>16.917819732441473</v>
      </c>
      <c r="BK56" s="65">
        <f t="shared" si="198"/>
        <v>3.211288963210702</v>
      </c>
      <c r="BL56" s="65">
        <f t="shared" si="199"/>
        <v>11.329292140468228</v>
      </c>
      <c r="BM56" s="65">
        <f t="shared" si="200"/>
        <v>0</v>
      </c>
      <c r="BN56" s="65">
        <f t="shared" si="201"/>
        <v>7.3503125418060193</v>
      </c>
      <c r="BO56" s="65">
        <f t="shared" si="202"/>
        <v>7.3503125418060193</v>
      </c>
      <c r="BP56" s="65">
        <f t="shared" si="203"/>
        <v>0</v>
      </c>
      <c r="BQ56" s="65">
        <f t="shared" si="204"/>
        <v>0</v>
      </c>
      <c r="BR56" s="65">
        <f t="shared" si="205"/>
        <v>14.704252494249261</v>
      </c>
      <c r="BS56" s="65">
        <f t="shared" si="206"/>
        <v>2.7911163786961373</v>
      </c>
      <c r="BT56" s="65">
        <f t="shared" si="207"/>
        <v>9.8469409681147759</v>
      </c>
      <c r="BU56" s="65">
        <f t="shared" si="208"/>
        <v>0</v>
      </c>
      <c r="BV56" s="65">
        <f t="shared" si="209"/>
        <v>6.3885803984013281</v>
      </c>
      <c r="BW56" s="65">
        <f t="shared" si="210"/>
        <v>6.3885803984013281</v>
      </c>
      <c r="BX56" s="65">
        <f t="shared" si="211"/>
        <v>0</v>
      </c>
      <c r="BY56" s="65">
        <f t="shared" si="212"/>
        <v>0</v>
      </c>
      <c r="BZ56" s="65">
        <f t="shared" si="213"/>
        <v>21.558587666169966</v>
      </c>
      <c r="CA56" s="65">
        <f t="shared" si="214"/>
        <v>4.1284517680622601</v>
      </c>
      <c r="CB56" s="65">
        <f t="shared" si="215"/>
        <v>16.942401605987225</v>
      </c>
      <c r="CC56" s="65">
        <f t="shared" si="216"/>
        <v>0</v>
      </c>
      <c r="CD56" s="65">
        <f t="shared" si="217"/>
        <v>6.7555381238487229</v>
      </c>
      <c r="CE56" s="65">
        <f t="shared" si="218"/>
        <v>6.7555381238487229</v>
      </c>
      <c r="CF56" s="65">
        <f t="shared" si="219"/>
        <v>0</v>
      </c>
      <c r="CG56" s="65">
        <f t="shared" si="220"/>
        <v>0</v>
      </c>
    </row>
    <row r="57" spans="1:85" s="65" customFormat="1" x14ac:dyDescent="0.25">
      <c r="A57" s="65" t="s">
        <v>62</v>
      </c>
      <c r="B57" s="65" t="s">
        <v>56</v>
      </c>
      <c r="C57" s="65" t="s">
        <v>60</v>
      </c>
      <c r="D57" s="65">
        <v>1</v>
      </c>
      <c r="F57" s="97">
        <v>2000</v>
      </c>
      <c r="G57" s="97">
        <v>68</v>
      </c>
      <c r="H57" s="96">
        <v>0.496838</v>
      </c>
      <c r="I57" s="96">
        <v>0.41373199999999999</v>
      </c>
      <c r="J57" s="96">
        <v>8.8160000000000002E-2</v>
      </c>
      <c r="K57" s="65">
        <f t="shared" si="173"/>
        <v>0.91056999999999999</v>
      </c>
      <c r="L57" s="65">
        <f t="shared" si="174"/>
        <v>1.2008691616795413</v>
      </c>
      <c r="M57" s="65">
        <f t="shared" si="175"/>
        <v>0.54563405339512616</v>
      </c>
      <c r="N57" s="65">
        <f t="shared" si="176"/>
        <v>45244</v>
      </c>
      <c r="O57" s="65">
        <f t="shared" si="177"/>
        <v>0.52230038482177776</v>
      </c>
      <c r="P57" s="65">
        <f t="shared" si="178"/>
        <v>0.36244608036738291</v>
      </c>
      <c r="Q57" s="65">
        <f t="shared" si="179"/>
        <v>0.11525353481083936</v>
      </c>
      <c r="R57" s="65">
        <f t="shared" si="180"/>
        <v>0.59033904668961723</v>
      </c>
      <c r="S57" s="65">
        <f>EXP(-$G57/T1_T2!B$7)*(1-EXP(-$F57/T1_T2!B$6))</f>
        <v>0.40512573720483119</v>
      </c>
      <c r="T57" s="65">
        <f>EXP(-$G57/T1_T2!C$7)*(1-EXP(-$F57/T1_T2!C$6))</f>
        <v>0.35689090375591837</v>
      </c>
      <c r="U57" s="65">
        <f>EXP(-$G57/T1_T2!D$7)*(1-EXP(-$F57/T1_T2!D$6))</f>
        <v>0.28005979933352998</v>
      </c>
      <c r="V57" s="65">
        <f>EXP(-$G57/T1_T2!E$7)*(1-EXP(-$F57/T1_T2!E$6))</f>
        <v>0.56455437016961196</v>
      </c>
      <c r="W57" s="65">
        <f>EXP(-$G57/T1_T2!F$7)*(1-EXP(-$F57/T1_T2!F$6))</f>
        <v>0.60381569817389957</v>
      </c>
      <c r="X57" s="65">
        <f>EXP(-$G57/T1_T2!G$7)*(1-EXP(-$F57/T1_T2!G$6))</f>
        <v>0.57463545606104727</v>
      </c>
      <c r="Y57" s="65">
        <f>EXP(-$G57/T1_T2!H$7)*(1-EXP(-$F57/T1_T2!H$6))</f>
        <v>0.56934092656400681</v>
      </c>
      <c r="Z57" s="65">
        <f>EXP(-$G57/T1_T2!I$7)*(1-EXP(-$F57/T1_T2!I$6))</f>
        <v>0.49719462767558764</v>
      </c>
      <c r="AA57" s="65">
        <f>EXP(-$G57/T1_T2!J$7)*(1-EXP(-$F57/T1_T2!J$6))</f>
        <v>0.4832561872540499</v>
      </c>
      <c r="AB57" s="65">
        <f>EXP(-$G57/T1_T2!K$7)*(1-EXP(-$F57/T1_T2!K$6))</f>
        <v>0.8317569585107597</v>
      </c>
      <c r="AC57" s="65">
        <f>EXP(-$G57/T1_T2!L$7)*(1-EXP(-$F57/T1_T2!L$6))</f>
        <v>0.88834876177263444</v>
      </c>
      <c r="AD57" s="65">
        <f>EXP(-$G57/T1_T2!M$7)*(1-EXP(-$F57/T1_T2!M$6))</f>
        <v>0.79241266453820736</v>
      </c>
      <c r="AE57" s="65">
        <f>EXP(-$G57/T1_T2!N$7)*(1-EXP(-$F57/T1_T2!N$6))</f>
        <v>0.81846921079678747</v>
      </c>
      <c r="AF57" s="65">
        <f>EXP(-$G57/T1_T2!O$7)*(1-EXP(-$F57/T1_T2!O$6))</f>
        <v>0.79241266453820736</v>
      </c>
      <c r="AG57" s="65">
        <f>EXP(-$G57/T1_T2!P$7)*(1-EXP(-$F57/T1_T2!P$6))</f>
        <v>0.81846921079678747</v>
      </c>
      <c r="AH57" s="65">
        <f>EXP(-$G57/T1_T2!Q$7)*(1-EXP(-$F57/T1_T2!Q$6))</f>
        <v>0.3599874452002651</v>
      </c>
      <c r="AI57" s="65">
        <f>EXP(-$G57/T1_T2!R$7)*(1-EXP(-$F57/T1_T2!R$6))</f>
        <v>0.3599874452002651</v>
      </c>
      <c r="AJ57" s="65">
        <f>EXP(-$G57/T1_T2!S$7)*(1-EXP(-$F57/T1_T2!S$6))</f>
        <v>0.3551282419202253</v>
      </c>
      <c r="AK57" s="65">
        <f>EXP(-$G57/T1_T2!T$7)*(1-EXP(-$F57/T1_T2!T$6))</f>
        <v>0.3551282419202253</v>
      </c>
      <c r="AL57" s="65">
        <f t="shared" si="181"/>
        <v>0.37322891945999892</v>
      </c>
      <c r="AM57" s="65">
        <f t="shared" si="182"/>
        <v>0.5137175978598294</v>
      </c>
      <c r="AN57" s="65">
        <f t="shared" si="183"/>
        <v>0.50648770705878099</v>
      </c>
      <c r="AO57" s="65">
        <f t="shared" si="184"/>
        <v>0.43483925624979636</v>
      </c>
      <c r="AP57" s="65">
        <f t="shared" si="185"/>
        <v>0.75640550621207059</v>
      </c>
      <c r="AQ57" s="65">
        <f t="shared" si="186"/>
        <v>0.71052839698063686</v>
      </c>
      <c r="AR57" s="65">
        <f t="shared" si="187"/>
        <v>0.71052839698063686</v>
      </c>
      <c r="AS57" s="65">
        <f t="shared" si="188"/>
        <v>0.31849761965341128</v>
      </c>
      <c r="AT57" s="65">
        <f t="shared" si="189"/>
        <v>0.31419845672776048</v>
      </c>
      <c r="AU57" s="97">
        <v>14.855</v>
      </c>
      <c r="AV57" s="97">
        <v>2.766</v>
      </c>
      <c r="AW57" s="97">
        <v>9.7349999999999994</v>
      </c>
      <c r="AX57" s="97"/>
      <c r="AY57" s="97">
        <v>4.8680000000000003</v>
      </c>
      <c r="AZ57" s="97">
        <v>4.8680000000000003</v>
      </c>
      <c r="BA57" s="97"/>
      <c r="BB57" s="97"/>
      <c r="BC57" s="65">
        <f t="shared" si="190"/>
        <v>1.5259373394966618</v>
      </c>
      <c r="BD57" s="65">
        <f t="shared" si="191"/>
        <v>0.23102208525937343</v>
      </c>
      <c r="BE57" s="65">
        <f t="shared" si="192"/>
        <v>0</v>
      </c>
      <c r="BF57" s="65">
        <f t="shared" si="193"/>
        <v>0.50005136106831027</v>
      </c>
      <c r="BG57" s="65">
        <f t="shared" si="194"/>
        <v>0.50005136106831027</v>
      </c>
      <c r="BH57" s="65">
        <f t="shared" si="195"/>
        <v>0</v>
      </c>
      <c r="BI57" s="65">
        <f t="shared" si="196"/>
        <v>0</v>
      </c>
      <c r="BJ57" s="65">
        <f t="shared" si="197"/>
        <v>18.731873467112596</v>
      </c>
      <c r="BK57" s="65">
        <f t="shared" si="198"/>
        <v>2.8359463768115942</v>
      </c>
      <c r="BL57" s="65">
        <f t="shared" si="199"/>
        <v>12.27565050167224</v>
      </c>
      <c r="BM57" s="65">
        <f t="shared" si="200"/>
        <v>0</v>
      </c>
      <c r="BN57" s="65">
        <f t="shared" si="201"/>
        <v>6.1384557413600893</v>
      </c>
      <c r="BO57" s="65">
        <f t="shared" si="202"/>
        <v>6.1384557413600893</v>
      </c>
      <c r="BP57" s="65">
        <f t="shared" si="203"/>
        <v>0</v>
      </c>
      <c r="BQ57" s="65">
        <f t="shared" si="204"/>
        <v>0</v>
      </c>
      <c r="BR57" s="65">
        <f t="shared" si="205"/>
        <v>16.313957191649187</v>
      </c>
      <c r="BS57" s="65">
        <f t="shared" si="206"/>
        <v>2.4698815027949528</v>
      </c>
      <c r="BT57" s="65">
        <f t="shared" si="207"/>
        <v>10.6911055712356</v>
      </c>
      <c r="BU57" s="65">
        <f t="shared" si="208"/>
        <v>0</v>
      </c>
      <c r="BV57" s="65">
        <f t="shared" si="209"/>
        <v>5.3461018922213563</v>
      </c>
      <c r="BW57" s="65">
        <f t="shared" si="210"/>
        <v>5.3461018922213563</v>
      </c>
      <c r="BX57" s="65">
        <f t="shared" si="211"/>
        <v>0</v>
      </c>
      <c r="BY57" s="65">
        <f t="shared" si="212"/>
        <v>0</v>
      </c>
      <c r="BZ57" s="65">
        <f t="shared" si="213"/>
        <v>23.851504258184448</v>
      </c>
      <c r="CA57" s="65">
        <f t="shared" si="214"/>
        <v>3.6625883318576724</v>
      </c>
      <c r="CB57" s="65">
        <f t="shared" si="215"/>
        <v>18.466082553437786</v>
      </c>
      <c r="CC57" s="65">
        <f t="shared" si="216"/>
        <v>0</v>
      </c>
      <c r="CD57" s="65">
        <f t="shared" si="217"/>
        <v>5.6511481268179935</v>
      </c>
      <c r="CE57" s="65">
        <f t="shared" si="218"/>
        <v>5.6511481268179935</v>
      </c>
      <c r="CF57" s="65">
        <f t="shared" si="219"/>
        <v>0</v>
      </c>
      <c r="CG57" s="65">
        <f t="shared" si="220"/>
        <v>0</v>
      </c>
    </row>
    <row r="58" spans="1:85" s="65" customFormat="1" x14ac:dyDescent="0.25">
      <c r="A58" s="65" t="s">
        <v>62</v>
      </c>
      <c r="B58" s="65" t="s">
        <v>58</v>
      </c>
      <c r="C58" s="65" t="s">
        <v>60</v>
      </c>
      <c r="D58" s="65">
        <v>1</v>
      </c>
      <c r="F58" s="97">
        <v>2000</v>
      </c>
      <c r="G58" s="97">
        <v>68</v>
      </c>
      <c r="H58" s="96">
        <v>0.496838</v>
      </c>
      <c r="I58" s="96">
        <v>0.41373199999999999</v>
      </c>
      <c r="J58" s="96">
        <v>8.8160000000000002E-2</v>
      </c>
      <c r="K58" s="65">
        <f t="shared" si="173"/>
        <v>0.91056999999999999</v>
      </c>
      <c r="L58" s="65">
        <f t="shared" si="174"/>
        <v>1.2008691616795413</v>
      </c>
      <c r="M58" s="65">
        <f t="shared" si="175"/>
        <v>0.54563405339512616</v>
      </c>
      <c r="N58" s="65">
        <f t="shared" si="176"/>
        <v>45244</v>
      </c>
      <c r="O58" s="65">
        <f t="shared" si="177"/>
        <v>0.52230038482177776</v>
      </c>
      <c r="P58" s="65">
        <f t="shared" si="178"/>
        <v>0.36244608036738291</v>
      </c>
      <c r="Q58" s="65">
        <f t="shared" si="179"/>
        <v>0.11525353481083936</v>
      </c>
      <c r="R58" s="65">
        <f t="shared" si="180"/>
        <v>0.59033904668961723</v>
      </c>
      <c r="S58" s="65">
        <f>EXP(-$G58/T1_T2!B$7)*(1-EXP(-$F58/T1_T2!B$6))</f>
        <v>0.40512573720483119</v>
      </c>
      <c r="T58" s="65">
        <f>EXP(-$G58/T1_T2!C$7)*(1-EXP(-$F58/T1_T2!C$6))</f>
        <v>0.35689090375591837</v>
      </c>
      <c r="U58" s="65">
        <f>EXP(-$G58/T1_T2!D$7)*(1-EXP(-$F58/T1_T2!D$6))</f>
        <v>0.28005979933352998</v>
      </c>
      <c r="V58" s="65">
        <f>EXP(-$G58/T1_T2!E$7)*(1-EXP(-$F58/T1_T2!E$6))</f>
        <v>0.56455437016961196</v>
      </c>
      <c r="W58" s="65">
        <f>EXP(-$G58/T1_T2!F$7)*(1-EXP(-$F58/T1_T2!F$6))</f>
        <v>0.60381569817389957</v>
      </c>
      <c r="X58" s="65">
        <f>EXP(-$G58/T1_T2!G$7)*(1-EXP(-$F58/T1_T2!G$6))</f>
        <v>0.57463545606104727</v>
      </c>
      <c r="Y58" s="65">
        <f>EXP(-$G58/T1_T2!H$7)*(1-EXP(-$F58/T1_T2!H$6))</f>
        <v>0.56934092656400681</v>
      </c>
      <c r="Z58" s="65">
        <f>EXP(-$G58/T1_T2!I$7)*(1-EXP(-$F58/T1_T2!I$6))</f>
        <v>0.49719462767558764</v>
      </c>
      <c r="AA58" s="65">
        <f>EXP(-$G58/T1_T2!J$7)*(1-EXP(-$F58/T1_T2!J$6))</f>
        <v>0.4832561872540499</v>
      </c>
      <c r="AB58" s="65">
        <f>EXP(-$G58/T1_T2!K$7)*(1-EXP(-$F58/T1_T2!K$6))</f>
        <v>0.8317569585107597</v>
      </c>
      <c r="AC58" s="65">
        <f>EXP(-$G58/T1_T2!L$7)*(1-EXP(-$F58/T1_T2!L$6))</f>
        <v>0.88834876177263444</v>
      </c>
      <c r="AD58" s="65">
        <f>EXP(-$G58/T1_T2!M$7)*(1-EXP(-$F58/T1_T2!M$6))</f>
        <v>0.79241266453820736</v>
      </c>
      <c r="AE58" s="65">
        <f>EXP(-$G58/T1_T2!N$7)*(1-EXP(-$F58/T1_T2!N$6))</f>
        <v>0.81846921079678747</v>
      </c>
      <c r="AF58" s="65">
        <f>EXP(-$G58/T1_T2!O$7)*(1-EXP(-$F58/T1_T2!O$6))</f>
        <v>0.79241266453820736</v>
      </c>
      <c r="AG58" s="65">
        <f>EXP(-$G58/T1_T2!P$7)*(1-EXP(-$F58/T1_T2!P$6))</f>
        <v>0.81846921079678747</v>
      </c>
      <c r="AH58" s="65">
        <f>EXP(-$G58/T1_T2!Q$7)*(1-EXP(-$F58/T1_T2!Q$6))</f>
        <v>0.3599874452002651</v>
      </c>
      <c r="AI58" s="65">
        <f>EXP(-$G58/T1_T2!R$7)*(1-EXP(-$F58/T1_T2!R$6))</f>
        <v>0.3599874452002651</v>
      </c>
      <c r="AJ58" s="65">
        <f>EXP(-$G58/T1_T2!S$7)*(1-EXP(-$F58/T1_T2!S$6))</f>
        <v>0.3551282419202253</v>
      </c>
      <c r="AK58" s="65">
        <f>EXP(-$G58/T1_T2!T$7)*(1-EXP(-$F58/T1_T2!T$6))</f>
        <v>0.3551282419202253</v>
      </c>
      <c r="AL58" s="65">
        <f t="shared" si="181"/>
        <v>0.37322891945999892</v>
      </c>
      <c r="AM58" s="65">
        <f t="shared" si="182"/>
        <v>0.5137175978598294</v>
      </c>
      <c r="AN58" s="65">
        <f t="shared" si="183"/>
        <v>0.50648770705878099</v>
      </c>
      <c r="AO58" s="65">
        <f t="shared" si="184"/>
        <v>0.43483925624979636</v>
      </c>
      <c r="AP58" s="65">
        <f t="shared" si="185"/>
        <v>0.75640550621207059</v>
      </c>
      <c r="AQ58" s="65">
        <f t="shared" si="186"/>
        <v>0.71052839698063686</v>
      </c>
      <c r="AR58" s="65">
        <f t="shared" si="187"/>
        <v>0.71052839698063686</v>
      </c>
      <c r="AS58" s="65">
        <f t="shared" si="188"/>
        <v>0.31849761965341128</v>
      </c>
      <c r="AT58" s="65">
        <f t="shared" si="189"/>
        <v>0.31419845672776048</v>
      </c>
      <c r="AU58" s="97">
        <v>13.521000000000001</v>
      </c>
      <c r="AV58" s="97">
        <v>2.5779999999999998</v>
      </c>
      <c r="AW58" s="97">
        <v>9.4939999999999998</v>
      </c>
      <c r="AX58" s="97"/>
      <c r="AY58" s="97">
        <v>1.9430000000000001</v>
      </c>
      <c r="AZ58" s="97">
        <v>1.9430000000000001</v>
      </c>
      <c r="BA58" s="97"/>
      <c r="BB58" s="97"/>
      <c r="BC58" s="65">
        <f t="shared" si="190"/>
        <v>1.4241626290288605</v>
      </c>
      <c r="BD58" s="65">
        <f t="shared" si="191"/>
        <v>0.29134190014746159</v>
      </c>
      <c r="BE58" s="65">
        <f t="shared" si="192"/>
        <v>0</v>
      </c>
      <c r="BF58" s="65">
        <f t="shared" si="193"/>
        <v>0.20465557194017275</v>
      </c>
      <c r="BG58" s="65">
        <f t="shared" si="194"/>
        <v>0.20465557194017275</v>
      </c>
      <c r="BH58" s="65">
        <f t="shared" si="195"/>
        <v>0</v>
      </c>
      <c r="BI58" s="65">
        <f t="shared" si="196"/>
        <v>0</v>
      </c>
      <c r="BJ58" s="65">
        <f t="shared" si="197"/>
        <v>17.049724749163882</v>
      </c>
      <c r="BK58" s="65">
        <f t="shared" si="198"/>
        <v>3.4878735785953174</v>
      </c>
      <c r="BL58" s="65">
        <f t="shared" si="199"/>
        <v>11.971754069119285</v>
      </c>
      <c r="BM58" s="65">
        <f t="shared" si="200"/>
        <v>0</v>
      </c>
      <c r="BN58" s="65">
        <f t="shared" si="201"/>
        <v>2.450086176142698</v>
      </c>
      <c r="BO58" s="65">
        <f t="shared" si="202"/>
        <v>2.450086176142698</v>
      </c>
      <c r="BP58" s="65">
        <f t="shared" si="203"/>
        <v>0</v>
      </c>
      <c r="BQ58" s="65">
        <f t="shared" si="204"/>
        <v>0</v>
      </c>
      <c r="BR58" s="65">
        <f t="shared" si="205"/>
        <v>14.848940773361742</v>
      </c>
      <c r="BS58" s="65">
        <f t="shared" si="206"/>
        <v>3.0376577308718713</v>
      </c>
      <c r="BT58" s="65">
        <f t="shared" si="207"/>
        <v>10.426436188321601</v>
      </c>
      <c r="BU58" s="65">
        <f t="shared" si="208"/>
        <v>0</v>
      </c>
      <c r="BV58" s="65">
        <f t="shared" si="209"/>
        <v>2.1338282614186719</v>
      </c>
      <c r="BW58" s="65">
        <f t="shared" si="210"/>
        <v>2.1338282614186719</v>
      </c>
      <c r="BX58" s="65">
        <f t="shared" si="211"/>
        <v>0</v>
      </c>
      <c r="BY58" s="65">
        <f t="shared" si="212"/>
        <v>0</v>
      </c>
      <c r="BZ58" s="65">
        <f t="shared" si="213"/>
        <v>21.709605457752403</v>
      </c>
      <c r="CA58" s="65">
        <f t="shared" si="214"/>
        <v>4.5045439421602138</v>
      </c>
      <c r="CB58" s="65">
        <f t="shared" si="215"/>
        <v>18.008935568807225</v>
      </c>
      <c r="CC58" s="65">
        <f t="shared" si="216"/>
        <v>0</v>
      </c>
      <c r="CD58" s="65">
        <f t="shared" si="217"/>
        <v>2.2555835682841745</v>
      </c>
      <c r="CE58" s="65">
        <f t="shared" si="218"/>
        <v>2.2555835682841745</v>
      </c>
      <c r="CF58" s="65">
        <f t="shared" si="219"/>
        <v>0</v>
      </c>
      <c r="CG58" s="65">
        <f t="shared" si="220"/>
        <v>0</v>
      </c>
    </row>
    <row r="59" spans="1:85" s="65" customFormat="1" x14ac:dyDescent="0.25">
      <c r="A59" s="65" t="s">
        <v>62</v>
      </c>
      <c r="B59" s="65" t="s">
        <v>57</v>
      </c>
      <c r="C59" s="65" t="s">
        <v>60</v>
      </c>
      <c r="D59" s="65">
        <v>1</v>
      </c>
      <c r="F59" s="97">
        <v>2000</v>
      </c>
      <c r="G59" s="97">
        <v>68</v>
      </c>
      <c r="H59" s="96">
        <v>0.496838</v>
      </c>
      <c r="I59" s="96">
        <v>0.41373199999999999</v>
      </c>
      <c r="J59" s="96">
        <v>8.8160000000000002E-2</v>
      </c>
      <c r="K59" s="65">
        <f t="shared" si="173"/>
        <v>0.91056999999999999</v>
      </c>
      <c r="L59" s="65">
        <f t="shared" si="174"/>
        <v>1.2008691616795413</v>
      </c>
      <c r="M59" s="65">
        <f t="shared" si="175"/>
        <v>0.54563405339512616</v>
      </c>
      <c r="N59" s="65">
        <f t="shared" si="176"/>
        <v>45244</v>
      </c>
      <c r="O59" s="65">
        <f t="shared" si="177"/>
        <v>0.52230038482177776</v>
      </c>
      <c r="P59" s="65">
        <f t="shared" si="178"/>
        <v>0.36244608036738291</v>
      </c>
      <c r="Q59" s="65">
        <f t="shared" si="179"/>
        <v>0.11525353481083936</v>
      </c>
      <c r="R59" s="65">
        <f t="shared" si="180"/>
        <v>0.59033904668961723</v>
      </c>
      <c r="S59" s="65">
        <f>EXP(-$G59/T1_T2!B$7)*(1-EXP(-$F59/T1_T2!B$6))</f>
        <v>0.40512573720483119</v>
      </c>
      <c r="T59" s="65">
        <f>EXP(-$G59/T1_T2!C$7)*(1-EXP(-$F59/T1_T2!C$6))</f>
        <v>0.35689090375591837</v>
      </c>
      <c r="U59" s="65">
        <f>EXP(-$G59/T1_T2!D$7)*(1-EXP(-$F59/T1_T2!D$6))</f>
        <v>0.28005979933352998</v>
      </c>
      <c r="V59" s="65">
        <f>EXP(-$G59/T1_T2!E$7)*(1-EXP(-$F59/T1_T2!E$6))</f>
        <v>0.56455437016961196</v>
      </c>
      <c r="W59" s="65">
        <f>EXP(-$G59/T1_T2!F$7)*(1-EXP(-$F59/T1_T2!F$6))</f>
        <v>0.60381569817389957</v>
      </c>
      <c r="X59" s="65">
        <f>EXP(-$G59/T1_T2!G$7)*(1-EXP(-$F59/T1_T2!G$6))</f>
        <v>0.57463545606104727</v>
      </c>
      <c r="Y59" s="65">
        <f>EXP(-$G59/T1_T2!H$7)*(1-EXP(-$F59/T1_T2!H$6))</f>
        <v>0.56934092656400681</v>
      </c>
      <c r="Z59" s="65">
        <f>EXP(-$G59/T1_T2!I$7)*(1-EXP(-$F59/T1_T2!I$6))</f>
        <v>0.49719462767558764</v>
      </c>
      <c r="AA59" s="65">
        <f>EXP(-$G59/T1_T2!J$7)*(1-EXP(-$F59/T1_T2!J$6))</f>
        <v>0.4832561872540499</v>
      </c>
      <c r="AB59" s="65">
        <f>EXP(-$G59/T1_T2!K$7)*(1-EXP(-$F59/T1_T2!K$6))</f>
        <v>0.8317569585107597</v>
      </c>
      <c r="AC59" s="65">
        <f>EXP(-$G59/T1_T2!L$7)*(1-EXP(-$F59/T1_T2!L$6))</f>
        <v>0.88834876177263444</v>
      </c>
      <c r="AD59" s="65">
        <f>EXP(-$G59/T1_T2!M$7)*(1-EXP(-$F59/T1_T2!M$6))</f>
        <v>0.79241266453820736</v>
      </c>
      <c r="AE59" s="65">
        <f>EXP(-$G59/T1_T2!N$7)*(1-EXP(-$F59/T1_T2!N$6))</f>
        <v>0.81846921079678747</v>
      </c>
      <c r="AF59" s="65">
        <f>EXP(-$G59/T1_T2!O$7)*(1-EXP(-$F59/T1_T2!O$6))</f>
        <v>0.79241266453820736</v>
      </c>
      <c r="AG59" s="65">
        <f>EXP(-$G59/T1_T2!P$7)*(1-EXP(-$F59/T1_T2!P$6))</f>
        <v>0.81846921079678747</v>
      </c>
      <c r="AH59" s="65">
        <f>EXP(-$G59/T1_T2!Q$7)*(1-EXP(-$F59/T1_T2!Q$6))</f>
        <v>0.3599874452002651</v>
      </c>
      <c r="AI59" s="65">
        <f>EXP(-$G59/T1_T2!R$7)*(1-EXP(-$F59/T1_T2!R$6))</f>
        <v>0.3599874452002651</v>
      </c>
      <c r="AJ59" s="65">
        <f>EXP(-$G59/T1_T2!S$7)*(1-EXP(-$F59/T1_T2!S$6))</f>
        <v>0.3551282419202253</v>
      </c>
      <c r="AK59" s="65">
        <f>EXP(-$G59/T1_T2!T$7)*(1-EXP(-$F59/T1_T2!T$6))</f>
        <v>0.3551282419202253</v>
      </c>
      <c r="AL59" s="65">
        <f t="shared" si="181"/>
        <v>0.37322891945999892</v>
      </c>
      <c r="AM59" s="65">
        <f t="shared" si="182"/>
        <v>0.5137175978598294</v>
      </c>
      <c r="AN59" s="65">
        <f t="shared" si="183"/>
        <v>0.50648770705878099</v>
      </c>
      <c r="AO59" s="65">
        <f t="shared" si="184"/>
        <v>0.43483925624979636</v>
      </c>
      <c r="AP59" s="65">
        <f t="shared" si="185"/>
        <v>0.75640550621207059</v>
      </c>
      <c r="AQ59" s="65">
        <f t="shared" si="186"/>
        <v>0.71052839698063686</v>
      </c>
      <c r="AR59" s="65">
        <f t="shared" si="187"/>
        <v>0.71052839698063686</v>
      </c>
      <c r="AS59" s="65">
        <f t="shared" si="188"/>
        <v>0.31849761965341128</v>
      </c>
      <c r="AT59" s="65">
        <f t="shared" si="189"/>
        <v>0.31419845672776048</v>
      </c>
      <c r="AU59" s="97">
        <v>14.032999999999999</v>
      </c>
      <c r="AV59" s="97">
        <v>2.6379999999999999</v>
      </c>
      <c r="AW59" s="97">
        <v>9.7040000000000006</v>
      </c>
      <c r="AX59" s="97"/>
      <c r="AY59" s="97">
        <v>2.19</v>
      </c>
      <c r="AZ59" s="97">
        <v>2.19</v>
      </c>
      <c r="BA59" s="97"/>
      <c r="BB59" s="97"/>
      <c r="BC59" s="65">
        <f t="shared" si="190"/>
        <v>1.4461046990931574</v>
      </c>
      <c r="BD59" s="65">
        <f t="shared" si="191"/>
        <v>0.26566364385820279</v>
      </c>
      <c r="BE59" s="65">
        <f t="shared" si="192"/>
        <v>0</v>
      </c>
      <c r="BF59" s="65">
        <f t="shared" si="193"/>
        <v>0.22568013190436931</v>
      </c>
      <c r="BG59" s="65">
        <f t="shared" si="194"/>
        <v>0.22568013190436931</v>
      </c>
      <c r="BH59" s="65">
        <f t="shared" si="195"/>
        <v>0</v>
      </c>
      <c r="BI59" s="65">
        <f t="shared" si="196"/>
        <v>0</v>
      </c>
      <c r="BJ59" s="65">
        <f t="shared" si="197"/>
        <v>17.695347045707916</v>
      </c>
      <c r="BK59" s="65">
        <f t="shared" si="198"/>
        <v>3.2508091415830545</v>
      </c>
      <c r="BL59" s="65">
        <f t="shared" si="199"/>
        <v>12.236560089186176</v>
      </c>
      <c r="BM59" s="65">
        <f t="shared" si="200"/>
        <v>0</v>
      </c>
      <c r="BN59" s="65">
        <f t="shared" si="201"/>
        <v>2.7615484949832778</v>
      </c>
      <c r="BO59" s="65">
        <f t="shared" si="202"/>
        <v>2.7615484949832778</v>
      </c>
      <c r="BP59" s="65">
        <f t="shared" si="203"/>
        <v>0</v>
      </c>
      <c r="BQ59" s="65">
        <f t="shared" si="204"/>
        <v>0</v>
      </c>
      <c r="BR59" s="65">
        <f t="shared" si="205"/>
        <v>15.411225935403099</v>
      </c>
      <c r="BS59" s="65">
        <f t="shared" si="206"/>
        <v>2.8311936479348101</v>
      </c>
      <c r="BT59" s="65">
        <f t="shared" si="207"/>
        <v>10.657060961815128</v>
      </c>
      <c r="BU59" s="65">
        <f t="shared" si="208"/>
        <v>0</v>
      </c>
      <c r="BV59" s="65">
        <f t="shared" si="209"/>
        <v>2.4050869235753427</v>
      </c>
      <c r="BW59" s="65">
        <f t="shared" si="210"/>
        <v>2.4050869235753427</v>
      </c>
      <c r="BX59" s="65">
        <f t="shared" si="211"/>
        <v>0</v>
      </c>
      <c r="BY59" s="65">
        <f t="shared" si="212"/>
        <v>0</v>
      </c>
      <c r="BZ59" s="65">
        <f t="shared" si="213"/>
        <v>22.531683558068149</v>
      </c>
      <c r="CA59" s="65">
        <f t="shared" si="214"/>
        <v>4.1983782656865625</v>
      </c>
      <c r="CB59" s="65">
        <f t="shared" si="215"/>
        <v>18.407279414335932</v>
      </c>
      <c r="CC59" s="65">
        <f t="shared" si="216"/>
        <v>0</v>
      </c>
      <c r="CD59" s="65">
        <f t="shared" si="217"/>
        <v>2.542320131004808</v>
      </c>
      <c r="CE59" s="65">
        <f t="shared" si="218"/>
        <v>2.542320131004808</v>
      </c>
      <c r="CF59" s="65">
        <f t="shared" si="219"/>
        <v>0</v>
      </c>
      <c r="CG59" s="65">
        <f t="shared" si="220"/>
        <v>0</v>
      </c>
    </row>
    <row r="60" spans="1:85" s="65" customFormat="1" x14ac:dyDescent="0.25">
      <c r="A60" s="65" t="s">
        <v>63</v>
      </c>
      <c r="B60" s="65" t="s">
        <v>56</v>
      </c>
      <c r="C60" s="65" t="s">
        <v>60</v>
      </c>
      <c r="D60" s="65">
        <v>1</v>
      </c>
      <c r="F60" s="97">
        <v>2000</v>
      </c>
      <c r="G60" s="97">
        <v>68</v>
      </c>
      <c r="H60" s="96">
        <v>0.55000000000000004</v>
      </c>
      <c r="I60" s="96">
        <v>0.35099999999999998</v>
      </c>
      <c r="J60" s="96">
        <v>0.09</v>
      </c>
      <c r="K60" s="65">
        <f t="shared" si="173"/>
        <v>0.90100000000000002</v>
      </c>
      <c r="L60" s="65">
        <f t="shared" si="174"/>
        <v>1.5669515669515672</v>
      </c>
      <c r="M60" s="65">
        <f t="shared" si="175"/>
        <v>0.61043285238623757</v>
      </c>
      <c r="N60" s="65">
        <f t="shared" si="176"/>
        <v>45504</v>
      </c>
      <c r="O60" s="65">
        <f t="shared" si="177"/>
        <v>0.57626435623614747</v>
      </c>
      <c r="P60" s="65">
        <f t="shared" si="178"/>
        <v>0.30646786218013294</v>
      </c>
      <c r="Q60" s="65">
        <f t="shared" si="179"/>
        <v>0.1172677815837195</v>
      </c>
      <c r="R60" s="65">
        <f t="shared" si="180"/>
        <v>0.65281899109792285</v>
      </c>
      <c r="S60" s="65">
        <f>EXP(-$G60/T1_T2!B$7)*(1-EXP(-$F60/T1_T2!B$6))</f>
        <v>0.40512573720483119</v>
      </c>
      <c r="T60" s="65">
        <f>EXP(-$G60/T1_T2!C$7)*(1-EXP(-$F60/T1_T2!C$6))</f>
        <v>0.35689090375591837</v>
      </c>
      <c r="U60" s="65">
        <f>EXP(-$G60/T1_T2!D$7)*(1-EXP(-$F60/T1_T2!D$6))</f>
        <v>0.28005979933352998</v>
      </c>
      <c r="V60" s="65">
        <f>EXP(-$G60/T1_T2!E$7)*(1-EXP(-$F60/T1_T2!E$6))</f>
        <v>0.56455437016961196</v>
      </c>
      <c r="W60" s="65">
        <f>EXP(-$G60/T1_T2!F$7)*(1-EXP(-$F60/T1_T2!F$6))</f>
        <v>0.60381569817389957</v>
      </c>
      <c r="X60" s="65">
        <f>EXP(-$G60/T1_T2!G$7)*(1-EXP(-$F60/T1_T2!G$6))</f>
        <v>0.57463545606104727</v>
      </c>
      <c r="Y60" s="65">
        <f>EXP(-$G60/T1_T2!H$7)*(1-EXP(-$F60/T1_T2!H$6))</f>
        <v>0.56934092656400681</v>
      </c>
      <c r="Z60" s="65">
        <f>EXP(-$G60/T1_T2!I$7)*(1-EXP(-$F60/T1_T2!I$6))</f>
        <v>0.49719462767558764</v>
      </c>
      <c r="AA60" s="65">
        <f>EXP(-$G60/T1_T2!J$7)*(1-EXP(-$F60/T1_T2!J$6))</f>
        <v>0.4832561872540499</v>
      </c>
      <c r="AB60" s="65">
        <f>EXP(-$G60/T1_T2!K$7)*(1-EXP(-$F60/T1_T2!K$6))</f>
        <v>0.8317569585107597</v>
      </c>
      <c r="AC60" s="65">
        <f>EXP(-$G60/T1_T2!L$7)*(1-EXP(-$F60/T1_T2!L$6))</f>
        <v>0.88834876177263444</v>
      </c>
      <c r="AD60" s="65">
        <f>EXP(-$G60/T1_T2!M$7)*(1-EXP(-$F60/T1_T2!M$6))</f>
        <v>0.79241266453820736</v>
      </c>
      <c r="AE60" s="65">
        <f>EXP(-$G60/T1_T2!N$7)*(1-EXP(-$F60/T1_T2!N$6))</f>
        <v>0.81846921079678747</v>
      </c>
      <c r="AF60" s="65">
        <f>EXP(-$G60/T1_T2!O$7)*(1-EXP(-$F60/T1_T2!O$6))</f>
        <v>0.79241266453820736</v>
      </c>
      <c r="AG60" s="65">
        <f>EXP(-$G60/T1_T2!P$7)*(1-EXP(-$F60/T1_T2!P$6))</f>
        <v>0.81846921079678747</v>
      </c>
      <c r="AH60" s="65">
        <f>EXP(-$G60/T1_T2!Q$7)*(1-EXP(-$F60/T1_T2!Q$6))</f>
        <v>0.3599874452002651</v>
      </c>
      <c r="AI60" s="65">
        <f>EXP(-$G60/T1_T2!R$7)*(1-EXP(-$F60/T1_T2!R$6))</f>
        <v>0.3599874452002651</v>
      </c>
      <c r="AJ60" s="65">
        <f>EXP(-$G60/T1_T2!S$7)*(1-EXP(-$F60/T1_T2!S$6))</f>
        <v>0.3551282419202253</v>
      </c>
      <c r="AK60" s="65">
        <f>EXP(-$G60/T1_T2!T$7)*(1-EXP(-$F60/T1_T2!T$6))</f>
        <v>0.3551282419202253</v>
      </c>
      <c r="AL60" s="65">
        <f t="shared" si="181"/>
        <v>0.37567710582927327</v>
      </c>
      <c r="AM60" s="65">
        <f t="shared" si="182"/>
        <v>0.51038266685625455</v>
      </c>
      <c r="AN60" s="65">
        <f t="shared" si="183"/>
        <v>0.50562662777321166</v>
      </c>
      <c r="AO60" s="65">
        <f t="shared" si="184"/>
        <v>0.43461803263461424</v>
      </c>
      <c r="AP60" s="65">
        <f t="shared" si="185"/>
        <v>0.75156223413196643</v>
      </c>
      <c r="AQ60" s="65">
        <f t="shared" si="186"/>
        <v>0.70747368329663241</v>
      </c>
      <c r="AR60" s="65">
        <f t="shared" si="187"/>
        <v>0.70747368329663241</v>
      </c>
      <c r="AS60" s="65">
        <f t="shared" si="188"/>
        <v>0.31777251610363921</v>
      </c>
      <c r="AT60" s="65">
        <f t="shared" si="189"/>
        <v>0.31348314081251399</v>
      </c>
      <c r="AU60" s="97">
        <v>15.093999999999999</v>
      </c>
      <c r="AV60" s="97">
        <v>2.3340000000000001</v>
      </c>
      <c r="AW60" s="97">
        <v>9.9459999999999997</v>
      </c>
      <c r="AX60" s="97"/>
      <c r="AY60" s="97">
        <v>7.4050000000000002</v>
      </c>
      <c r="AZ60" s="97">
        <v>7.4050000000000002</v>
      </c>
      <c r="BA60" s="97"/>
      <c r="BB60" s="97"/>
      <c r="BC60" s="65">
        <f t="shared" si="190"/>
        <v>1.5175950130705811</v>
      </c>
      <c r="BD60" s="65">
        <f t="shared" si="191"/>
        <v>0.26523225417253166</v>
      </c>
      <c r="BE60" s="65">
        <f t="shared" si="192"/>
        <v>0</v>
      </c>
      <c r="BF60" s="65">
        <f t="shared" si="193"/>
        <v>0.74452041021516191</v>
      </c>
      <c r="BG60" s="65">
        <f t="shared" si="194"/>
        <v>0.74452041021516191</v>
      </c>
      <c r="BH60" s="65">
        <f t="shared" si="195"/>
        <v>0</v>
      </c>
      <c r="BI60" s="65">
        <f t="shared" si="196"/>
        <v>0</v>
      </c>
      <c r="BJ60" s="65">
        <f t="shared" si="197"/>
        <v>19.142624749163879</v>
      </c>
      <c r="BK60" s="65">
        <f t="shared" si="198"/>
        <v>3.3455839464882944</v>
      </c>
      <c r="BL60" s="65">
        <f t="shared" si="199"/>
        <v>12.613789966555183</v>
      </c>
      <c r="BM60" s="65">
        <f t="shared" si="200"/>
        <v>0</v>
      </c>
      <c r="BN60" s="65">
        <f t="shared" si="201"/>
        <v>9.3912240802675591</v>
      </c>
      <c r="BO60" s="65">
        <f t="shared" si="202"/>
        <v>9.3912240802675591</v>
      </c>
      <c r="BP60" s="65">
        <f t="shared" si="203"/>
        <v>0</v>
      </c>
      <c r="BQ60" s="65">
        <f t="shared" si="204"/>
        <v>0</v>
      </c>
      <c r="BR60" s="65">
        <f t="shared" si="205"/>
        <v>16.752497225305216</v>
      </c>
      <c r="BS60" s="65">
        <f t="shared" si="206"/>
        <v>2.9278579356270806</v>
      </c>
      <c r="BT60" s="65">
        <f t="shared" si="207"/>
        <v>11.038845726970033</v>
      </c>
      <c r="BU60" s="65">
        <f t="shared" si="208"/>
        <v>0</v>
      </c>
      <c r="BV60" s="65">
        <f t="shared" si="209"/>
        <v>8.2186459489456158</v>
      </c>
      <c r="BW60" s="65">
        <f t="shared" si="210"/>
        <v>8.2186459489456158</v>
      </c>
      <c r="BX60" s="65">
        <f t="shared" si="211"/>
        <v>0</v>
      </c>
      <c r="BY60" s="65">
        <f t="shared" si="212"/>
        <v>0</v>
      </c>
      <c r="BZ60" s="65">
        <f t="shared" si="213"/>
        <v>24.553614442660635</v>
      </c>
      <c r="CA60" s="65">
        <f t="shared" si="214"/>
        <v>4.3316350309479956</v>
      </c>
      <c r="CB60" s="65">
        <f t="shared" si="215"/>
        <v>18.99974256236052</v>
      </c>
      <c r="CC60" s="65">
        <f t="shared" si="216"/>
        <v>0</v>
      </c>
      <c r="CD60" s="65">
        <f t="shared" si="217"/>
        <v>8.6900400197269256</v>
      </c>
      <c r="CE60" s="65">
        <f t="shared" si="218"/>
        <v>8.6900400197269256</v>
      </c>
      <c r="CF60" s="65">
        <f t="shared" si="219"/>
        <v>0</v>
      </c>
      <c r="CG60" s="65">
        <f t="shared" si="220"/>
        <v>0</v>
      </c>
    </row>
    <row r="61" spans="1:85" s="65" customFormat="1" x14ac:dyDescent="0.25">
      <c r="A61" s="65" t="s">
        <v>63</v>
      </c>
      <c r="B61" s="65" t="s">
        <v>58</v>
      </c>
      <c r="C61" s="65" t="s">
        <v>60</v>
      </c>
      <c r="D61" s="65">
        <v>1</v>
      </c>
      <c r="F61" s="97">
        <v>2000</v>
      </c>
      <c r="G61" s="97">
        <v>68</v>
      </c>
      <c r="H61" s="96">
        <v>0.55000000000000004</v>
      </c>
      <c r="I61" s="96">
        <v>0.35099999999999998</v>
      </c>
      <c r="J61" s="96">
        <v>0.09</v>
      </c>
      <c r="K61" s="65">
        <f t="shared" si="173"/>
        <v>0.90100000000000002</v>
      </c>
      <c r="L61" s="65">
        <f t="shared" si="174"/>
        <v>1.5669515669515672</v>
      </c>
      <c r="M61" s="65">
        <f t="shared" si="175"/>
        <v>0.61043285238623757</v>
      </c>
      <c r="N61" s="65">
        <f t="shared" si="176"/>
        <v>45504</v>
      </c>
      <c r="O61" s="65">
        <f t="shared" si="177"/>
        <v>0.57626435623614747</v>
      </c>
      <c r="P61" s="65">
        <f t="shared" si="178"/>
        <v>0.30646786218013294</v>
      </c>
      <c r="Q61" s="65">
        <f t="shared" si="179"/>
        <v>0.1172677815837195</v>
      </c>
      <c r="R61" s="65">
        <f t="shared" si="180"/>
        <v>0.65281899109792285</v>
      </c>
      <c r="S61" s="65">
        <f>EXP(-$G61/T1_T2!B$7)*(1-EXP(-$F61/T1_T2!B$6))</f>
        <v>0.40512573720483119</v>
      </c>
      <c r="T61" s="65">
        <f>EXP(-$G61/T1_T2!C$7)*(1-EXP(-$F61/T1_T2!C$6))</f>
        <v>0.35689090375591837</v>
      </c>
      <c r="U61" s="65">
        <f>EXP(-$G61/T1_T2!D$7)*(1-EXP(-$F61/T1_T2!D$6))</f>
        <v>0.28005979933352998</v>
      </c>
      <c r="V61" s="65">
        <f>EXP(-$G61/T1_T2!E$7)*(1-EXP(-$F61/T1_T2!E$6))</f>
        <v>0.56455437016961196</v>
      </c>
      <c r="W61" s="65">
        <f>EXP(-$G61/T1_T2!F$7)*(1-EXP(-$F61/T1_T2!F$6))</f>
        <v>0.60381569817389957</v>
      </c>
      <c r="X61" s="65">
        <f>EXP(-$G61/T1_T2!G$7)*(1-EXP(-$F61/T1_T2!G$6))</f>
        <v>0.57463545606104727</v>
      </c>
      <c r="Y61" s="65">
        <f>EXP(-$G61/T1_T2!H$7)*(1-EXP(-$F61/T1_T2!H$6))</f>
        <v>0.56934092656400681</v>
      </c>
      <c r="Z61" s="65">
        <f>EXP(-$G61/T1_T2!I$7)*(1-EXP(-$F61/T1_T2!I$6))</f>
        <v>0.49719462767558764</v>
      </c>
      <c r="AA61" s="65">
        <f>EXP(-$G61/T1_T2!J$7)*(1-EXP(-$F61/T1_T2!J$6))</f>
        <v>0.4832561872540499</v>
      </c>
      <c r="AB61" s="65">
        <f>EXP(-$G61/T1_T2!K$7)*(1-EXP(-$F61/T1_T2!K$6))</f>
        <v>0.8317569585107597</v>
      </c>
      <c r="AC61" s="65">
        <f>EXP(-$G61/T1_T2!L$7)*(1-EXP(-$F61/T1_T2!L$6))</f>
        <v>0.88834876177263444</v>
      </c>
      <c r="AD61" s="65">
        <f>EXP(-$G61/T1_T2!M$7)*(1-EXP(-$F61/T1_T2!M$6))</f>
        <v>0.79241266453820736</v>
      </c>
      <c r="AE61" s="65">
        <f>EXP(-$G61/T1_T2!N$7)*(1-EXP(-$F61/T1_T2!N$6))</f>
        <v>0.81846921079678747</v>
      </c>
      <c r="AF61" s="65">
        <f>EXP(-$G61/T1_T2!O$7)*(1-EXP(-$F61/T1_T2!O$6))</f>
        <v>0.79241266453820736</v>
      </c>
      <c r="AG61" s="65">
        <f>EXP(-$G61/T1_T2!P$7)*(1-EXP(-$F61/T1_T2!P$6))</f>
        <v>0.81846921079678747</v>
      </c>
      <c r="AH61" s="65">
        <f>EXP(-$G61/T1_T2!Q$7)*(1-EXP(-$F61/T1_T2!Q$6))</f>
        <v>0.3599874452002651</v>
      </c>
      <c r="AI61" s="65">
        <f>EXP(-$G61/T1_T2!R$7)*(1-EXP(-$F61/T1_T2!R$6))</f>
        <v>0.3599874452002651</v>
      </c>
      <c r="AJ61" s="65">
        <f>EXP(-$G61/T1_T2!S$7)*(1-EXP(-$F61/T1_T2!S$6))</f>
        <v>0.3551282419202253</v>
      </c>
      <c r="AK61" s="65">
        <f>EXP(-$G61/T1_T2!T$7)*(1-EXP(-$F61/T1_T2!T$6))</f>
        <v>0.3551282419202253</v>
      </c>
      <c r="AL61" s="65">
        <f t="shared" si="181"/>
        <v>0.37567710582927327</v>
      </c>
      <c r="AM61" s="65">
        <f t="shared" si="182"/>
        <v>0.51038266685625455</v>
      </c>
      <c r="AN61" s="65">
        <f t="shared" si="183"/>
        <v>0.50562662777321166</v>
      </c>
      <c r="AO61" s="65">
        <f t="shared" si="184"/>
        <v>0.43461803263461424</v>
      </c>
      <c r="AP61" s="65">
        <f t="shared" si="185"/>
        <v>0.75156223413196643</v>
      </c>
      <c r="AQ61" s="65">
        <f t="shared" si="186"/>
        <v>0.70747368329663241</v>
      </c>
      <c r="AR61" s="65">
        <f t="shared" si="187"/>
        <v>0.70747368329663241</v>
      </c>
      <c r="AS61" s="65">
        <f t="shared" si="188"/>
        <v>0.31777251610363921</v>
      </c>
      <c r="AT61" s="65">
        <f t="shared" si="189"/>
        <v>0.31348314081251399</v>
      </c>
      <c r="AU61" s="97">
        <v>15.276999999999999</v>
      </c>
      <c r="AV61" s="97">
        <v>2.343</v>
      </c>
      <c r="AW61" s="97">
        <v>9.9260000000000002</v>
      </c>
      <c r="AX61" s="97"/>
      <c r="AY61" s="97">
        <v>6.0279999999999996</v>
      </c>
      <c r="AZ61" s="97">
        <v>6.0279999999999996</v>
      </c>
      <c r="BA61" s="97"/>
      <c r="BB61" s="97"/>
      <c r="BC61" s="65">
        <f t="shared" si="190"/>
        <v>1.5390892605279065</v>
      </c>
      <c r="BD61" s="65">
        <f t="shared" si="191"/>
        <v>0.23514003626838606</v>
      </c>
      <c r="BE61" s="65">
        <f t="shared" si="192"/>
        <v>0</v>
      </c>
      <c r="BF61" s="65">
        <f t="shared" si="193"/>
        <v>0.60729397541809382</v>
      </c>
      <c r="BG61" s="65">
        <f t="shared" si="194"/>
        <v>0.60729397541809382</v>
      </c>
      <c r="BH61" s="65">
        <f t="shared" si="195"/>
        <v>0</v>
      </c>
      <c r="BI61" s="65">
        <f t="shared" si="196"/>
        <v>0</v>
      </c>
      <c r="BJ61" s="65">
        <f t="shared" si="197"/>
        <v>19.374710367892977</v>
      </c>
      <c r="BK61" s="65">
        <f t="shared" si="198"/>
        <v>2.9600428093645488</v>
      </c>
      <c r="BL61" s="65">
        <f t="shared" si="199"/>
        <v>12.588425418060201</v>
      </c>
      <c r="BM61" s="65">
        <f t="shared" si="200"/>
        <v>0</v>
      </c>
      <c r="BN61" s="65">
        <f t="shared" si="201"/>
        <v>7.644874916387959</v>
      </c>
      <c r="BO61" s="65">
        <f t="shared" si="202"/>
        <v>7.644874916387959</v>
      </c>
      <c r="BP61" s="65">
        <f t="shared" si="203"/>
        <v>0</v>
      </c>
      <c r="BQ61" s="65">
        <f t="shared" si="204"/>
        <v>0</v>
      </c>
      <c r="BR61" s="65">
        <f t="shared" si="205"/>
        <v>16.955604883462819</v>
      </c>
      <c r="BS61" s="65">
        <f t="shared" si="206"/>
        <v>2.5904550499445063</v>
      </c>
      <c r="BT61" s="65">
        <f t="shared" si="207"/>
        <v>11.016648168701442</v>
      </c>
      <c r="BU61" s="65">
        <f t="shared" si="208"/>
        <v>0</v>
      </c>
      <c r="BV61" s="65">
        <f t="shared" si="209"/>
        <v>6.6903440621531622</v>
      </c>
      <c r="BW61" s="65">
        <f t="shared" si="210"/>
        <v>6.6903440621531622</v>
      </c>
      <c r="BX61" s="65">
        <f t="shared" si="211"/>
        <v>0</v>
      </c>
      <c r="BY61" s="65">
        <f t="shared" si="212"/>
        <v>0</v>
      </c>
      <c r="BZ61" s="65">
        <f t="shared" si="213"/>
        <v>24.851303023752912</v>
      </c>
      <c r="CA61" s="65">
        <f t="shared" si="214"/>
        <v>3.8324625330677122</v>
      </c>
      <c r="CB61" s="65">
        <f t="shared" si="215"/>
        <v>18.961536765935101</v>
      </c>
      <c r="CC61" s="65">
        <f t="shared" si="216"/>
        <v>0</v>
      </c>
      <c r="CD61" s="65">
        <f t="shared" si="217"/>
        <v>7.0740798432024183</v>
      </c>
      <c r="CE61" s="65">
        <f t="shared" si="218"/>
        <v>7.0740798432024183</v>
      </c>
      <c r="CF61" s="65">
        <f t="shared" si="219"/>
        <v>0</v>
      </c>
      <c r="CG61" s="65">
        <f t="shared" si="220"/>
        <v>0</v>
      </c>
    </row>
    <row r="62" spans="1:85" s="65" customFormat="1" x14ac:dyDescent="0.25">
      <c r="A62" s="65" t="s">
        <v>63</v>
      </c>
      <c r="B62" s="65" t="s">
        <v>57</v>
      </c>
      <c r="C62" s="65" t="s">
        <v>60</v>
      </c>
      <c r="D62" s="65">
        <v>1</v>
      </c>
      <c r="F62" s="97">
        <v>2000</v>
      </c>
      <c r="G62" s="97">
        <v>68</v>
      </c>
      <c r="H62" s="96">
        <v>0.55000000000000004</v>
      </c>
      <c r="I62" s="96">
        <v>0.35099999999999998</v>
      </c>
      <c r="J62" s="96">
        <v>0.09</v>
      </c>
      <c r="K62" s="65">
        <f t="shared" si="173"/>
        <v>0.90100000000000002</v>
      </c>
      <c r="L62" s="65">
        <f t="shared" si="174"/>
        <v>1.5669515669515672</v>
      </c>
      <c r="M62" s="65">
        <f t="shared" si="175"/>
        <v>0.61043285238623757</v>
      </c>
      <c r="N62" s="65">
        <f t="shared" si="176"/>
        <v>45504</v>
      </c>
      <c r="O62" s="65">
        <f t="shared" si="177"/>
        <v>0.57626435623614747</v>
      </c>
      <c r="P62" s="65">
        <f t="shared" si="178"/>
        <v>0.30646786218013294</v>
      </c>
      <c r="Q62" s="65">
        <f t="shared" si="179"/>
        <v>0.1172677815837195</v>
      </c>
      <c r="R62" s="65">
        <f t="shared" si="180"/>
        <v>0.65281899109792285</v>
      </c>
      <c r="S62" s="65">
        <f>EXP(-$G62/T1_T2!B$7)*(1-EXP(-$F62/T1_T2!B$6))</f>
        <v>0.40512573720483119</v>
      </c>
      <c r="T62" s="65">
        <f>EXP(-$G62/T1_T2!C$7)*(1-EXP(-$F62/T1_T2!C$6))</f>
        <v>0.35689090375591837</v>
      </c>
      <c r="U62" s="65">
        <f>EXP(-$G62/T1_T2!D$7)*(1-EXP(-$F62/T1_T2!D$6))</f>
        <v>0.28005979933352998</v>
      </c>
      <c r="V62" s="65">
        <f>EXP(-$G62/T1_T2!E$7)*(1-EXP(-$F62/T1_T2!E$6))</f>
        <v>0.56455437016961196</v>
      </c>
      <c r="W62" s="65">
        <f>EXP(-$G62/T1_T2!F$7)*(1-EXP(-$F62/T1_T2!F$6))</f>
        <v>0.60381569817389957</v>
      </c>
      <c r="X62" s="65">
        <f>EXP(-$G62/T1_T2!G$7)*(1-EXP(-$F62/T1_T2!G$6))</f>
        <v>0.57463545606104727</v>
      </c>
      <c r="Y62" s="65">
        <f>EXP(-$G62/T1_T2!H$7)*(1-EXP(-$F62/T1_T2!H$6))</f>
        <v>0.56934092656400681</v>
      </c>
      <c r="Z62" s="65">
        <f>EXP(-$G62/T1_T2!I$7)*(1-EXP(-$F62/T1_T2!I$6))</f>
        <v>0.49719462767558764</v>
      </c>
      <c r="AA62" s="65">
        <f>EXP(-$G62/T1_T2!J$7)*(1-EXP(-$F62/T1_T2!J$6))</f>
        <v>0.4832561872540499</v>
      </c>
      <c r="AB62" s="65">
        <f>EXP(-$G62/T1_T2!K$7)*(1-EXP(-$F62/T1_T2!K$6))</f>
        <v>0.8317569585107597</v>
      </c>
      <c r="AC62" s="65">
        <f>EXP(-$G62/T1_T2!L$7)*(1-EXP(-$F62/T1_T2!L$6))</f>
        <v>0.88834876177263444</v>
      </c>
      <c r="AD62" s="65">
        <f>EXP(-$G62/T1_T2!M$7)*(1-EXP(-$F62/T1_T2!M$6))</f>
        <v>0.79241266453820736</v>
      </c>
      <c r="AE62" s="65">
        <f>EXP(-$G62/T1_T2!N$7)*(1-EXP(-$F62/T1_T2!N$6))</f>
        <v>0.81846921079678747</v>
      </c>
      <c r="AF62" s="65">
        <f>EXP(-$G62/T1_T2!O$7)*(1-EXP(-$F62/T1_T2!O$6))</f>
        <v>0.79241266453820736</v>
      </c>
      <c r="AG62" s="65">
        <f>EXP(-$G62/T1_T2!P$7)*(1-EXP(-$F62/T1_T2!P$6))</f>
        <v>0.81846921079678747</v>
      </c>
      <c r="AH62" s="65">
        <f>EXP(-$G62/T1_T2!Q$7)*(1-EXP(-$F62/T1_T2!Q$6))</f>
        <v>0.3599874452002651</v>
      </c>
      <c r="AI62" s="65">
        <f>EXP(-$G62/T1_T2!R$7)*(1-EXP(-$F62/T1_T2!R$6))</f>
        <v>0.3599874452002651</v>
      </c>
      <c r="AJ62" s="65">
        <f>EXP(-$G62/T1_T2!S$7)*(1-EXP(-$F62/T1_T2!S$6))</f>
        <v>0.3551282419202253</v>
      </c>
      <c r="AK62" s="65">
        <f>EXP(-$G62/T1_T2!T$7)*(1-EXP(-$F62/T1_T2!T$6))</f>
        <v>0.3551282419202253</v>
      </c>
      <c r="AL62" s="65">
        <f t="shared" si="181"/>
        <v>0.37567710582927327</v>
      </c>
      <c r="AM62" s="65">
        <f t="shared" si="182"/>
        <v>0.51038266685625455</v>
      </c>
      <c r="AN62" s="65">
        <f t="shared" si="183"/>
        <v>0.50562662777321166</v>
      </c>
      <c r="AO62" s="65">
        <f t="shared" si="184"/>
        <v>0.43461803263461424</v>
      </c>
      <c r="AP62" s="65">
        <f t="shared" si="185"/>
        <v>0.75156223413196643</v>
      </c>
      <c r="AQ62" s="65">
        <f t="shared" si="186"/>
        <v>0.70747368329663241</v>
      </c>
      <c r="AR62" s="65">
        <f t="shared" si="187"/>
        <v>0.70747368329663241</v>
      </c>
      <c r="AS62" s="65">
        <f t="shared" si="188"/>
        <v>0.31777251610363921</v>
      </c>
      <c r="AT62" s="65">
        <f t="shared" si="189"/>
        <v>0.31348314081251399</v>
      </c>
      <c r="AU62" s="97">
        <v>15.026</v>
      </c>
      <c r="AV62" s="97">
        <v>2.2240000000000002</v>
      </c>
      <c r="AW62" s="97">
        <v>9.6590000000000007</v>
      </c>
      <c r="AX62" s="97"/>
      <c r="AY62" s="97">
        <v>5.4</v>
      </c>
      <c r="AZ62" s="97">
        <v>5.4</v>
      </c>
      <c r="BA62" s="97"/>
      <c r="BB62" s="97"/>
      <c r="BC62" s="65">
        <f t="shared" si="190"/>
        <v>1.5556475825654827</v>
      </c>
      <c r="BD62" s="65">
        <f t="shared" si="191"/>
        <v>0.24257169479242155</v>
      </c>
      <c r="BE62" s="65">
        <f t="shared" si="192"/>
        <v>0</v>
      </c>
      <c r="BF62" s="65">
        <f t="shared" si="193"/>
        <v>0.55906408530903817</v>
      </c>
      <c r="BG62" s="65">
        <f t="shared" si="194"/>
        <v>0.55906408530903817</v>
      </c>
      <c r="BH62" s="65">
        <f t="shared" si="195"/>
        <v>0</v>
      </c>
      <c r="BI62" s="65">
        <f t="shared" si="196"/>
        <v>0</v>
      </c>
      <c r="BJ62" s="65">
        <f t="shared" si="197"/>
        <v>19.056385284280935</v>
      </c>
      <c r="BK62" s="65">
        <f t="shared" si="198"/>
        <v>2.9714568561872912</v>
      </c>
      <c r="BL62" s="65">
        <f t="shared" si="199"/>
        <v>12.249808695652176</v>
      </c>
      <c r="BM62" s="65">
        <f t="shared" si="200"/>
        <v>0</v>
      </c>
      <c r="BN62" s="65">
        <f t="shared" si="201"/>
        <v>6.8484280936454853</v>
      </c>
      <c r="BO62" s="65">
        <f t="shared" si="202"/>
        <v>6.8484280936454853</v>
      </c>
      <c r="BP62" s="65">
        <f t="shared" si="203"/>
        <v>0</v>
      </c>
      <c r="BQ62" s="65">
        <f t="shared" si="204"/>
        <v>0</v>
      </c>
      <c r="BR62" s="65">
        <f t="shared" si="205"/>
        <v>16.677025527192008</v>
      </c>
      <c r="BS62" s="65">
        <f t="shared" si="206"/>
        <v>2.6004439511653716</v>
      </c>
      <c r="BT62" s="65">
        <f t="shared" si="207"/>
        <v>10.720310765815761</v>
      </c>
      <c r="BU62" s="65">
        <f t="shared" si="208"/>
        <v>0</v>
      </c>
      <c r="BV62" s="65">
        <f t="shared" si="209"/>
        <v>5.9933407325194228</v>
      </c>
      <c r="BW62" s="65">
        <f t="shared" si="210"/>
        <v>5.9933407325194228</v>
      </c>
      <c r="BX62" s="65">
        <f t="shared" si="211"/>
        <v>0</v>
      </c>
      <c r="BY62" s="65">
        <f t="shared" si="212"/>
        <v>0</v>
      </c>
      <c r="BZ62" s="65">
        <f t="shared" si="213"/>
        <v>24.442997920724704</v>
      </c>
      <c r="CA62" s="65">
        <f t="shared" si="214"/>
        <v>3.8472406662286405</v>
      </c>
      <c r="CB62" s="65">
        <f t="shared" si="215"/>
        <v>18.451489383655769</v>
      </c>
      <c r="CC62" s="65">
        <f t="shared" si="216"/>
        <v>0</v>
      </c>
      <c r="CD62" s="65">
        <f t="shared" si="217"/>
        <v>6.3370987314686564</v>
      </c>
      <c r="CE62" s="65">
        <f t="shared" si="218"/>
        <v>6.3370987314686564</v>
      </c>
      <c r="CF62" s="65">
        <f t="shared" si="219"/>
        <v>0</v>
      </c>
      <c r="CG62" s="65">
        <f t="shared" si="220"/>
        <v>0</v>
      </c>
    </row>
    <row r="63" spans="1:85" s="65" customFormat="1" x14ac:dyDescent="0.25">
      <c r="A63" s="65" t="s">
        <v>64</v>
      </c>
      <c r="B63" s="65" t="s">
        <v>56</v>
      </c>
      <c r="C63" s="65" t="s">
        <v>60</v>
      </c>
      <c r="D63" s="65">
        <v>1</v>
      </c>
      <c r="F63" s="97">
        <v>2000</v>
      </c>
      <c r="G63" s="97">
        <v>68</v>
      </c>
      <c r="H63" s="96">
        <v>0.59771600000000003</v>
      </c>
      <c r="I63" s="96">
        <v>0.31131599999999998</v>
      </c>
      <c r="J63" s="96">
        <v>9.0426000000000006E-2</v>
      </c>
      <c r="K63" s="65">
        <f t="shared" si="173"/>
        <v>0.90903200000000006</v>
      </c>
      <c r="L63" s="65">
        <f t="shared" si="174"/>
        <v>1.9199655655346981</v>
      </c>
      <c r="M63" s="65">
        <f t="shared" si="175"/>
        <v>0.65753020795747563</v>
      </c>
      <c r="N63" s="65">
        <f t="shared" si="176"/>
        <v>46258</v>
      </c>
      <c r="O63" s="65">
        <f t="shared" si="177"/>
        <v>0.61645700422498284</v>
      </c>
      <c r="P63" s="65">
        <f t="shared" si="178"/>
        <v>0.26756426230197494</v>
      </c>
      <c r="Q63" s="65">
        <f t="shared" si="179"/>
        <v>0.11597873347304218</v>
      </c>
      <c r="R63" s="65">
        <f t="shared" si="180"/>
        <v>0.69733277644648639</v>
      </c>
      <c r="S63" s="65">
        <f>EXP(-$G63/T1_T2!B$7)*(1-EXP(-$F63/T1_T2!B$6))</f>
        <v>0.40512573720483119</v>
      </c>
      <c r="T63" s="65">
        <f>EXP(-$G63/T1_T2!C$7)*(1-EXP(-$F63/T1_T2!C$6))</f>
        <v>0.35689090375591837</v>
      </c>
      <c r="U63" s="65">
        <f>EXP(-$G63/T1_T2!D$7)*(1-EXP(-$F63/T1_T2!D$6))</f>
        <v>0.28005979933352998</v>
      </c>
      <c r="V63" s="65">
        <f>EXP(-$G63/T1_T2!E$7)*(1-EXP(-$F63/T1_T2!E$6))</f>
        <v>0.56455437016961196</v>
      </c>
      <c r="W63" s="65">
        <f>EXP(-$G63/T1_T2!F$7)*(1-EXP(-$F63/T1_T2!F$6))</f>
        <v>0.60381569817389957</v>
      </c>
      <c r="X63" s="65">
        <f>EXP(-$G63/T1_T2!G$7)*(1-EXP(-$F63/T1_T2!G$6))</f>
        <v>0.57463545606104727</v>
      </c>
      <c r="Y63" s="65">
        <f>EXP(-$G63/T1_T2!H$7)*(1-EXP(-$F63/T1_T2!H$6))</f>
        <v>0.56934092656400681</v>
      </c>
      <c r="Z63" s="65">
        <f>EXP(-$G63/T1_T2!I$7)*(1-EXP(-$F63/T1_T2!I$6))</f>
        <v>0.49719462767558764</v>
      </c>
      <c r="AA63" s="65">
        <f>EXP(-$G63/T1_T2!J$7)*(1-EXP(-$F63/T1_T2!J$6))</f>
        <v>0.4832561872540499</v>
      </c>
      <c r="AB63" s="65">
        <f>EXP(-$G63/T1_T2!K$7)*(1-EXP(-$F63/T1_T2!K$6))</f>
        <v>0.8317569585107597</v>
      </c>
      <c r="AC63" s="65">
        <f>EXP(-$G63/T1_T2!L$7)*(1-EXP(-$F63/T1_T2!L$6))</f>
        <v>0.88834876177263444</v>
      </c>
      <c r="AD63" s="65">
        <f>EXP(-$G63/T1_T2!M$7)*(1-EXP(-$F63/T1_T2!M$6))</f>
        <v>0.79241266453820736</v>
      </c>
      <c r="AE63" s="65">
        <f>EXP(-$G63/T1_T2!N$7)*(1-EXP(-$F63/T1_T2!N$6))</f>
        <v>0.81846921079678747</v>
      </c>
      <c r="AF63" s="65">
        <f>EXP(-$G63/T1_T2!O$7)*(1-EXP(-$F63/T1_T2!O$6))</f>
        <v>0.79241266453820736</v>
      </c>
      <c r="AG63" s="65">
        <f>EXP(-$G63/T1_T2!P$7)*(1-EXP(-$F63/T1_T2!P$6))</f>
        <v>0.81846921079678747</v>
      </c>
      <c r="AH63" s="65">
        <f>EXP(-$G63/T1_T2!Q$7)*(1-EXP(-$F63/T1_T2!Q$6))</f>
        <v>0.3599874452002651</v>
      </c>
      <c r="AI63" s="65">
        <f>EXP(-$G63/T1_T2!R$7)*(1-EXP(-$F63/T1_T2!R$6))</f>
        <v>0.3599874452002651</v>
      </c>
      <c r="AJ63" s="65">
        <f>EXP(-$G63/T1_T2!S$7)*(1-EXP(-$F63/T1_T2!S$6))</f>
        <v>0.3551282419202253</v>
      </c>
      <c r="AK63" s="65">
        <f>EXP(-$G63/T1_T2!T$7)*(1-EXP(-$F63/T1_T2!T$6))</f>
        <v>0.3551282419202253</v>
      </c>
      <c r="AL63" s="65">
        <f t="shared" si="181"/>
        <v>0.3777148305008825</v>
      </c>
      <c r="AM63" s="65">
        <f t="shared" si="182"/>
        <v>0.50958299760513248</v>
      </c>
      <c r="AN63" s="65">
        <f t="shared" si="183"/>
        <v>0.5065733367792713</v>
      </c>
      <c r="AO63" s="65">
        <f t="shared" si="184"/>
        <v>0.4358011959391434</v>
      </c>
      <c r="AP63" s="65">
        <f t="shared" si="185"/>
        <v>0.7504327839973941</v>
      </c>
      <c r="AQ63" s="65">
        <f t="shared" si="186"/>
        <v>0.70748144789488165</v>
      </c>
      <c r="AR63" s="65">
        <f t="shared" si="187"/>
        <v>0.70748144789488165</v>
      </c>
      <c r="AS63" s="65">
        <f t="shared" si="188"/>
        <v>0.31823655723974215</v>
      </c>
      <c r="AT63" s="65">
        <f t="shared" si="189"/>
        <v>0.31394091820180942</v>
      </c>
      <c r="AU63" s="97">
        <v>14.417999999999999</v>
      </c>
      <c r="AV63" s="97">
        <v>2.3149999999999999</v>
      </c>
      <c r="AW63" s="97">
        <v>10.465999999999999</v>
      </c>
      <c r="AX63" s="97"/>
      <c r="AY63" s="97">
        <v>4.2190000000000003</v>
      </c>
      <c r="AZ63" s="97">
        <v>4.2190000000000003</v>
      </c>
      <c r="BA63" s="97"/>
      <c r="BB63" s="97"/>
      <c r="BC63" s="65">
        <f t="shared" si="190"/>
        <v>1.3776036690235047</v>
      </c>
      <c r="BD63" s="65">
        <f t="shared" si="191"/>
        <v>0.21249761131282249</v>
      </c>
      <c r="BE63" s="65">
        <f t="shared" si="192"/>
        <v>0</v>
      </c>
      <c r="BF63" s="65">
        <f t="shared" si="193"/>
        <v>0.40311484807949555</v>
      </c>
      <c r="BG63" s="65">
        <f t="shared" si="194"/>
        <v>0.40311484807949555</v>
      </c>
      <c r="BH63" s="65">
        <f t="shared" si="195"/>
        <v>0</v>
      </c>
      <c r="BI63" s="65">
        <f t="shared" si="196"/>
        <v>0</v>
      </c>
      <c r="BJ63" s="65">
        <f t="shared" si="197"/>
        <v>18.58828996655518</v>
      </c>
      <c r="BK63" s="65">
        <f t="shared" si="198"/>
        <v>2.867274024526199</v>
      </c>
      <c r="BL63" s="65">
        <f t="shared" si="199"/>
        <v>13.493205908584168</v>
      </c>
      <c r="BM63" s="65">
        <f t="shared" si="200"/>
        <v>0</v>
      </c>
      <c r="BN63" s="65">
        <f t="shared" si="201"/>
        <v>5.4393116499442584</v>
      </c>
      <c r="BO63" s="65">
        <f t="shared" si="202"/>
        <v>5.4393116499442584</v>
      </c>
      <c r="BP63" s="65">
        <f t="shared" si="203"/>
        <v>0</v>
      </c>
      <c r="BQ63" s="65">
        <f t="shared" si="204"/>
        <v>0</v>
      </c>
      <c r="BR63" s="65">
        <f t="shared" si="205"/>
        <v>15.860827781640248</v>
      </c>
      <c r="BS63" s="65">
        <f t="shared" si="206"/>
        <v>2.446558536993197</v>
      </c>
      <c r="BT63" s="65">
        <f t="shared" si="207"/>
        <v>11.513346064824999</v>
      </c>
      <c r="BU63" s="65">
        <f t="shared" si="208"/>
        <v>0</v>
      </c>
      <c r="BV63" s="65">
        <f t="shared" si="209"/>
        <v>4.6412007498085872</v>
      </c>
      <c r="BW63" s="65">
        <f t="shared" si="210"/>
        <v>4.6412007498085872</v>
      </c>
      <c r="BX63" s="65">
        <f t="shared" si="211"/>
        <v>0</v>
      </c>
      <c r="BY63" s="65">
        <f t="shared" si="212"/>
        <v>0</v>
      </c>
      <c r="BZ63" s="65">
        <f t="shared" si="213"/>
        <v>23.618178625228506</v>
      </c>
      <c r="CA63" s="65">
        <f t="shared" si="214"/>
        <v>3.6647872395107552</v>
      </c>
      <c r="CB63" s="65">
        <f t="shared" si="215"/>
        <v>20.046964604083215</v>
      </c>
      <c r="CC63" s="65">
        <f t="shared" si="216"/>
        <v>0</v>
      </c>
      <c r="CD63" s="65">
        <f t="shared" si="217"/>
        <v>4.9779528677693294</v>
      </c>
      <c r="CE63" s="65">
        <f t="shared" si="218"/>
        <v>4.9779528677693294</v>
      </c>
      <c r="CF63" s="65">
        <f t="shared" si="219"/>
        <v>0</v>
      </c>
      <c r="CG63" s="65">
        <f t="shared" si="220"/>
        <v>0</v>
      </c>
    </row>
    <row r="64" spans="1:85" s="65" customFormat="1" x14ac:dyDescent="0.25">
      <c r="A64" s="65" t="s">
        <v>64</v>
      </c>
      <c r="B64" s="65" t="s">
        <v>58</v>
      </c>
      <c r="C64" s="65" t="s">
        <v>60</v>
      </c>
      <c r="D64" s="65">
        <v>1</v>
      </c>
      <c r="F64" s="97">
        <v>2000</v>
      </c>
      <c r="G64" s="97">
        <v>68</v>
      </c>
      <c r="H64" s="96">
        <v>0.59771600000000003</v>
      </c>
      <c r="I64" s="96">
        <v>0.31131599999999998</v>
      </c>
      <c r="J64" s="96">
        <v>9.0426000000000006E-2</v>
      </c>
      <c r="K64" s="65">
        <f t="shared" si="173"/>
        <v>0.90903200000000006</v>
      </c>
      <c r="L64" s="65">
        <f t="shared" si="174"/>
        <v>1.9199655655346981</v>
      </c>
      <c r="M64" s="65">
        <f t="shared" si="175"/>
        <v>0.65753020795747563</v>
      </c>
      <c r="N64" s="65">
        <f t="shared" si="176"/>
        <v>46258</v>
      </c>
      <c r="O64" s="65">
        <f t="shared" si="177"/>
        <v>0.61645700422498284</v>
      </c>
      <c r="P64" s="65">
        <f t="shared" si="178"/>
        <v>0.26756426230197494</v>
      </c>
      <c r="Q64" s="65">
        <f t="shared" si="179"/>
        <v>0.11597873347304218</v>
      </c>
      <c r="R64" s="65">
        <f t="shared" si="180"/>
        <v>0.69733277644648639</v>
      </c>
      <c r="S64" s="65">
        <f>EXP(-$G64/T1_T2!B$7)*(1-EXP(-$F64/T1_T2!B$6))</f>
        <v>0.40512573720483119</v>
      </c>
      <c r="T64" s="65">
        <f>EXP(-$G64/T1_T2!C$7)*(1-EXP(-$F64/T1_T2!C$6))</f>
        <v>0.35689090375591837</v>
      </c>
      <c r="U64" s="65">
        <f>EXP(-$G64/T1_T2!D$7)*(1-EXP(-$F64/T1_T2!D$6))</f>
        <v>0.28005979933352998</v>
      </c>
      <c r="V64" s="65">
        <f>EXP(-$G64/T1_T2!E$7)*(1-EXP(-$F64/T1_T2!E$6))</f>
        <v>0.56455437016961196</v>
      </c>
      <c r="W64" s="65">
        <f>EXP(-$G64/T1_T2!F$7)*(1-EXP(-$F64/T1_T2!F$6))</f>
        <v>0.60381569817389957</v>
      </c>
      <c r="X64" s="65">
        <f>EXP(-$G64/T1_T2!G$7)*(1-EXP(-$F64/T1_T2!G$6))</f>
        <v>0.57463545606104727</v>
      </c>
      <c r="Y64" s="65">
        <f>EXP(-$G64/T1_T2!H$7)*(1-EXP(-$F64/T1_T2!H$6))</f>
        <v>0.56934092656400681</v>
      </c>
      <c r="Z64" s="65">
        <f>EXP(-$G64/T1_T2!I$7)*(1-EXP(-$F64/T1_T2!I$6))</f>
        <v>0.49719462767558764</v>
      </c>
      <c r="AA64" s="65">
        <f>EXP(-$G64/T1_T2!J$7)*(1-EXP(-$F64/T1_T2!J$6))</f>
        <v>0.4832561872540499</v>
      </c>
      <c r="AB64" s="65">
        <f>EXP(-$G64/T1_T2!K$7)*(1-EXP(-$F64/T1_T2!K$6))</f>
        <v>0.8317569585107597</v>
      </c>
      <c r="AC64" s="65">
        <f>EXP(-$G64/T1_T2!L$7)*(1-EXP(-$F64/T1_T2!L$6))</f>
        <v>0.88834876177263444</v>
      </c>
      <c r="AD64" s="65">
        <f>EXP(-$G64/T1_T2!M$7)*(1-EXP(-$F64/T1_T2!M$6))</f>
        <v>0.79241266453820736</v>
      </c>
      <c r="AE64" s="65">
        <f>EXP(-$G64/T1_T2!N$7)*(1-EXP(-$F64/T1_T2!N$6))</f>
        <v>0.81846921079678747</v>
      </c>
      <c r="AF64" s="65">
        <f>EXP(-$G64/T1_T2!O$7)*(1-EXP(-$F64/T1_T2!O$6))</f>
        <v>0.79241266453820736</v>
      </c>
      <c r="AG64" s="65">
        <f>EXP(-$G64/T1_T2!P$7)*(1-EXP(-$F64/T1_T2!P$6))</f>
        <v>0.81846921079678747</v>
      </c>
      <c r="AH64" s="65">
        <f>EXP(-$G64/T1_T2!Q$7)*(1-EXP(-$F64/T1_T2!Q$6))</f>
        <v>0.3599874452002651</v>
      </c>
      <c r="AI64" s="65">
        <f>EXP(-$G64/T1_T2!R$7)*(1-EXP(-$F64/T1_T2!R$6))</f>
        <v>0.3599874452002651</v>
      </c>
      <c r="AJ64" s="65">
        <f>EXP(-$G64/T1_T2!S$7)*(1-EXP(-$F64/T1_T2!S$6))</f>
        <v>0.3551282419202253</v>
      </c>
      <c r="AK64" s="65">
        <f>EXP(-$G64/T1_T2!T$7)*(1-EXP(-$F64/T1_T2!T$6))</f>
        <v>0.3551282419202253</v>
      </c>
      <c r="AL64" s="65">
        <f t="shared" si="181"/>
        <v>0.3777148305008825</v>
      </c>
      <c r="AM64" s="65">
        <f t="shared" si="182"/>
        <v>0.50958299760513248</v>
      </c>
      <c r="AN64" s="65">
        <f t="shared" si="183"/>
        <v>0.5065733367792713</v>
      </c>
      <c r="AO64" s="65">
        <f t="shared" si="184"/>
        <v>0.4358011959391434</v>
      </c>
      <c r="AP64" s="65">
        <f t="shared" si="185"/>
        <v>0.7504327839973941</v>
      </c>
      <c r="AQ64" s="65">
        <f t="shared" si="186"/>
        <v>0.70748144789488165</v>
      </c>
      <c r="AR64" s="65">
        <f t="shared" si="187"/>
        <v>0.70748144789488165</v>
      </c>
      <c r="AS64" s="65">
        <f t="shared" si="188"/>
        <v>0.31823655723974215</v>
      </c>
      <c r="AT64" s="65">
        <f t="shared" si="189"/>
        <v>0.31394091820180942</v>
      </c>
      <c r="AU64" s="97">
        <v>14.003</v>
      </c>
      <c r="AV64" s="97">
        <v>2.423</v>
      </c>
      <c r="AW64" s="97">
        <v>10.563000000000001</v>
      </c>
      <c r="AX64" s="97"/>
      <c r="AY64" s="97">
        <v>4.8659999999999997</v>
      </c>
      <c r="AZ64" s="97">
        <v>4.8659999999999997</v>
      </c>
      <c r="BA64" s="97"/>
      <c r="BB64" s="97"/>
      <c r="BC64" s="65">
        <f t="shared" si="190"/>
        <v>1.3256650572753952</v>
      </c>
      <c r="BD64" s="65">
        <f t="shared" si="191"/>
        <v>0.21916122313736627</v>
      </c>
      <c r="BE64" s="65">
        <f t="shared" si="192"/>
        <v>0</v>
      </c>
      <c r="BF64" s="65">
        <f t="shared" si="193"/>
        <v>0.46066458392502124</v>
      </c>
      <c r="BG64" s="65">
        <f t="shared" si="194"/>
        <v>0.46066458392502124</v>
      </c>
      <c r="BH64" s="65">
        <f t="shared" si="195"/>
        <v>0</v>
      </c>
      <c r="BI64" s="65">
        <f t="shared" si="196"/>
        <v>0</v>
      </c>
      <c r="BJ64" s="65">
        <f t="shared" si="197"/>
        <v>18.053254570791527</v>
      </c>
      <c r="BK64" s="65">
        <f t="shared" si="198"/>
        <v>2.9845950390189522</v>
      </c>
      <c r="BL64" s="65">
        <f t="shared" si="199"/>
        <v>13.61826237458194</v>
      </c>
      <c r="BM64" s="65">
        <f t="shared" si="200"/>
        <v>0</v>
      </c>
      <c r="BN64" s="65">
        <f t="shared" si="201"/>
        <v>6.2734511705685616</v>
      </c>
      <c r="BO64" s="65">
        <f t="shared" si="202"/>
        <v>6.2734511705685616</v>
      </c>
      <c r="BP64" s="65">
        <f t="shared" si="203"/>
        <v>0</v>
      </c>
      <c r="BQ64" s="65">
        <f t="shared" si="204"/>
        <v>0</v>
      </c>
      <c r="BR64" s="65">
        <f t="shared" si="205"/>
        <v>15.404298198523263</v>
      </c>
      <c r="BS64" s="65">
        <f t="shared" si="206"/>
        <v>2.546665023893548</v>
      </c>
      <c r="BT64" s="65">
        <f t="shared" si="207"/>
        <v>11.620052979433067</v>
      </c>
      <c r="BU64" s="65">
        <f t="shared" si="208"/>
        <v>0</v>
      </c>
      <c r="BV64" s="65">
        <f t="shared" si="209"/>
        <v>5.3529468709572372</v>
      </c>
      <c r="BW64" s="65">
        <f t="shared" si="210"/>
        <v>5.3529468709572372</v>
      </c>
      <c r="BX64" s="65">
        <f t="shared" si="211"/>
        <v>0</v>
      </c>
      <c r="BY64" s="65">
        <f t="shared" si="212"/>
        <v>0</v>
      </c>
      <c r="BZ64" s="65">
        <f t="shared" si="213"/>
        <v>22.938365604735385</v>
      </c>
      <c r="CA64" s="65">
        <f t="shared" si="214"/>
        <v>3.8147403145087218</v>
      </c>
      <c r="CB64" s="65">
        <f t="shared" si="215"/>
        <v>20.232762001999905</v>
      </c>
      <c r="CC64" s="65">
        <f t="shared" si="216"/>
        <v>0</v>
      </c>
      <c r="CD64" s="65">
        <f t="shared" si="217"/>
        <v>5.7413412312314662</v>
      </c>
      <c r="CE64" s="65">
        <f t="shared" si="218"/>
        <v>5.7413412312314662</v>
      </c>
      <c r="CF64" s="65">
        <f t="shared" si="219"/>
        <v>0</v>
      </c>
      <c r="CG64" s="65">
        <f t="shared" si="220"/>
        <v>0</v>
      </c>
    </row>
    <row r="65" spans="1:85" s="65" customFormat="1" x14ac:dyDescent="0.25">
      <c r="A65" s="65" t="s">
        <v>64</v>
      </c>
      <c r="B65" s="65" t="s">
        <v>57</v>
      </c>
      <c r="C65" s="65" t="s">
        <v>60</v>
      </c>
      <c r="D65" s="65">
        <v>1</v>
      </c>
      <c r="F65" s="97">
        <v>2000</v>
      </c>
      <c r="G65" s="97">
        <v>68</v>
      </c>
      <c r="H65" s="96">
        <v>0.59771600000000003</v>
      </c>
      <c r="I65" s="96">
        <v>0.31131599999999998</v>
      </c>
      <c r="J65" s="96">
        <v>9.0426000000000006E-2</v>
      </c>
      <c r="K65" s="65">
        <f t="shared" si="173"/>
        <v>0.90903200000000006</v>
      </c>
      <c r="L65" s="65">
        <f t="shared" si="174"/>
        <v>1.9199655655346981</v>
      </c>
      <c r="M65" s="65">
        <f t="shared" si="175"/>
        <v>0.65753020795747563</v>
      </c>
      <c r="N65" s="65">
        <f t="shared" si="176"/>
        <v>46258</v>
      </c>
      <c r="O65" s="65">
        <f t="shared" si="177"/>
        <v>0.61645700422498284</v>
      </c>
      <c r="P65" s="65">
        <f t="shared" si="178"/>
        <v>0.26756426230197494</v>
      </c>
      <c r="Q65" s="65">
        <f t="shared" si="179"/>
        <v>0.11597873347304218</v>
      </c>
      <c r="R65" s="65">
        <f t="shared" si="180"/>
        <v>0.69733277644648639</v>
      </c>
      <c r="S65" s="65">
        <f>EXP(-$G65/T1_T2!B$7)*(1-EXP(-$F65/T1_T2!B$6))</f>
        <v>0.40512573720483119</v>
      </c>
      <c r="T65" s="65">
        <f>EXP(-$G65/T1_T2!C$7)*(1-EXP(-$F65/T1_T2!C$6))</f>
        <v>0.35689090375591837</v>
      </c>
      <c r="U65" s="65">
        <f>EXP(-$G65/T1_T2!D$7)*(1-EXP(-$F65/T1_T2!D$6))</f>
        <v>0.28005979933352998</v>
      </c>
      <c r="V65" s="65">
        <f>EXP(-$G65/T1_T2!E$7)*(1-EXP(-$F65/T1_T2!E$6))</f>
        <v>0.56455437016961196</v>
      </c>
      <c r="W65" s="65">
        <f>EXP(-$G65/T1_T2!F$7)*(1-EXP(-$F65/T1_T2!F$6))</f>
        <v>0.60381569817389957</v>
      </c>
      <c r="X65" s="65">
        <f>EXP(-$G65/T1_T2!G$7)*(1-EXP(-$F65/T1_T2!G$6))</f>
        <v>0.57463545606104727</v>
      </c>
      <c r="Y65" s="65">
        <f>EXP(-$G65/T1_T2!H$7)*(1-EXP(-$F65/T1_T2!H$6))</f>
        <v>0.56934092656400681</v>
      </c>
      <c r="Z65" s="65">
        <f>EXP(-$G65/T1_T2!I$7)*(1-EXP(-$F65/T1_T2!I$6))</f>
        <v>0.49719462767558764</v>
      </c>
      <c r="AA65" s="65">
        <f>EXP(-$G65/T1_T2!J$7)*(1-EXP(-$F65/T1_T2!J$6))</f>
        <v>0.4832561872540499</v>
      </c>
      <c r="AB65" s="65">
        <f>EXP(-$G65/T1_T2!K$7)*(1-EXP(-$F65/T1_T2!K$6))</f>
        <v>0.8317569585107597</v>
      </c>
      <c r="AC65" s="65">
        <f>EXP(-$G65/T1_T2!L$7)*(1-EXP(-$F65/T1_T2!L$6))</f>
        <v>0.88834876177263444</v>
      </c>
      <c r="AD65" s="65">
        <f>EXP(-$G65/T1_T2!M$7)*(1-EXP(-$F65/T1_T2!M$6))</f>
        <v>0.79241266453820736</v>
      </c>
      <c r="AE65" s="65">
        <f>EXP(-$G65/T1_T2!N$7)*(1-EXP(-$F65/T1_T2!N$6))</f>
        <v>0.81846921079678747</v>
      </c>
      <c r="AF65" s="65">
        <f>EXP(-$G65/T1_T2!O$7)*(1-EXP(-$F65/T1_T2!O$6))</f>
        <v>0.79241266453820736</v>
      </c>
      <c r="AG65" s="65">
        <f>EXP(-$G65/T1_T2!P$7)*(1-EXP(-$F65/T1_T2!P$6))</f>
        <v>0.81846921079678747</v>
      </c>
      <c r="AH65" s="65">
        <f>EXP(-$G65/T1_T2!Q$7)*(1-EXP(-$F65/T1_T2!Q$6))</f>
        <v>0.3599874452002651</v>
      </c>
      <c r="AI65" s="65">
        <f>EXP(-$G65/T1_T2!R$7)*(1-EXP(-$F65/T1_T2!R$6))</f>
        <v>0.3599874452002651</v>
      </c>
      <c r="AJ65" s="65">
        <f>EXP(-$G65/T1_T2!S$7)*(1-EXP(-$F65/T1_T2!S$6))</f>
        <v>0.3551282419202253</v>
      </c>
      <c r="AK65" s="65">
        <f>EXP(-$G65/T1_T2!T$7)*(1-EXP(-$F65/T1_T2!T$6))</f>
        <v>0.3551282419202253</v>
      </c>
      <c r="AL65" s="65">
        <f t="shared" si="181"/>
        <v>0.3777148305008825</v>
      </c>
      <c r="AM65" s="65">
        <f t="shared" si="182"/>
        <v>0.50958299760513248</v>
      </c>
      <c r="AN65" s="65">
        <f t="shared" si="183"/>
        <v>0.5065733367792713</v>
      </c>
      <c r="AO65" s="65">
        <f t="shared" si="184"/>
        <v>0.4358011959391434</v>
      </c>
      <c r="AP65" s="65">
        <f t="shared" si="185"/>
        <v>0.7504327839973941</v>
      </c>
      <c r="AQ65" s="65">
        <f t="shared" si="186"/>
        <v>0.70748144789488165</v>
      </c>
      <c r="AR65" s="65">
        <f t="shared" si="187"/>
        <v>0.70748144789488165</v>
      </c>
      <c r="AS65" s="65">
        <f t="shared" si="188"/>
        <v>0.31823655723974215</v>
      </c>
      <c r="AT65" s="65">
        <f t="shared" si="189"/>
        <v>0.31394091820180942</v>
      </c>
      <c r="AU65" s="97">
        <v>14.446</v>
      </c>
      <c r="AV65" s="97">
        <v>1.9359999999999999</v>
      </c>
      <c r="AW65" s="97">
        <v>10.077</v>
      </c>
      <c r="AX65" s="97"/>
      <c r="AY65" s="97">
        <v>3.5449999999999999</v>
      </c>
      <c r="AZ65" s="97">
        <v>3.9279999999999999</v>
      </c>
      <c r="BA65" s="97"/>
      <c r="BB65" s="97"/>
      <c r="BC65" s="65">
        <f t="shared" si="190"/>
        <v>1.4335615758658331</v>
      </c>
      <c r="BD65" s="65">
        <f t="shared" si="191"/>
        <v>0.24044854619430386</v>
      </c>
      <c r="BE65" s="65">
        <f t="shared" si="192"/>
        <v>0</v>
      </c>
      <c r="BF65" s="65">
        <f t="shared" si="193"/>
        <v>0.35179120770070454</v>
      </c>
      <c r="BG65" s="65">
        <f t="shared" si="194"/>
        <v>0.38979855115609802</v>
      </c>
      <c r="BH65" s="65">
        <f t="shared" si="195"/>
        <v>0</v>
      </c>
      <c r="BI65" s="65">
        <f t="shared" si="196"/>
        <v>0</v>
      </c>
      <c r="BJ65" s="65">
        <f t="shared" si="197"/>
        <v>18.624388740245262</v>
      </c>
      <c r="BK65" s="65">
        <f t="shared" si="198"/>
        <v>3.1238331661092533</v>
      </c>
      <c r="BL65" s="65">
        <f t="shared" si="199"/>
        <v>12.991690802675585</v>
      </c>
      <c r="BM65" s="65">
        <f t="shared" si="200"/>
        <v>0</v>
      </c>
      <c r="BN65" s="65">
        <f t="shared" si="201"/>
        <v>4.5703625975473798</v>
      </c>
      <c r="BO65" s="65">
        <f t="shared" si="202"/>
        <v>5.0641422519509476</v>
      </c>
      <c r="BP65" s="65">
        <f t="shared" si="203"/>
        <v>0</v>
      </c>
      <c r="BQ65" s="65">
        <f t="shared" si="204"/>
        <v>0</v>
      </c>
      <c r="BR65" s="65">
        <f t="shared" si="205"/>
        <v>15.891629777609587</v>
      </c>
      <c r="BS65" s="65">
        <f t="shared" si="206"/>
        <v>2.6654727226324266</v>
      </c>
      <c r="BT65" s="65">
        <f t="shared" si="207"/>
        <v>11.085418335108114</v>
      </c>
      <c r="BU65" s="65">
        <f t="shared" si="208"/>
        <v>0</v>
      </c>
      <c r="BV65" s="65">
        <f t="shared" si="209"/>
        <v>3.8997527039752171</v>
      </c>
      <c r="BW65" s="65">
        <f t="shared" si="210"/>
        <v>4.3210800059843875</v>
      </c>
      <c r="BX65" s="65">
        <f t="shared" si="211"/>
        <v>0</v>
      </c>
      <c r="BY65" s="65">
        <f t="shared" si="212"/>
        <v>0</v>
      </c>
      <c r="BZ65" s="65">
        <f t="shared" si="213"/>
        <v>23.664045527815997</v>
      </c>
      <c r="CA65" s="65">
        <f t="shared" si="214"/>
        <v>3.9927066013194956</v>
      </c>
      <c r="CB65" s="65">
        <f t="shared" si="215"/>
        <v>19.301859575324535</v>
      </c>
      <c r="CC65" s="65">
        <f t="shared" si="216"/>
        <v>0</v>
      </c>
      <c r="CD65" s="65">
        <f t="shared" si="217"/>
        <v>4.1827074937763147</v>
      </c>
      <c r="CE65" s="65">
        <f t="shared" si="218"/>
        <v>4.6346050876032061</v>
      </c>
      <c r="CF65" s="65">
        <f t="shared" si="219"/>
        <v>0</v>
      </c>
      <c r="CG65" s="65">
        <f t="shared" si="220"/>
        <v>0</v>
      </c>
    </row>
    <row r="66" spans="1:85" s="65" customFormat="1" x14ac:dyDescent="0.25">
      <c r="F66" s="97"/>
      <c r="G66" s="97"/>
      <c r="H66" s="97"/>
      <c r="I66" s="97"/>
      <c r="J66" s="97"/>
      <c r="AU66" s="97"/>
      <c r="AV66" s="97"/>
      <c r="AW66" s="97"/>
      <c r="AX66" s="97"/>
      <c r="AY66" s="97"/>
      <c r="AZ66" s="97"/>
      <c r="BA66" s="97"/>
      <c r="BB66" s="97"/>
    </row>
    <row r="67" spans="1:85" s="65" customFormat="1" x14ac:dyDescent="0.25">
      <c r="F67" s="97"/>
      <c r="G67" s="97"/>
      <c r="H67" s="97"/>
      <c r="I67" s="97"/>
      <c r="J67" s="97"/>
      <c r="AU67" s="97"/>
      <c r="AV67" s="97"/>
      <c r="AW67" s="97"/>
      <c r="AX67" s="97"/>
      <c r="AY67" s="97"/>
      <c r="AZ67" s="97"/>
      <c r="BA67" s="97"/>
      <c r="BB67" s="97"/>
    </row>
    <row r="68" spans="1:85" s="65" customFormat="1" x14ac:dyDescent="0.25">
      <c r="F68" s="97"/>
      <c r="G68" s="97"/>
      <c r="H68" s="97"/>
      <c r="I68" s="97"/>
      <c r="J68" s="97"/>
      <c r="AU68" s="97"/>
      <c r="AV68" s="97"/>
      <c r="AW68" s="97"/>
      <c r="AX68" s="97"/>
      <c r="AY68" s="97"/>
      <c r="AZ68" s="97"/>
      <c r="BA68" s="97"/>
      <c r="BB68" s="97"/>
    </row>
    <row r="69" spans="1:85" s="65" customFormat="1" x14ac:dyDescent="0.25">
      <c r="F69" s="97"/>
      <c r="G69" s="97"/>
      <c r="H69" s="97"/>
      <c r="I69" s="97"/>
      <c r="J69" s="97"/>
      <c r="AU69" s="97"/>
      <c r="AV69" s="97"/>
      <c r="AW69" s="97"/>
      <c r="AX69" s="97"/>
      <c r="AY69" s="97"/>
      <c r="AZ69" s="97"/>
      <c r="BA69" s="97"/>
      <c r="BB69" s="97"/>
    </row>
    <row r="70" spans="1:85" s="65" customFormat="1" x14ac:dyDescent="0.25">
      <c r="F70" s="97"/>
      <c r="G70" s="97"/>
      <c r="H70" s="97"/>
      <c r="I70" s="97"/>
      <c r="J70" s="97"/>
      <c r="AU70" s="97"/>
      <c r="AV70" s="97"/>
      <c r="AW70" s="97"/>
      <c r="AX70" s="97"/>
      <c r="AY70" s="97"/>
      <c r="AZ70" s="97"/>
      <c r="BA70" s="97"/>
      <c r="BB70" s="97"/>
    </row>
    <row r="71" spans="1:85" s="65" customFormat="1" x14ac:dyDescent="0.25">
      <c r="F71" s="97"/>
      <c r="G71" s="97"/>
      <c r="H71" s="97"/>
      <c r="I71" s="97"/>
      <c r="J71" s="97"/>
      <c r="AU71" s="97"/>
      <c r="AV71" s="97"/>
      <c r="AW71" s="97"/>
      <c r="AX71" s="97"/>
      <c r="AY71" s="97"/>
      <c r="AZ71" s="97"/>
      <c r="BA71" s="97"/>
      <c r="BB71" s="97"/>
    </row>
    <row r="72" spans="1:85" s="65" customFormat="1" x14ac:dyDescent="0.25">
      <c r="F72" s="97"/>
      <c r="G72" s="97"/>
      <c r="H72" s="97"/>
      <c r="I72" s="97"/>
      <c r="J72" s="97"/>
      <c r="AU72" s="97"/>
      <c r="AV72" s="97"/>
      <c r="AW72" s="97"/>
      <c r="AX72" s="97"/>
      <c r="AY72" s="97"/>
      <c r="AZ72" s="97"/>
      <c r="BA72" s="97"/>
      <c r="BB72" s="97"/>
    </row>
    <row r="73" spans="1:85" s="65" customFormat="1" x14ac:dyDescent="0.25">
      <c r="F73" s="97"/>
      <c r="G73" s="97"/>
      <c r="H73" s="97"/>
      <c r="I73" s="97"/>
      <c r="J73" s="97"/>
      <c r="AU73" s="97"/>
      <c r="AV73" s="97"/>
      <c r="AW73" s="97"/>
      <c r="AX73" s="97"/>
      <c r="AY73" s="97"/>
      <c r="AZ73" s="97"/>
      <c r="BA73" s="97"/>
      <c r="BB73" s="97"/>
    </row>
    <row r="74" spans="1:85" s="65" customFormat="1" x14ac:dyDescent="0.25">
      <c r="F74" s="97"/>
      <c r="G74" s="97"/>
      <c r="H74" s="97"/>
      <c r="I74" s="97"/>
      <c r="J74" s="97"/>
      <c r="AU74" s="97"/>
      <c r="AV74" s="97"/>
      <c r="AW74" s="97"/>
      <c r="AX74" s="97"/>
      <c r="AY74" s="97"/>
      <c r="AZ74" s="97"/>
      <c r="BA74" s="97"/>
      <c r="BB74" s="97"/>
    </row>
    <row r="75" spans="1:85" s="65" customFormat="1" x14ac:dyDescent="0.25">
      <c r="F75" s="97"/>
      <c r="G75" s="97"/>
      <c r="H75" s="97"/>
      <c r="I75" s="97"/>
      <c r="J75" s="97"/>
      <c r="AU75" s="97"/>
      <c r="AV75" s="97"/>
      <c r="AW75" s="97"/>
      <c r="AX75" s="97"/>
      <c r="AY75" s="97"/>
      <c r="AZ75" s="97"/>
      <c r="BA75" s="97"/>
      <c r="BB75" s="97"/>
    </row>
    <row r="76" spans="1:85" s="65" customFormat="1" x14ac:dyDescent="0.25">
      <c r="F76" s="97"/>
      <c r="G76" s="97"/>
      <c r="H76" s="97"/>
      <c r="I76" s="97"/>
      <c r="J76" s="97"/>
      <c r="AU76" s="97"/>
      <c r="AV76" s="97"/>
      <c r="AW76" s="97"/>
      <c r="AX76" s="97"/>
      <c r="AY76" s="97"/>
      <c r="AZ76" s="97"/>
      <c r="BA76" s="97"/>
      <c r="BB76" s="97"/>
    </row>
    <row r="77" spans="1:85" s="65" customFormat="1" x14ac:dyDescent="0.25">
      <c r="F77" s="97"/>
      <c r="G77" s="97"/>
      <c r="H77" s="97"/>
      <c r="I77" s="97"/>
      <c r="J77" s="97"/>
      <c r="AU77" s="97"/>
      <c r="AV77" s="97"/>
      <c r="AW77" s="97"/>
      <c r="AX77" s="97"/>
      <c r="AY77" s="97"/>
      <c r="AZ77" s="97"/>
      <c r="BA77" s="97"/>
      <c r="BB77" s="97"/>
    </row>
    <row r="78" spans="1:85" x14ac:dyDescent="0.25">
      <c r="S78" s="62"/>
      <c r="AU78" s="100"/>
      <c r="AV78" s="101"/>
      <c r="AW78" s="101"/>
      <c r="AX78" s="101"/>
      <c r="AY78" s="101"/>
      <c r="AZ78" s="101"/>
      <c r="BA78" s="101"/>
      <c r="BB78" s="101"/>
    </row>
    <row r="79" spans="1:85" x14ac:dyDescent="0.25">
      <c r="AU79" s="100"/>
      <c r="AV79" s="101"/>
      <c r="AW79" s="101"/>
      <c r="AX79" s="101"/>
      <c r="AY79" s="101"/>
      <c r="AZ79" s="101"/>
      <c r="BA79" s="101"/>
      <c r="BB79" s="101"/>
    </row>
    <row r="80" spans="1:85" x14ac:dyDescent="0.25">
      <c r="AU80" s="100"/>
      <c r="AV80" s="101"/>
      <c r="AW80" s="101"/>
      <c r="AX80" s="101"/>
      <c r="AY80" s="101"/>
      <c r="AZ80" s="101"/>
      <c r="BA80" s="101"/>
      <c r="BB80" s="101"/>
    </row>
    <row r="81" spans="47:54" x14ac:dyDescent="0.25">
      <c r="AU81" s="100"/>
      <c r="AV81" s="101"/>
      <c r="AW81" s="101"/>
      <c r="AX81" s="101"/>
      <c r="AY81" s="101"/>
      <c r="AZ81" s="101"/>
      <c r="BA81" s="101"/>
      <c r="BB81" s="101"/>
    </row>
    <row r="82" spans="47:54" x14ac:dyDescent="0.25">
      <c r="AU82" s="100"/>
      <c r="AV82" s="101"/>
      <c r="AW82" s="101"/>
      <c r="AX82" s="101"/>
      <c r="AY82" s="101"/>
      <c r="AZ82" s="101"/>
      <c r="BA82" s="101"/>
      <c r="BB82" s="101"/>
    </row>
  </sheetData>
  <mergeCells count="19">
    <mergeCell ref="BJ8:BQ8"/>
    <mergeCell ref="BR8:BY8"/>
    <mergeCell ref="BZ8:CG8"/>
    <mergeCell ref="AF8:AG8"/>
    <mergeCell ref="AH8:AI8"/>
    <mergeCell ref="AJ8:AK8"/>
    <mergeCell ref="AL8:AT8"/>
    <mergeCell ref="AU8:BB8"/>
    <mergeCell ref="BC8:BI8"/>
    <mergeCell ref="F6:N6"/>
    <mergeCell ref="S7:AK7"/>
    <mergeCell ref="H8:N8"/>
    <mergeCell ref="O8:Q8"/>
    <mergeCell ref="S8:U8"/>
    <mergeCell ref="V8:W8"/>
    <mergeCell ref="X8:Y8"/>
    <mergeCell ref="Z8:AA8"/>
    <mergeCell ref="AB8:AC8"/>
    <mergeCell ref="AD8:AE8"/>
  </mergeCells>
  <phoneticPr fontId="25" type="noConversion"/>
  <hyperlinks>
    <hyperlink ref="BZ8:CG8" r:id="rId1" display="absolute metabolites (as described in Gasparovic2006)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T1_T2</vt:lpstr>
      <vt:lpstr>edited_ON-OFF</vt:lpstr>
      <vt:lpstr>unedited_OFF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2021-12-02T11:46:00Z</dcterms:modified>
</cp:coreProperties>
</file>