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e.pereira\Downloads\"/>
    </mc:Choice>
  </mc:AlternateContent>
  <bookViews>
    <workbookView xWindow="0" yWindow="0" windowWidth="7470" windowHeight="7830"/>
  </bookViews>
  <sheets>
    <sheet name="Regras Pontuação" sheetId="15" r:id="rId1"/>
    <sheet name="Cálculos" sheetId="19" state="hidden" r:id="rId2"/>
    <sheet name="Metas e Datajud" sheetId="11" r:id="rId3"/>
    <sheet name="áreas" sheetId="16" state="hidden" r:id="rId4"/>
  </sheets>
  <externalReferences>
    <externalReference r:id="rId5"/>
  </externalReferences>
  <definedNames>
    <definedName name="_xlnm._FilterDatabase" localSheetId="3" hidden="1">áreas!$A$4:$E$23</definedName>
    <definedName name="_xlnm._FilterDatabase" localSheetId="0" hidden="1">'Regras Pontuação'!$A$4:$F$31</definedName>
    <definedName name="_xlnm.Print_Area" localSheetId="3">áreas!$C$2:$E$70</definedName>
    <definedName name="_xlnm.Print_Area" localSheetId="2">'Metas e Datajud'!$A$16:$K$46</definedName>
    <definedName name="_xlnm.Print_Area" localSheetId="0">'Regras Pontuação'!$B$2:$P$76</definedName>
    <definedName name="Tribs">[1]combo!$C$88:$C$177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5" l="1"/>
  <c r="G84" i="15"/>
  <c r="G82" i="15"/>
  <c r="F31" i="15"/>
  <c r="G81" i="15"/>
  <c r="F84" i="15"/>
  <c r="F82" i="15"/>
  <c r="F81" i="15"/>
  <c r="H30" i="15" l="1"/>
  <c r="L22" i="15"/>
  <c r="K22" i="15"/>
  <c r="J22" i="15"/>
  <c r="I22" i="15"/>
  <c r="H22" i="15"/>
  <c r="H41" i="15"/>
  <c r="H7" i="15"/>
  <c r="H8" i="15"/>
  <c r="H10" i="15"/>
  <c r="H11" i="15"/>
  <c r="H12" i="15"/>
  <c r="H13" i="15"/>
  <c r="H14" i="15"/>
  <c r="H16" i="15"/>
  <c r="H17" i="15"/>
  <c r="H18" i="15"/>
  <c r="H19" i="15"/>
  <c r="H21" i="15"/>
  <c r="H23" i="15"/>
  <c r="I7" i="15"/>
  <c r="I8" i="15"/>
  <c r="I10" i="15"/>
  <c r="I11" i="15"/>
  <c r="I12" i="15"/>
  <c r="I20" i="15"/>
  <c r="I21" i="15"/>
  <c r="I25" i="15"/>
  <c r="I26" i="15"/>
  <c r="J7" i="15"/>
  <c r="J8" i="15"/>
  <c r="J10" i="15"/>
  <c r="J11" i="15"/>
  <c r="J12" i="15"/>
  <c r="J13" i="15"/>
  <c r="J14" i="15"/>
  <c r="J20" i="15"/>
  <c r="J21" i="15"/>
  <c r="J25" i="15"/>
  <c r="J26" i="15"/>
  <c r="K7" i="15"/>
  <c r="K8" i="15"/>
  <c r="K11" i="15"/>
  <c r="K12" i="15"/>
  <c r="K20" i="15"/>
  <c r="K21" i="15"/>
  <c r="K25" i="15"/>
  <c r="K28" i="15"/>
  <c r="K29" i="15"/>
  <c r="L7" i="15"/>
  <c r="L8" i="15"/>
  <c r="L11" i="15"/>
  <c r="L12" i="15"/>
  <c r="L20" i="15"/>
  <c r="L21" i="15"/>
  <c r="L25" i="15"/>
  <c r="L26" i="15"/>
  <c r="M7" i="15"/>
  <c r="M8" i="15"/>
  <c r="M11" i="15"/>
  <c r="M12" i="15"/>
  <c r="M20" i="15"/>
  <c r="M25" i="15"/>
  <c r="M26" i="15"/>
  <c r="N7" i="15"/>
  <c r="N8" i="15"/>
  <c r="N11" i="15"/>
  <c r="N12" i="15"/>
  <c r="N20" i="15"/>
  <c r="N25" i="15"/>
  <c r="N26" i="15"/>
  <c r="O7" i="15"/>
  <c r="O8" i="15"/>
  <c r="O11" i="15"/>
  <c r="O12" i="15"/>
  <c r="O20" i="15"/>
  <c r="O25" i="15"/>
  <c r="P7" i="15"/>
  <c r="P8" i="15"/>
  <c r="P11" i="15"/>
  <c r="P12" i="15"/>
  <c r="P20" i="15"/>
  <c r="P25" i="15"/>
  <c r="P26" i="15"/>
  <c r="H15" i="15"/>
  <c r="H20" i="15"/>
  <c r="H24" i="15"/>
  <c r="H25" i="15"/>
  <c r="H26" i="15"/>
  <c r="H27" i="15"/>
  <c r="I56" i="15"/>
  <c r="J56" i="15"/>
  <c r="U6" i="15" s="1"/>
  <c r="K56" i="15"/>
  <c r="U9" i="15" s="1"/>
  <c r="L56" i="15"/>
  <c r="U8" i="15" s="1"/>
  <c r="M56" i="15"/>
  <c r="U10" i="15" s="1"/>
  <c r="N56" i="15"/>
  <c r="O56" i="15"/>
  <c r="U13" i="15" s="1"/>
  <c r="P56" i="15"/>
  <c r="U12" i="15" s="1"/>
  <c r="F50" i="15"/>
  <c r="F71" i="15"/>
  <c r="D78" i="16"/>
  <c r="D77" i="16"/>
  <c r="D76" i="16"/>
  <c r="D75" i="16"/>
  <c r="B60" i="16"/>
  <c r="B59" i="16"/>
  <c r="B58" i="16"/>
  <c r="B57" i="16"/>
  <c r="B56" i="16"/>
  <c r="B55" i="16"/>
  <c r="B54" i="16"/>
  <c r="B53" i="16"/>
  <c r="B52" i="16"/>
  <c r="B51" i="16"/>
  <c r="B46" i="16"/>
  <c r="B45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K14" i="11"/>
  <c r="P39" i="15" s="1"/>
  <c r="J14" i="11"/>
  <c r="I14" i="11"/>
  <c r="N39" i="15" s="1"/>
  <c r="H14" i="11"/>
  <c r="M39" i="15" s="1"/>
  <c r="G14" i="11"/>
  <c r="F14" i="11"/>
  <c r="K39" i="15" s="1"/>
  <c r="E14" i="11"/>
  <c r="J39" i="15" s="1"/>
  <c r="D14" i="11"/>
  <c r="I39" i="15" s="1"/>
  <c r="C14" i="11"/>
  <c r="H39" i="15" s="1"/>
  <c r="C45" i="11"/>
  <c r="K44" i="11"/>
  <c r="J44" i="11"/>
  <c r="I44" i="11"/>
  <c r="H44" i="11"/>
  <c r="G44" i="11"/>
  <c r="F44" i="11"/>
  <c r="C44" i="11"/>
  <c r="K43" i="11"/>
  <c r="J43" i="11"/>
  <c r="I43" i="11"/>
  <c r="H43" i="11"/>
  <c r="G43" i="11"/>
  <c r="F43" i="11"/>
  <c r="E43" i="11"/>
  <c r="D43" i="11"/>
  <c r="C43" i="11"/>
  <c r="K42" i="11"/>
  <c r="J42" i="11"/>
  <c r="I42" i="11"/>
  <c r="H42" i="11"/>
  <c r="G42" i="11"/>
  <c r="F42" i="11"/>
  <c r="E42" i="11"/>
  <c r="D42" i="11"/>
  <c r="C42" i="11"/>
  <c r="K39" i="11"/>
  <c r="J39" i="11"/>
  <c r="I39" i="11"/>
  <c r="H39" i="11"/>
  <c r="G39" i="11"/>
  <c r="F39" i="11"/>
  <c r="E39" i="11"/>
  <c r="D39" i="11"/>
  <c r="I38" i="11"/>
  <c r="H38" i="11"/>
  <c r="E38" i="11"/>
  <c r="D38" i="11"/>
  <c r="K37" i="11"/>
  <c r="J37" i="11"/>
  <c r="I37" i="11"/>
  <c r="H37" i="11"/>
  <c r="G37" i="11"/>
  <c r="F37" i="11"/>
  <c r="E37" i="11"/>
  <c r="D37" i="11"/>
  <c r="K36" i="11"/>
  <c r="J36" i="11"/>
  <c r="I36" i="11"/>
  <c r="H36" i="11"/>
  <c r="G36" i="11"/>
  <c r="F36" i="11"/>
  <c r="E36" i="11"/>
  <c r="D36" i="11"/>
  <c r="K35" i="11"/>
  <c r="J35" i="11"/>
  <c r="I35" i="11"/>
  <c r="H35" i="11"/>
  <c r="G35" i="11"/>
  <c r="F35" i="11"/>
  <c r="E35" i="11"/>
  <c r="D35" i="11"/>
  <c r="K34" i="11"/>
  <c r="J34" i="11"/>
  <c r="I34" i="11"/>
  <c r="H34" i="11"/>
  <c r="G34" i="11"/>
  <c r="F34" i="11"/>
  <c r="E34" i="11"/>
  <c r="D34" i="11"/>
  <c r="D33" i="11"/>
  <c r="D44" i="11" s="1"/>
  <c r="C84" i="15"/>
  <c r="G83" i="15"/>
  <c r="F83" i="15"/>
  <c r="F85" i="15" s="1"/>
  <c r="M81" i="15" s="1"/>
  <c r="M82" i="15" s="1"/>
  <c r="C83" i="15"/>
  <c r="C82" i="15"/>
  <c r="C81" i="15"/>
  <c r="H70" i="15"/>
  <c r="L69" i="15"/>
  <c r="K69" i="15"/>
  <c r="J69" i="15"/>
  <c r="I69" i="15"/>
  <c r="H69" i="15"/>
  <c r="P68" i="15"/>
  <c r="O68" i="15"/>
  <c r="N68" i="15"/>
  <c r="M68" i="15"/>
  <c r="L68" i="15"/>
  <c r="K68" i="15"/>
  <c r="J68" i="15"/>
  <c r="I68" i="15"/>
  <c r="H68" i="15"/>
  <c r="L67" i="15"/>
  <c r="K67" i="15"/>
  <c r="J67" i="15"/>
  <c r="I67" i="15"/>
  <c r="H67" i="15"/>
  <c r="P66" i="15"/>
  <c r="O66" i="15"/>
  <c r="N66" i="15"/>
  <c r="M66" i="15"/>
  <c r="L66" i="15"/>
  <c r="K66" i="15"/>
  <c r="J66" i="15"/>
  <c r="I66" i="15"/>
  <c r="H66" i="15"/>
  <c r="J65" i="15"/>
  <c r="H65" i="15"/>
  <c r="P64" i="15"/>
  <c r="O64" i="15"/>
  <c r="N64" i="15"/>
  <c r="M64" i="15"/>
  <c r="L64" i="15"/>
  <c r="K64" i="15"/>
  <c r="J64" i="15"/>
  <c r="I64" i="15"/>
  <c r="H64" i="15"/>
  <c r="P63" i="15"/>
  <c r="O63" i="15"/>
  <c r="N63" i="15"/>
  <c r="M63" i="15"/>
  <c r="L63" i="15"/>
  <c r="K63" i="15"/>
  <c r="J63" i="15"/>
  <c r="I63" i="15"/>
  <c r="H63" i="15"/>
  <c r="P62" i="15"/>
  <c r="O62" i="15"/>
  <c r="N62" i="15"/>
  <c r="M62" i="15"/>
  <c r="L62" i="15"/>
  <c r="K62" i="15"/>
  <c r="J62" i="15"/>
  <c r="I62" i="15"/>
  <c r="H62" i="15"/>
  <c r="P61" i="15"/>
  <c r="O61" i="15"/>
  <c r="N61" i="15"/>
  <c r="M61" i="15"/>
  <c r="L61" i="15"/>
  <c r="K61" i="15"/>
  <c r="J61" i="15"/>
  <c r="I61" i="15"/>
  <c r="H61" i="15"/>
  <c r="U7" i="15"/>
  <c r="H56" i="15"/>
  <c r="U5" i="15" s="1"/>
  <c r="F56" i="15"/>
  <c r="D56" i="15"/>
  <c r="H83" i="15" s="1"/>
  <c r="J49" i="15"/>
  <c r="H49" i="15"/>
  <c r="J48" i="15"/>
  <c r="H48" i="15"/>
  <c r="L47" i="15"/>
  <c r="K47" i="15"/>
  <c r="J47" i="15"/>
  <c r="I47" i="15"/>
  <c r="H47" i="15"/>
  <c r="J46" i="15"/>
  <c r="I46" i="15"/>
  <c r="H46" i="15"/>
  <c r="P40" i="15"/>
  <c r="O40" i="15"/>
  <c r="N40" i="15"/>
  <c r="M40" i="15"/>
  <c r="L40" i="15"/>
  <c r="K40" i="15"/>
  <c r="J40" i="15"/>
  <c r="I40" i="15"/>
  <c r="H40" i="15"/>
  <c r="L39" i="15"/>
  <c r="P37" i="15"/>
  <c r="O37" i="15"/>
  <c r="N37" i="15"/>
  <c r="M37" i="15"/>
  <c r="L37" i="15"/>
  <c r="K37" i="15"/>
  <c r="J37" i="15"/>
  <c r="I37" i="15"/>
  <c r="H37" i="15"/>
  <c r="P36" i="15"/>
  <c r="O36" i="15"/>
  <c r="N36" i="15"/>
  <c r="M36" i="15"/>
  <c r="L36" i="15"/>
  <c r="K36" i="15"/>
  <c r="J36" i="15"/>
  <c r="I36" i="15"/>
  <c r="H36" i="15"/>
  <c r="J35" i="15"/>
  <c r="I35" i="15"/>
  <c r="H35" i="15"/>
  <c r="J18" i="15"/>
  <c r="U11" i="15"/>
  <c r="L6" i="15"/>
  <c r="J6" i="15"/>
  <c r="I6" i="15"/>
  <c r="H6" i="15"/>
  <c r="P31" i="15" l="1"/>
  <c r="S12" i="15" s="1"/>
  <c r="D76" i="15"/>
  <c r="M50" i="15"/>
  <c r="T10" i="15" s="1"/>
  <c r="G85" i="15"/>
  <c r="O31" i="15"/>
  <c r="S13" i="15" s="1"/>
  <c r="I31" i="15"/>
  <c r="S7" i="15" s="1"/>
  <c r="J31" i="15"/>
  <c r="S6" i="15" s="1"/>
  <c r="M31" i="15"/>
  <c r="S10" i="15" s="1"/>
  <c r="L31" i="15"/>
  <c r="S8" i="15" s="1"/>
  <c r="O50" i="15"/>
  <c r="T13" i="15" s="1"/>
  <c r="J50" i="15"/>
  <c r="T6" i="15" s="1"/>
  <c r="N31" i="15"/>
  <c r="S11" i="15" s="1"/>
  <c r="K31" i="15"/>
  <c r="S9" i="15" s="1"/>
  <c r="H31" i="15"/>
  <c r="S5" i="15" s="1"/>
  <c r="K50" i="15"/>
  <c r="T9" i="15" s="1"/>
  <c r="H45" i="11"/>
  <c r="H46" i="11" s="1"/>
  <c r="M60" i="15" s="1"/>
  <c r="M71" i="15" s="1"/>
  <c r="E45" i="11"/>
  <c r="E33" i="11"/>
  <c r="E44" i="11" s="1"/>
  <c r="D45" i="11"/>
  <c r="D46" i="11" s="1"/>
  <c r="I60" i="15" s="1"/>
  <c r="I71" i="15" s="1"/>
  <c r="C46" i="11"/>
  <c r="H60" i="15" s="1"/>
  <c r="H71" i="15" s="1"/>
  <c r="I50" i="15"/>
  <c r="T7" i="15" s="1"/>
  <c r="F45" i="11"/>
  <c r="F46" i="11" s="1"/>
  <c r="K60" i="15" s="1"/>
  <c r="K71" i="15" s="1"/>
  <c r="G45" i="11"/>
  <c r="G46" i="11" s="1"/>
  <c r="L60" i="15" s="1"/>
  <c r="L71" i="15" s="1"/>
  <c r="I45" i="11"/>
  <c r="I46" i="11" s="1"/>
  <c r="N60" i="15" s="1"/>
  <c r="N71" i="15" s="1"/>
  <c r="J45" i="11"/>
  <c r="J46" i="11" s="1"/>
  <c r="O60" i="15" s="1"/>
  <c r="O71" i="15" s="1"/>
  <c r="K45" i="11"/>
  <c r="K46" i="11" s="1"/>
  <c r="P60" i="15" s="1"/>
  <c r="P71" i="15" s="1"/>
  <c r="N50" i="15"/>
  <c r="T11" i="15" s="1"/>
  <c r="F73" i="15"/>
  <c r="N81" i="15" s="1"/>
  <c r="N82" i="15" s="1"/>
  <c r="H50" i="15"/>
  <c r="L50" i="15"/>
  <c r="T8" i="15" s="1"/>
  <c r="P50" i="15"/>
  <c r="T12" i="15" s="1"/>
  <c r="D39" i="15"/>
  <c r="O73" i="15" l="1"/>
  <c r="O57" i="15" s="1"/>
  <c r="M73" i="15"/>
  <c r="W10" i="15" s="1"/>
  <c r="D31" i="15"/>
  <c r="H81" i="15" s="1"/>
  <c r="E46" i="11"/>
  <c r="J60" i="15" s="1"/>
  <c r="J71" i="15" s="1"/>
  <c r="J73" i="15" s="1"/>
  <c r="J72" i="15" s="1"/>
  <c r="V10" i="15"/>
  <c r="D50" i="15"/>
  <c r="H82" i="15" s="1"/>
  <c r="T5" i="15"/>
  <c r="V13" i="15"/>
  <c r="H73" i="15"/>
  <c r="V5" i="15"/>
  <c r="V8" i="15"/>
  <c r="L73" i="15"/>
  <c r="L72" i="15" s="1"/>
  <c r="V7" i="15"/>
  <c r="I73" i="15"/>
  <c r="I72" i="15" s="1"/>
  <c r="N73" i="15"/>
  <c r="N72" i="15" s="1"/>
  <c r="V11" i="15"/>
  <c r="K73" i="15"/>
  <c r="K72" i="15" s="1"/>
  <c r="V9" i="15"/>
  <c r="V12" i="15"/>
  <c r="P73" i="15"/>
  <c r="P72" i="15" s="1"/>
  <c r="V6" i="15"/>
  <c r="O51" i="15" l="1"/>
  <c r="W13" i="15"/>
  <c r="O72" i="15"/>
  <c r="O32" i="15"/>
  <c r="D60" i="15"/>
  <c r="D71" i="15" s="1"/>
  <c r="D73" i="15" s="1"/>
  <c r="O81" i="15" s="1"/>
  <c r="O82" i="15" s="1"/>
  <c r="M72" i="15"/>
  <c r="M32" i="15"/>
  <c r="M57" i="15"/>
  <c r="M51" i="15"/>
  <c r="W9" i="15"/>
  <c r="K32" i="15"/>
  <c r="K57" i="15"/>
  <c r="K51" i="15"/>
  <c r="W5" i="15"/>
  <c r="H32" i="15"/>
  <c r="H57" i="15"/>
  <c r="H51" i="15"/>
  <c r="H72" i="15"/>
  <c r="J57" i="15"/>
  <c r="J32" i="15"/>
  <c r="W6" i="15"/>
  <c r="J51" i="15"/>
  <c r="N57" i="15"/>
  <c r="W11" i="15"/>
  <c r="N32" i="15"/>
  <c r="N51" i="15"/>
  <c r="W12" i="15"/>
  <c r="P32" i="15"/>
  <c r="P57" i="15"/>
  <c r="P51" i="15"/>
  <c r="I32" i="15"/>
  <c r="W7" i="15"/>
  <c r="I51" i="15"/>
  <c r="I57" i="15"/>
  <c r="L57" i="15"/>
  <c r="W8" i="15"/>
  <c r="L32" i="15"/>
  <c r="L51" i="15"/>
  <c r="H84" i="15" l="1"/>
  <c r="H85" i="15" s="1"/>
  <c r="I82" i="15" s="1"/>
  <c r="I84" i="15"/>
  <c r="E30" i="15"/>
  <c r="E12" i="15"/>
  <c r="E29" i="15"/>
  <c r="E61" i="15"/>
  <c r="E47" i="15"/>
  <c r="E67" i="15"/>
  <c r="E16" i="15"/>
  <c r="E15" i="15"/>
  <c r="E22" i="15"/>
  <c r="E56" i="15"/>
  <c r="E66" i="15"/>
  <c r="E9" i="15"/>
  <c r="E55" i="15"/>
  <c r="E18" i="15"/>
  <c r="E19" i="15"/>
  <c r="E44" i="15"/>
  <c r="E43" i="15"/>
  <c r="E6" i="15"/>
  <c r="E62" i="15"/>
  <c r="E38" i="15"/>
  <c r="E26" i="15"/>
  <c r="E24" i="15"/>
  <c r="E35" i="15"/>
  <c r="E69" i="15"/>
  <c r="E40" i="15"/>
  <c r="E23" i="15"/>
  <c r="E25" i="15"/>
  <c r="E63" i="15"/>
  <c r="E8" i="15"/>
  <c r="E27" i="15"/>
  <c r="E20" i="15"/>
  <c r="E10" i="15"/>
  <c r="E46" i="15"/>
  <c r="E36" i="15"/>
  <c r="E28" i="15"/>
  <c r="E31" i="15"/>
  <c r="E17" i="15"/>
  <c r="E48" i="15"/>
  <c r="E49" i="15"/>
  <c r="E21" i="15"/>
  <c r="E64" i="15"/>
  <c r="E42" i="15"/>
  <c r="E65" i="15"/>
  <c r="E37" i="15"/>
  <c r="E68" i="15"/>
  <c r="E41" i="15"/>
  <c r="E11" i="15"/>
  <c r="E14" i="15"/>
  <c r="E7" i="15"/>
  <c r="E45" i="15"/>
  <c r="E13" i="15"/>
  <c r="E54" i="15"/>
  <c r="E70" i="15"/>
  <c r="E60" i="15"/>
  <c r="E39" i="15"/>
  <c r="E50" i="15"/>
  <c r="E71" i="15"/>
  <c r="I85" i="15" l="1"/>
  <c r="I81" i="15"/>
  <c r="I83" i="15"/>
</calcChain>
</file>

<file path=xl/sharedStrings.xml><?xml version="1.0" encoding="utf-8"?>
<sst xmlns="http://schemas.openxmlformats.org/spreadsheetml/2006/main" count="810" uniqueCount="279">
  <si>
    <t>STJ</t>
  </si>
  <si>
    <t>TST</t>
  </si>
  <si>
    <t>TSE</t>
  </si>
  <si>
    <t>STM</t>
  </si>
  <si>
    <t>Eixo da Governança</t>
  </si>
  <si>
    <t>Pontuação</t>
  </si>
  <si>
    <t>Envio de Documento Comprobatório</t>
  </si>
  <si>
    <t>A quais segmentos os requisitos se aplicam:</t>
  </si>
  <si>
    <t>Tribunais de Justiça dos Estados</t>
  </si>
  <si>
    <t>Tribunais Regionais do Trabalho</t>
  </si>
  <si>
    <t>Tribunais Regionais Federais</t>
  </si>
  <si>
    <t>Tribunais Regionais Eleitorais</t>
  </si>
  <si>
    <t>Tribunais de Justiça Militar</t>
  </si>
  <si>
    <t>Art. 5º, I</t>
  </si>
  <si>
    <t>Sim</t>
  </si>
  <si>
    <t>Art. 5º, II</t>
  </si>
  <si>
    <t>-</t>
  </si>
  <si>
    <t>Art. 5º, III</t>
  </si>
  <si>
    <t>Art. 5º, IV</t>
  </si>
  <si>
    <t>Art. 5º, V</t>
  </si>
  <si>
    <t>Art. 5º, VI</t>
  </si>
  <si>
    <t>Art. 5º, VII</t>
  </si>
  <si>
    <t>Art. 5º, VIII</t>
  </si>
  <si>
    <t>Art. 5º, IX</t>
  </si>
  <si>
    <t>Art. 5º, X</t>
  </si>
  <si>
    <t>Art. 5º, XI</t>
  </si>
  <si>
    <t>Judicialização da Saúde</t>
  </si>
  <si>
    <t>Art. 5º, XII</t>
  </si>
  <si>
    <t>Total</t>
  </si>
  <si>
    <t>Eixo da Produtividade</t>
  </si>
  <si>
    <t>Art. 6º, I</t>
  </si>
  <si>
    <t>Melhores índices no IPC-Jus</t>
  </si>
  <si>
    <t>Art. 6º, II</t>
  </si>
  <si>
    <t>Redução da Taxa de Congestionamento Líquida</t>
  </si>
  <si>
    <t>Art. 6º, III</t>
  </si>
  <si>
    <t>Tempo Médio</t>
  </si>
  <si>
    <t>Art. 6º, IV</t>
  </si>
  <si>
    <t>Art. 6º, V</t>
  </si>
  <si>
    <t>Cumprimento das Metas Nacionais</t>
  </si>
  <si>
    <t>Art. 6º, VI</t>
  </si>
  <si>
    <t>Julgar processos antigos</t>
  </si>
  <si>
    <t>Art. 6º, VII</t>
  </si>
  <si>
    <t>Julgar Violência contra a Mulher</t>
  </si>
  <si>
    <t>Art. 6º, VIII</t>
  </si>
  <si>
    <t>Art. 6º, IX</t>
  </si>
  <si>
    <t>Art. 6º, X</t>
  </si>
  <si>
    <t>Art. 6º, XI</t>
  </si>
  <si>
    <t>Adoção e acolhimento</t>
  </si>
  <si>
    <t>Não</t>
  </si>
  <si>
    <t>Eixo da Transparência</t>
  </si>
  <si>
    <t>Art. 7º, I</t>
  </si>
  <si>
    <t>Ranking da Transparência</t>
  </si>
  <si>
    <t>Art. 7º, II</t>
  </si>
  <si>
    <t>Ouvidoria</t>
  </si>
  <si>
    <t>Eixo dos Dados e Tecnologia</t>
  </si>
  <si>
    <t>Art. 8º, I</t>
  </si>
  <si>
    <t>DataJud</t>
  </si>
  <si>
    <t>Art. 8º, II</t>
  </si>
  <si>
    <t>Art. 8º, III</t>
  </si>
  <si>
    <t>Art. 8º, IV</t>
  </si>
  <si>
    <t>Art. 8º, VI</t>
  </si>
  <si>
    <t>Art. 8º, VIII</t>
  </si>
  <si>
    <t>Art. 8º, IX</t>
  </si>
  <si>
    <t>Art. 8º, X</t>
  </si>
  <si>
    <t>iGov-TIC-JUD</t>
  </si>
  <si>
    <t>Total Geral</t>
  </si>
  <si>
    <t>Art. 5º, XIII</t>
  </si>
  <si>
    <t>Pontos</t>
  </si>
  <si>
    <t>Outras formas de avaliação</t>
  </si>
  <si>
    <t>Política Nacional de Justiça Restaurativa</t>
  </si>
  <si>
    <t>Art. 5º, XIV</t>
  </si>
  <si>
    <t>Art. 5º, XV</t>
  </si>
  <si>
    <t>Assédio Moral, Sexual e Discriminação</t>
  </si>
  <si>
    <t>Gestão de Memória e Documental</t>
  </si>
  <si>
    <t>Direito Assistencial</t>
  </si>
  <si>
    <t>Núcleo Justiça 4.0</t>
  </si>
  <si>
    <t>Balcão Virtual</t>
  </si>
  <si>
    <t>Alíneas</t>
  </si>
  <si>
    <t>Centro de Inteligência do Poder Judiciário</t>
  </si>
  <si>
    <t>Alíneas avaliativas</t>
  </si>
  <si>
    <t>datajud</t>
  </si>
  <si>
    <t>Incisos</t>
  </si>
  <si>
    <t>Art. 6º, XII</t>
  </si>
  <si>
    <t>Art. 5º, XVI</t>
  </si>
  <si>
    <t>Codex</t>
  </si>
  <si>
    <t>PDPJ</t>
  </si>
  <si>
    <t>Inspeções nos estabelecimentos penais</t>
  </si>
  <si>
    <t>Art. 5º, XVII</t>
  </si>
  <si>
    <t xml:space="preserve">Participação Institucional Feminina </t>
  </si>
  <si>
    <t>Resolução CNJ nº 219/2016 (priorização do 1º Grau)</t>
  </si>
  <si>
    <t xml:space="preserve">Acessibilidade e inclusão de pessoas com deficiência </t>
  </si>
  <si>
    <t>Gestão Socioambiental e IDS</t>
  </si>
  <si>
    <t>Política de Gestão da Inovação</t>
  </si>
  <si>
    <t>a.1</t>
  </si>
  <si>
    <t>a.2</t>
  </si>
  <si>
    <t>a.3</t>
  </si>
  <si>
    <t>b.1</t>
  </si>
  <si>
    <t>b.2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</si>
  <si>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</si>
  <si>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</si>
  <si>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</si>
  <si>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</si>
  <si>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</si>
  <si>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</si>
  <si>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</si>
  <si>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</si>
  <si>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</si>
  <si>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 xml:space="preserve">Melhores índices de Conciliação e Composição de Conflitos </t>
  </si>
  <si>
    <t>Assunto</t>
  </si>
  <si>
    <t>Movimento</t>
  </si>
  <si>
    <t>Item</t>
  </si>
  <si>
    <t>Complemento</t>
  </si>
  <si>
    <t>Documento Polo Ativo</t>
  </si>
  <si>
    <t>Documento Polo Passivo</t>
  </si>
  <si>
    <t>Audiência</t>
  </si>
  <si>
    <t>Remessa</t>
  </si>
  <si>
    <t>Evolução/Mudança Classe</t>
  </si>
  <si>
    <t>Temas BNPR</t>
  </si>
  <si>
    <t>Medidas Protetivas</t>
  </si>
  <si>
    <t>Instalar GMF</t>
  </si>
  <si>
    <t>Inspeções nos estabelecimentos de medidas socioeducativas</t>
  </si>
  <si>
    <t>Apoio às Vítimas de Crimes e Atos Infracionais</t>
  </si>
  <si>
    <t xml:space="preserve">c) Validação de campos de tópicos específicos </t>
  </si>
  <si>
    <t xml:space="preserve">b) validação dos campos relativos às partes </t>
  </si>
  <si>
    <t>a) Erros relacionados aos processos</t>
  </si>
  <si>
    <t>Subitem</t>
  </si>
  <si>
    <t>Descrição</t>
  </si>
  <si>
    <t>Divisão da Premiação segundo o Eixo</t>
  </si>
  <si>
    <t>Eixo</t>
  </si>
  <si>
    <t>Uso do DataJud na premiação</t>
  </si>
  <si>
    <t>Júri - sessão do júri</t>
  </si>
  <si>
    <t>Júri - assunto crime contra a vida</t>
  </si>
  <si>
    <t>Júri - polo passivo</t>
  </si>
  <si>
    <t>Art. 8º, V</t>
  </si>
  <si>
    <t>DataJud por unidade judiciária</t>
  </si>
  <si>
    <t>MPM</t>
  </si>
  <si>
    <t>Justiça do Trabalho</t>
  </si>
  <si>
    <t>Justiça Federal</t>
  </si>
  <si>
    <t>Justiça Eleitoral</t>
  </si>
  <si>
    <t>Justiça Militar Estadual</t>
  </si>
  <si>
    <t>Superior Tribunal de Justiça</t>
  </si>
  <si>
    <t>Tribunal Superior do Trabalho</t>
  </si>
  <si>
    <t>Tribunal Superior Eleitoral</t>
  </si>
  <si>
    <t>Superior Tribunal Militar</t>
  </si>
  <si>
    <t>Pontuação Máxima</t>
  </si>
  <si>
    <t>Categoria</t>
  </si>
  <si>
    <t>Justiça Estadual</t>
  </si>
  <si>
    <t>Julgar IRDR ou IAC</t>
  </si>
  <si>
    <t>Art. 6º, XIII</t>
  </si>
  <si>
    <t xml:space="preserve">Unidades judiciárias com IAD acima de 100% </t>
  </si>
  <si>
    <t>Art. 6º, XIV</t>
  </si>
  <si>
    <t>Juízo Verde</t>
  </si>
  <si>
    <t>Requisitos</t>
  </si>
  <si>
    <t>Subitens</t>
  </si>
  <si>
    <t>Requisito Atual</t>
  </si>
  <si>
    <t xml:space="preserve">Gestão participativa na elaboração das Metas Nacionais </t>
  </si>
  <si>
    <t>PID</t>
  </si>
  <si>
    <t>Eixo dos Dados e tecnologia</t>
  </si>
  <si>
    <t>Acervo Eletrònico</t>
  </si>
  <si>
    <t>PLANILHA - PRÊMIO CNJ DE QUALIDADE 2023</t>
  </si>
  <si>
    <t>Ações Penais (geral e júri)</t>
  </si>
  <si>
    <t>Art. 8º, VII</t>
  </si>
  <si>
    <t>Núcleo de cooperação judiciária</t>
  </si>
  <si>
    <t>Eixo da Produvitividade</t>
  </si>
  <si>
    <t>Capacitação de Magistrados (Res. 492)</t>
  </si>
  <si>
    <t>DGE</t>
  </si>
  <si>
    <t>RICHARD</t>
  </si>
  <si>
    <t>SEP</t>
  </si>
  <si>
    <t>SALISE</t>
  </si>
  <si>
    <t>COIN</t>
  </si>
  <si>
    <t>MIN. VIEIRA</t>
  </si>
  <si>
    <t>DMF</t>
  </si>
  <si>
    <t>MARIO GOULART</t>
  </si>
  <si>
    <t>MAURO</t>
  </si>
  <si>
    <t>MÁRCIO</t>
  </si>
  <si>
    <t>OUV</t>
  </si>
  <si>
    <t>DTI</t>
  </si>
  <si>
    <t>PRAZO 5/9</t>
  </si>
  <si>
    <t xml:space="preserve">Estruturação de juizados de violência doméstica e familiar </t>
  </si>
  <si>
    <t>Grupos vulnerabilizados - Resolução 497/2023</t>
  </si>
  <si>
    <t>Aposentadoria</t>
  </si>
  <si>
    <t>Saneamento BNMP</t>
  </si>
  <si>
    <t>Incidentes de progressão de regime</t>
  </si>
  <si>
    <t>Meta 1</t>
  </si>
  <si>
    <t>Meta 2</t>
  </si>
  <si>
    <t>Meta 3</t>
  </si>
  <si>
    <t>Meta 4</t>
  </si>
  <si>
    <t>Meta 5</t>
  </si>
  <si>
    <t>Meta 6</t>
  </si>
  <si>
    <t>Meta 7</t>
  </si>
  <si>
    <t>Meta 8</t>
  </si>
  <si>
    <t>Meta 9</t>
  </si>
  <si>
    <t>Meta 10</t>
  </si>
  <si>
    <t>Meta 11</t>
  </si>
  <si>
    <t>b.3</t>
  </si>
  <si>
    <t>representante processual</t>
  </si>
  <si>
    <t>b.4</t>
  </si>
  <si>
    <t>advogado oab</t>
  </si>
  <si>
    <t>magistrado preenchido na moviment.</t>
  </si>
  <si>
    <t>d.1</t>
  </si>
  <si>
    <t>Classe no movimento</t>
  </si>
  <si>
    <t>OJ no movimento</t>
  </si>
  <si>
    <t>d.2</t>
  </si>
  <si>
    <t>d.3</t>
  </si>
  <si>
    <t>OJ colegiado</t>
  </si>
  <si>
    <t>juízo 100% digital</t>
  </si>
  <si>
    <t>d.4</t>
  </si>
  <si>
    <t>d.5</t>
  </si>
  <si>
    <t>d.6</t>
  </si>
  <si>
    <t>Custas</t>
  </si>
  <si>
    <t>Prioridade</t>
  </si>
  <si>
    <t>Protocolo Enfrentamento à Violência Doméstica Praticada em Face de Magistradas e Servidoras</t>
  </si>
  <si>
    <t>Eleitores com deficiência</t>
  </si>
  <si>
    <t>Destinação de material de propaganda eleitoral</t>
  </si>
  <si>
    <t>% Pontos</t>
  </si>
  <si>
    <t>Valor</t>
  </si>
  <si>
    <t>a</t>
  </si>
  <si>
    <t>b</t>
  </si>
  <si>
    <t>c</t>
  </si>
  <si>
    <t>d</t>
  </si>
  <si>
    <t>e</t>
  </si>
  <si>
    <t>Art. 9º, XI</t>
  </si>
  <si>
    <t>Capacitação facilitadores grupos relexivos</t>
  </si>
  <si>
    <t>Art. 9º, I</t>
  </si>
  <si>
    <t>Art. 9º, II</t>
  </si>
  <si>
    <t>Art. 9º, III</t>
  </si>
  <si>
    <t>Art. 9º, IV</t>
  </si>
  <si>
    <t>Art. 9º, V</t>
  </si>
  <si>
    <t>Art. 9º, VI</t>
  </si>
  <si>
    <t>Art. 9º, VII</t>
  </si>
  <si>
    <t>Art. 9º, VIII</t>
  </si>
  <si>
    <t>Art. 9º, IX</t>
  </si>
  <si>
    <t>Art. 9º, X</t>
  </si>
  <si>
    <t>Art. 9º, XII</t>
  </si>
  <si>
    <t>Art. 9º, XIII</t>
  </si>
  <si>
    <t>Art. 9º, XIV</t>
  </si>
  <si>
    <t>Art. 9º, XV</t>
  </si>
  <si>
    <t>Art. 9º, XVI</t>
  </si>
  <si>
    <t>Art. 9º, XVII</t>
  </si>
  <si>
    <t>Art. 9º, XVIII</t>
  </si>
  <si>
    <t>Art. 9º, XIX</t>
  </si>
  <si>
    <t>Art. 9º, XX</t>
  </si>
  <si>
    <t>Art. 9º, XXI</t>
  </si>
  <si>
    <t>Art. 9º, XXII</t>
  </si>
  <si>
    <t>Art. 9º, XXIII</t>
  </si>
  <si>
    <t>Art. 9º, XXIV</t>
  </si>
  <si>
    <t>Art. 12, I</t>
  </si>
  <si>
    <t>Art. 12, II</t>
  </si>
  <si>
    <t>Art. 12, III</t>
  </si>
  <si>
    <t>Art. 12, IV</t>
  </si>
  <si>
    <t>Art. 10, I</t>
  </si>
  <si>
    <t>Art. 10, II</t>
  </si>
  <si>
    <t>Art. 10, III</t>
  </si>
  <si>
    <t>Art. 10, IV</t>
  </si>
  <si>
    <t>Art. 10, V</t>
  </si>
  <si>
    <t>Art. 10, VI</t>
  </si>
  <si>
    <t>Art. 10, VII</t>
  </si>
  <si>
    <t>Art. 10, VIII</t>
  </si>
  <si>
    <t>Art. 10, IX</t>
  </si>
  <si>
    <t>Art. 10, X</t>
  </si>
  <si>
    <t>Art. 10, XI</t>
  </si>
  <si>
    <t>Art. 10, XII</t>
  </si>
  <si>
    <t>Art. 10, XIII</t>
  </si>
  <si>
    <t>Art. 10, XIV</t>
  </si>
  <si>
    <t>Art. 10, XV</t>
  </si>
  <si>
    <t>Art. 11, I</t>
  </si>
  <si>
    <t>Art. 11, II</t>
  </si>
  <si>
    <t>Art. 12, V</t>
  </si>
  <si>
    <t>Art. 12, VI</t>
  </si>
  <si>
    <t>Art. 12, VII</t>
  </si>
  <si>
    <t>Art. 12, VIII</t>
  </si>
  <si>
    <t>Art. 12, IX</t>
  </si>
  <si>
    <t>Art. 12, X</t>
  </si>
  <si>
    <t>Art. 12, XI</t>
  </si>
  <si>
    <t>Art. 9º, XXV</t>
  </si>
  <si>
    <t>Política Judiciária Nacional para a Primeira Infância e estruturação de varas de Infância e Juventude</t>
  </si>
  <si>
    <t>Art. 10º, V - Metas Nacionais</t>
  </si>
  <si>
    <t>Art. 12º, I - Validação do DataJud</t>
  </si>
  <si>
    <t>PLANILHA - PRÊMIO CNJ DE QUALIDADE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</si>
</sst>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i/>
      <sz val="8"/>
      <color theme="1"/>
      <name val="Arial Narrow"/>
      <family val="2"/>
    </font>
    <font>
      <b/>
      <i/>
      <sz val="8"/>
      <color theme="0"/>
      <name val="Arial Narrow"/>
      <family val="2"/>
    </font>
    <font>
      <i/>
      <sz val="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color rgb="FFFF0000"/>
      <name val="Arial Narrow"/>
      <family val="2"/>
    </font>
    <font>
      <sz val="9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sz val="9"/>
      <color theme="0"/>
      <name val="Arial Narrow"/>
      <family val="2"/>
    </font>
    <font>
      <b/>
      <sz val="8"/>
      <color theme="1"/>
      <name val="Arial Narrow"/>
      <family val="2"/>
    </font>
    <font>
      <sz val="9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8C8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5" fillId="3" borderId="0" xfId="0" applyNumberFormat="1" applyFont="1" applyFill="1" applyAlignment="1">
      <alignment horizontal="center" vertical="center" wrapText="1"/>
    </xf>
    <xf numFmtId="1" fontId="3" fillId="0" borderId="0" xfId="1" applyNumberFormat="1" applyFont="1" applyBorder="1" applyAlignment="1">
      <alignment horizontal="center" wrapText="1"/>
    </xf>
    <xf numFmtId="1" fontId="3" fillId="0" borderId="2" xfId="1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0" fontId="16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1" fontId="4" fillId="0" borderId="1" xfId="1" applyNumberFormat="1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9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9" fontId="3" fillId="0" borderId="2" xfId="1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5" fillId="3" borderId="0" xfId="0" applyNumberFormat="1" applyFont="1" applyFill="1" applyAlignment="1">
      <alignment horizontal="center"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1" fontId="3" fillId="0" borderId="0" xfId="1" applyNumberFormat="1" applyFont="1" applyBorder="1" applyAlignment="1">
      <alignment horizontal="center" vertical="top" wrapText="1"/>
    </xf>
    <xf numFmtId="164" fontId="10" fillId="0" borderId="0" xfId="1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" fontId="3" fillId="0" borderId="2" xfId="1" applyNumberFormat="1" applyFont="1" applyBorder="1" applyAlignment="1">
      <alignment horizontal="center" vertical="top" wrapText="1"/>
    </xf>
    <xf numFmtId="164" fontId="10" fillId="0" borderId="2" xfId="1" applyNumberFormat="1" applyFont="1" applyBorder="1" applyAlignment="1">
      <alignment horizontal="center" vertical="top" wrapText="1"/>
    </xf>
    <xf numFmtId="0" fontId="14" fillId="0" borderId="0" xfId="0" applyFont="1" applyAlignment="1">
      <alignment vertical="top"/>
    </xf>
    <xf numFmtId="0" fontId="18" fillId="0" borderId="0" xfId="0" applyFont="1" applyAlignment="1">
      <alignment vertical="top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9" fontId="0" fillId="0" borderId="0" xfId="0" applyNumberFormat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center" wrapText="1"/>
    </xf>
    <xf numFmtId="1" fontId="5" fillId="3" borderId="0" xfId="0" applyNumberFormat="1" applyFont="1" applyFill="1" applyAlignment="1">
      <alignment horizontal="left" vertical="top" wrapText="1"/>
    </xf>
    <xf numFmtId="0" fontId="22" fillId="0" borderId="0" xfId="0" applyFont="1" applyAlignment="1">
      <alignment vertical="top"/>
    </xf>
    <xf numFmtId="0" fontId="22" fillId="10" borderId="0" xfId="0" applyFont="1" applyFill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164" fontId="12" fillId="0" borderId="4" xfId="1" applyNumberFormat="1" applyFont="1" applyBorder="1" applyAlignment="1">
      <alignment horizontal="center" vertical="top" wrapText="1"/>
    </xf>
    <xf numFmtId="0" fontId="3" fillId="0" borderId="4" xfId="1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 wrapText="1"/>
    </xf>
    <xf numFmtId="164" fontId="11" fillId="6" borderId="4" xfId="1" applyNumberFormat="1" applyFont="1" applyFill="1" applyBorder="1" applyAlignment="1">
      <alignment horizontal="center" vertical="top" wrapText="1"/>
    </xf>
    <xf numFmtId="0" fontId="4" fillId="6" borderId="4" xfId="1" applyNumberFormat="1" applyFont="1" applyFill="1" applyBorder="1" applyAlignment="1">
      <alignment horizontal="center" vertical="top" wrapText="1"/>
    </xf>
    <xf numFmtId="164" fontId="4" fillId="6" borderId="4" xfId="1" applyNumberFormat="1" applyFont="1" applyFill="1" applyBorder="1" applyAlignment="1">
      <alignment horizontal="center" wrapText="1"/>
    </xf>
    <xf numFmtId="9" fontId="12" fillId="0" borderId="0" xfId="1" applyFont="1" applyFill="1" applyBorder="1" applyAlignment="1">
      <alignment vertical="top" wrapText="1"/>
    </xf>
    <xf numFmtId="0" fontId="3" fillId="0" borderId="0" xfId="1" applyNumberFormat="1" applyFont="1" applyFill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164" fontId="11" fillId="8" borderId="4" xfId="1" applyNumberFormat="1" applyFont="1" applyFill="1" applyBorder="1" applyAlignment="1">
      <alignment horizontal="center" vertical="top" wrapText="1"/>
    </xf>
    <xf numFmtId="0" fontId="4" fillId="8" borderId="4" xfId="1" applyNumberFormat="1" applyFont="1" applyFill="1" applyBorder="1" applyAlignment="1">
      <alignment horizontal="center" vertical="top" wrapText="1"/>
    </xf>
    <xf numFmtId="164" fontId="4" fillId="8" borderId="4" xfId="1" applyNumberFormat="1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164" fontId="12" fillId="0" borderId="4" xfId="1" applyNumberFormat="1" applyFont="1" applyFill="1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 wrapText="1"/>
    </xf>
    <xf numFmtId="164" fontId="11" fillId="4" borderId="4" xfId="1" applyNumberFormat="1" applyFont="1" applyFill="1" applyBorder="1" applyAlignment="1">
      <alignment horizontal="center" vertical="top" wrapText="1"/>
    </xf>
    <xf numFmtId="1" fontId="21" fillId="4" borderId="4" xfId="1" applyNumberFormat="1" applyFont="1" applyFill="1" applyBorder="1" applyAlignment="1">
      <alignment horizontal="center" vertical="top" wrapText="1"/>
    </xf>
    <xf numFmtId="164" fontId="4" fillId="4" borderId="4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 wrapText="1"/>
    </xf>
    <xf numFmtId="164" fontId="11" fillId="2" borderId="4" xfId="1" applyNumberFormat="1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9" fontId="11" fillId="0" borderId="2" xfId="1" applyFont="1" applyBorder="1" applyAlignment="1">
      <alignment horizontal="center" wrapText="1"/>
    </xf>
    <xf numFmtId="0" fontId="5" fillId="1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13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18" fillId="10" borderId="0" xfId="0" applyFont="1" applyFill="1" applyAlignment="1">
      <alignment vertical="top"/>
    </xf>
    <xf numFmtId="0" fontId="19" fillId="0" borderId="0" xfId="0" applyFont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8" borderId="4" xfId="0" applyFont="1" applyFill="1" applyBorder="1" applyAlignment="1">
      <alignment vertical="top" wrapText="1"/>
    </xf>
    <xf numFmtId="0" fontId="4" fillId="8" borderId="5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4" fillId="6" borderId="6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/>
    </xf>
    <xf numFmtId="0" fontId="3" fillId="17" borderId="4" xfId="0" applyFont="1" applyFill="1" applyBorder="1" applyAlignment="1">
      <alignment horizontal="center" vertical="top"/>
    </xf>
    <xf numFmtId="0" fontId="3" fillId="18" borderId="4" xfId="0" applyFont="1" applyFill="1" applyBorder="1" applyAlignment="1">
      <alignment horizontal="center" vertical="top"/>
    </xf>
    <xf numFmtId="0" fontId="3" fillId="19" borderId="4" xfId="0" applyFont="1" applyFill="1" applyBorder="1" applyAlignment="1">
      <alignment horizontal="center" vertical="top"/>
    </xf>
    <xf numFmtId="0" fontId="3" fillId="20" borderId="4" xfId="0" applyFont="1" applyFill="1" applyBorder="1" applyAlignment="1">
      <alignment horizontal="center" vertical="top"/>
    </xf>
    <xf numFmtId="0" fontId="3" fillId="21" borderId="4" xfId="0" applyFont="1" applyFill="1" applyBorder="1" applyAlignment="1">
      <alignment horizontal="center" vertical="top"/>
    </xf>
    <xf numFmtId="0" fontId="17" fillId="22" borderId="4" xfId="0" applyFont="1" applyFill="1" applyBorder="1" applyAlignment="1">
      <alignment horizontal="center" vertical="top"/>
    </xf>
    <xf numFmtId="0" fontId="3" fillId="23" borderId="4" xfId="0" applyFont="1" applyFill="1" applyBorder="1" applyAlignment="1">
      <alignment horizontal="center" vertical="top"/>
    </xf>
    <xf numFmtId="9" fontId="3" fillId="0" borderId="0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9" fontId="3" fillId="0" borderId="0" xfId="1" applyFont="1" applyBorder="1" applyAlignment="1">
      <alignment horizontal="center" wrapText="1"/>
    </xf>
    <xf numFmtId="9" fontId="4" fillId="0" borderId="1" xfId="1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4" fillId="2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1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4" fillId="12" borderId="4" xfId="0" applyFont="1" applyFill="1" applyBorder="1" applyAlignment="1">
      <alignment horizontal="left" vertical="center"/>
    </xf>
    <xf numFmtId="0" fontId="24" fillId="12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top" wrapText="1"/>
    </xf>
    <xf numFmtId="0" fontId="15" fillId="0" borderId="2" xfId="0" applyFont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left"/>
    </xf>
    <xf numFmtId="0" fontId="5" fillId="13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6D5E0"/>
      <color rgb="FFFFE7E7"/>
      <color rgb="FFFF8989"/>
      <color rgb="FF39566B"/>
      <color rgb="FFCDF2FF"/>
      <color rgb="FF348C8C"/>
      <color rgb="FFD1EFEE"/>
      <color rgb="FFB9E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'Regras Pontuação'!$K$81</c:f>
              <c:strCache>
                <c:ptCount val="1"/>
                <c:pt idx="0">
                  <c:v>DataJud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'Regras Pontuação'!$M$80:$O$80</c:f>
              <c:strCache>
                <c:ptCount val="3"/>
                <c:pt idx="0">
                  <c:v>Incisos</c:v>
                </c:pt>
                <c:pt idx="1">
                  <c:v>Alíneas</c:v>
                </c:pt>
                <c:pt idx="2">
                  <c:v>Pontos</c:v>
                </c:pt>
              </c:strCache>
            </c:strRef>
          </c:cat>
          <c:val>
            <c:numRef>
              <c:f>'Regras Pontuação'!$M$81:$O$81</c:f>
              <c:numCache>
                <c:formatCode>0%</c:formatCode>
                <c:ptCount val="3"/>
                <c:pt idx="0">
                  <c:v>0.30188679245283018</c:v>
                </c:pt>
                <c:pt idx="1">
                  <c:v>0.45578231292517007</c:v>
                </c:pt>
                <c:pt idx="2">
                  <c:v>0.46595149253731344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C11-85CD-29E81B801834}"/>
            </c:ext>
          </c:extLst>
        </c:ser>
        <c:ser>
          <c:idx val="1"/>
          <c:order val="1"/>
          <c:tx>
            <c:strRef>
              <c:f>'Regras Pontuação'!$K$82</c:f>
              <c:strCache>
                <c:ptCount val="1"/>
                <c:pt idx="0">
                  <c:v>Outras formas de avaliação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'Regras Pontuação'!$M$80:$O$80</c:f>
              <c:strCache>
                <c:ptCount val="3"/>
                <c:pt idx="0">
                  <c:v>Incisos</c:v>
                </c:pt>
                <c:pt idx="1">
                  <c:v>Alíneas</c:v>
                </c:pt>
                <c:pt idx="2">
                  <c:v>Pontos</c:v>
                </c:pt>
              </c:strCache>
            </c:strRef>
          </c:cat>
          <c:val>
            <c:numRef>
              <c:f>'Regras Pontuação'!$M$82:$O$82</c:f>
              <c:numCache>
                <c:formatCode>0%</c:formatCode>
                <c:ptCount val="3"/>
                <c:pt idx="0">
                  <c:v>0.69811320754716988</c:v>
                </c:pt>
                <c:pt idx="1">
                  <c:v>0.54421768707482987</c:v>
                </c:pt>
                <c:pt idx="2">
                  <c:v>0.53404850746268662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D-4C11-85CD-29E81B80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3997103"/>
        <c:axId val="623991279"/>
      </c:barChart>
      <c:catAx>
        <c:axId val="6239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623991279"/>
        <c:crosses val="autoZero"/>
        <c:auto val="1"/>
        <c:lblAlgn val="ctr"/>
        <c:lblOffset val="100"/>
        <c:noMultiLvlLbl val="0"/>
      </c:catAx>
      <c:valAx>
        <c:axId val="623991279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62399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'Regras Pontuação'!$F$80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'Regras Pontuação'!$C$81:$C$84</c:f>
              <c:strCache>
                <c:ptCount val="4"/>
                <c:pt idx="0">
                  <c:v>Eixo da Governança</c:v>
                </c:pt>
                <c:pt idx="1">
                  <c:v>Eixo da Produtividade</c:v>
                </c:pt>
                <c:pt idx="2">
                  <c:v>Eixo da Transparência</c:v>
                </c:pt>
                <c:pt idx="3">
                  <c:v>Eixo dos Dados e tecnologia</c:v>
                </c:pt>
              </c:strCache>
            </c:strRef>
          </c:cat>
          <c:val>
            <c:numRef>
              <c:f>'Regras Pontuação'!$F$81:$F$84</c:f>
              <c:numCache>
                <c:formatCode>0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4909-B095-2D41A5E47862}"/>
            </c:ext>
          </c:extLst>
        </c:ser>
        <c:ser>
          <c:idx val="1"/>
          <c:order val="1"/>
          <c:tx>
            <c:strRef>
              <c:f>'Regras Pontuação'!$G$80</c:f>
              <c:strCache>
                <c:ptCount val="1"/>
                <c:pt idx="0">
                  <c:v>Subitens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'Regras Pontuação'!$C$81:$C$84</c:f>
              <c:strCache>
                <c:ptCount val="4"/>
                <c:pt idx="0">
                  <c:v>Eixo da Governança</c:v>
                </c:pt>
                <c:pt idx="1">
                  <c:v>Eixo da Produtividade</c:v>
                </c:pt>
                <c:pt idx="2">
                  <c:v>Eixo da Transparência</c:v>
                </c:pt>
                <c:pt idx="3">
                  <c:v>Eixo dos Dados e tecnologia</c:v>
                </c:pt>
              </c:strCache>
            </c:strRef>
          </c:cat>
          <c:val>
            <c:numRef>
              <c:f>'Regras Pontuação'!$G$81:$G$84</c:f>
              <c:numCache>
                <c:formatCode>0</c:formatCode>
                <c:ptCount val="4"/>
                <c:pt idx="0">
                  <c:v>59</c:v>
                </c:pt>
                <c:pt idx="1">
                  <c:v>37</c:v>
                </c:pt>
                <c:pt idx="2">
                  <c:v>2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9-4909-B095-2D41A5E4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829200144"/>
        <c:axId val="829193488"/>
      </c:barChart>
      <c:catAx>
        <c:axId val="829200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29193488"/>
        <c:crosses val="autoZero"/>
        <c:auto val="1"/>
        <c:lblAlgn val="ctr"/>
        <c:lblOffset val="100"/>
        <c:noMultiLvlLbl val="0"/>
      </c:catAx>
      <c:valAx>
        <c:axId val="829193488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8292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85</xdr:row>
      <xdr:rowOff>34925</xdr:rowOff>
    </xdr:from>
    <xdr:to>
      <xdr:col>5</xdr:col>
      <xdr:colOff>88900</xdr:colOff>
      <xdr:row>98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54665</xdr:colOff>
      <xdr:row>85</xdr:row>
      <xdr:rowOff>183184</xdr:rowOff>
    </xdr:from>
    <xdr:to>
      <xdr:col>16</xdr:col>
      <xdr:colOff>57841</xdr:colOff>
      <xdr:row>100</xdr:row>
      <xdr:rowOff>161649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387487</xdr:colOff>
      <xdr:row>85</xdr:row>
      <xdr:rowOff>181942</xdr:rowOff>
    </xdr:from>
    <xdr:to>
      <xdr:col>7</xdr:col>
      <xdr:colOff>220318</xdr:colOff>
      <xdr:row>101</xdr:row>
      <xdr:rowOff>29266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njjusbr.sharepoint.com/sites/DPJ-PrmioCNJdeQualidade/Shared%20Documents/Pr&#234;mio%20CNJ%20de%20Qualidade/2019/Planilha%20Avalia&#231;&#227;o%20Selo%202019%20-%2022112019%20-%20final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N"/>
      <sheetName val="selos"/>
      <sheetName val="pergs"/>
      <sheetName val="base"/>
      <sheetName val="bd_PLS_2019"/>
      <sheetName val="6.I"/>
      <sheetName val="6.II"/>
      <sheetName val="6.III"/>
      <sheetName val="6.IV"/>
      <sheetName val="6.V"/>
      <sheetName val="6.VI"/>
      <sheetName val="6.VII"/>
      <sheetName val="6.VIII"/>
      <sheetName val="6.IX"/>
      <sheetName val="6.X"/>
      <sheetName val="Planilha3"/>
      <sheetName val="6.XI"/>
      <sheetName val="6.XII"/>
      <sheetName val="6.XIII"/>
      <sheetName val="6.XIV"/>
      <sheetName val="6.XV"/>
      <sheetName val="7.I"/>
      <sheetName val="7.II"/>
      <sheetName val="7.III"/>
      <sheetName val="7.IV"/>
      <sheetName val="7.V"/>
      <sheetName val="7.VI"/>
      <sheetName val="7.VII"/>
      <sheetName val="7.VIII"/>
      <sheetName val="S"/>
      <sheetName val="Inciso IX"/>
      <sheetName val="Inciso X"/>
      <sheetName val="Inciso XIX"/>
      <sheetName val="8.I"/>
      <sheetName val="8.II"/>
      <sheetName val="8.III"/>
      <sheetName val="8.IV"/>
      <sheetName val="Art11º"/>
      <sheetName val="Apuração Final Selo"/>
      <sheetName val="Resultado"/>
      <sheetName val="Planilha6"/>
      <sheetName val="Ordem Pontuação"/>
      <sheetName val="Planilha2"/>
      <sheetName val="Apuração Final Selo antiga"/>
      <sheetName val="Regras Pontuação"/>
      <sheetName val="Simula"/>
      <sheetName val="Plan1"/>
      <sheetName val="Apuração Final"/>
      <sheetName val="Resumo"/>
      <sheetName val="Resumo 2"/>
      <sheetName val="Ficha tribunal"/>
      <sheetName val="Série histórica"/>
      <sheetName val="combo"/>
      <sheetName val="Aplicações dos incisos"/>
      <sheetName val="Planilha1"/>
      <sheetName val="Máxi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8">
          <cell r="B8" t="str">
            <v>Tribunal</v>
          </cell>
        </row>
      </sheetData>
      <sheetData sheetId="39"/>
      <sheetData sheetId="40"/>
      <sheetData sheetId="41"/>
      <sheetData sheetId="42"/>
      <sheetData sheetId="43">
        <row r="9">
          <cell r="B9" t="str">
            <v>STJ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88">
          <cell r="C88" t="str">
            <v>Superior Tribunal de Justiça</v>
          </cell>
        </row>
        <row r="89">
          <cell r="C89" t="str">
            <v>Superior Tribunal Militar</v>
          </cell>
        </row>
        <row r="90">
          <cell r="C90" t="str">
            <v>Tribunal Superior Eleitoral</v>
          </cell>
        </row>
        <row r="91">
          <cell r="C91" t="str">
            <v>Tribunal Superior do Trabalho</v>
          </cell>
        </row>
        <row r="92">
          <cell r="C92" t="str">
            <v>Tribunal Regional Federal da 1ª Região</v>
          </cell>
        </row>
        <row r="93">
          <cell r="C93" t="str">
            <v>Tribunal Regional Federal da 2ª Região</v>
          </cell>
        </row>
        <row r="94">
          <cell r="C94" t="str">
            <v>Tribunal Regional Federal da 3ª Região</v>
          </cell>
        </row>
        <row r="95">
          <cell r="C95" t="str">
            <v>Tribunal Regional Federal da 4ª Região</v>
          </cell>
        </row>
        <row r="96">
          <cell r="C96" t="str">
            <v>Tribunal Regional Federal da 5ª Região</v>
          </cell>
        </row>
        <row r="97">
          <cell r="C97" t="str">
            <v>Tribunal de Justiça do Estado do Acre</v>
          </cell>
        </row>
        <row r="98">
          <cell r="C98" t="str">
            <v>Tribunal de Justiça do Estado de Alagoas</v>
          </cell>
        </row>
        <row r="99">
          <cell r="C99" t="str">
            <v>Tribunal de Justiça do Estado do Amazonas</v>
          </cell>
        </row>
        <row r="100">
          <cell r="C100" t="str">
            <v>Tribunal de Justiça do Estado do Amapá</v>
          </cell>
        </row>
        <row r="101">
          <cell r="C101" t="str">
            <v>Tribunal de Justiça do Estado da Bahia</v>
          </cell>
        </row>
        <row r="102">
          <cell r="C102" t="str">
            <v>Tribunal de Justiça do Estado do Ceará</v>
          </cell>
        </row>
        <row r="103">
          <cell r="C103" t="str">
            <v>Tribunal de Justiça do Distrito Federal e Territórios</v>
          </cell>
        </row>
        <row r="104">
          <cell r="C104" t="str">
            <v>Tribunal de Justiça do Estado do Espírito Santo</v>
          </cell>
        </row>
        <row r="105">
          <cell r="C105" t="str">
            <v>Tribunal de Justiça do Estado de Goiás</v>
          </cell>
        </row>
        <row r="106">
          <cell r="C106" t="str">
            <v>Tribunal de Justiça do Estado do Maranhão</v>
          </cell>
        </row>
        <row r="107">
          <cell r="C107" t="str">
            <v>Tribunal de Justiça do Estado de Minas Gerais</v>
          </cell>
        </row>
        <row r="108">
          <cell r="C108" t="str">
            <v>Tribunal de Justiça do Estado de Mato Grosso do Sul</v>
          </cell>
        </row>
        <row r="109">
          <cell r="C109" t="str">
            <v>Tribunal de Justiça do Estado do Mato Grosso</v>
          </cell>
        </row>
        <row r="110">
          <cell r="C110" t="str">
            <v>Tribunal de Justiça do Estado do Pará</v>
          </cell>
        </row>
        <row r="111">
          <cell r="C111" t="str">
            <v>Tribunal de Justiça do Estado da Paraíba</v>
          </cell>
        </row>
        <row r="112">
          <cell r="C112" t="str">
            <v>Tribunal de Justiça do Estado de Pernambuco</v>
          </cell>
        </row>
        <row r="113">
          <cell r="C113" t="str">
            <v>Tribunal de Justiça do Estado do Piauí</v>
          </cell>
        </row>
        <row r="114">
          <cell r="C114" t="str">
            <v>Tribunal de Justiça do Estado do Paraná</v>
          </cell>
        </row>
        <row r="115">
          <cell r="C115" t="str">
            <v>Tribunal de Justiça do Estado do Rio de Janeiro</v>
          </cell>
        </row>
        <row r="116">
          <cell r="C116" t="str">
            <v>Tribunal de Justiça do Estado do Rio Grande do Norte</v>
          </cell>
        </row>
        <row r="117">
          <cell r="C117" t="str">
            <v>Tribunal de Justiça do Estado de Rondônia</v>
          </cell>
        </row>
        <row r="118">
          <cell r="C118" t="str">
            <v>Tribunal de Justiça do Estado de Roraima</v>
          </cell>
        </row>
        <row r="119">
          <cell r="C119" t="str">
            <v>Tribunal de Justiça do Estado do Rio Grande do Sul</v>
          </cell>
        </row>
        <row r="120">
          <cell r="C120" t="str">
            <v>Tribunal de Justiça do Estado de Santa Catarina</v>
          </cell>
        </row>
        <row r="121">
          <cell r="C121" t="str">
            <v>Tribunal de Justiça do Estado de Sergipe</v>
          </cell>
        </row>
        <row r="122">
          <cell r="C122" t="str">
            <v>Tribunal de Justiça do Estado de São Paulo</v>
          </cell>
        </row>
        <row r="123">
          <cell r="C123" t="str">
            <v>Tribunal de Justiça do Estado do Tocantins</v>
          </cell>
        </row>
        <row r="124">
          <cell r="C124" t="str">
            <v>Tribunal Regional do Trabalho da 01ª Região (RJ)</v>
          </cell>
        </row>
        <row r="125">
          <cell r="C125" t="str">
            <v>Tribunal Regional do Trabalho da 02ª Região (SP-RM)</v>
          </cell>
        </row>
        <row r="126">
          <cell r="C126" t="str">
            <v>Tribunal Regional do Trabalho da 03ª Região (MG)</v>
          </cell>
        </row>
        <row r="127">
          <cell r="C127" t="str">
            <v>Tribunal Regional do Trabalho da 04ª Região (RS)</v>
          </cell>
        </row>
        <row r="128">
          <cell r="C128" t="str">
            <v>Tribunal Regional do Trabalho da 05ª Região (BA)</v>
          </cell>
        </row>
        <row r="129">
          <cell r="C129" t="str">
            <v>Tribunal Regional do Trabalho da 06ª Região (PE)</v>
          </cell>
        </row>
        <row r="130">
          <cell r="C130" t="str">
            <v>Tribunal Regional do Trabalho da 07ª Região (CE)</v>
          </cell>
        </row>
        <row r="131">
          <cell r="C131" t="str">
            <v>Tribunal Regional do Trabalho da 08ª Região (PA/AP)</v>
          </cell>
        </row>
        <row r="132">
          <cell r="C132" t="str">
            <v>Tribunal Regional do Trabalho da 09ª Região (PR)</v>
          </cell>
        </row>
        <row r="133">
          <cell r="C133" t="str">
            <v>Tribunal Regional do Trabalho da 10ª Região (DF/TO)</v>
          </cell>
        </row>
        <row r="134">
          <cell r="C134" t="str">
            <v>Tribunal Regional do Trabalho da 11ª Região (AM/RR)</v>
          </cell>
        </row>
        <row r="135">
          <cell r="C135" t="str">
            <v>Tribunal Regional do Trabalho da 12ª Região (SC)</v>
          </cell>
        </row>
        <row r="136">
          <cell r="C136" t="str">
            <v>Tribunal Regional do Trabalho da 13ª Região (PB)</v>
          </cell>
        </row>
        <row r="137">
          <cell r="C137" t="str">
            <v>Tribunal Regional do Trabalho da 14ª Região (RO/AC)</v>
          </cell>
        </row>
        <row r="138">
          <cell r="C138" t="str">
            <v>Tribunal Regional do Trabalho da 15ª Região (SP)</v>
          </cell>
        </row>
        <row r="139">
          <cell r="C139" t="str">
            <v>Tribunal Regional do Trabalho da 16ª Região (MA)</v>
          </cell>
        </row>
        <row r="140">
          <cell r="C140" t="str">
            <v>Tribunal Regional do Trabalho da 17ª Região (ES)</v>
          </cell>
        </row>
        <row r="141">
          <cell r="C141" t="str">
            <v>Tribunal Regional do Trabalho da 18ª Região (GO)</v>
          </cell>
        </row>
        <row r="142">
          <cell r="C142" t="str">
            <v>Tribunal Regional do Trabalho da 19ª Região (AL)</v>
          </cell>
        </row>
        <row r="143">
          <cell r="C143" t="str">
            <v>Tribunal Regional do Trabalho da 20ª Região (SE)</v>
          </cell>
        </row>
        <row r="144">
          <cell r="C144" t="str">
            <v>Tribunal Regional do Trabalho da 21ª Região (RN)</v>
          </cell>
        </row>
        <row r="145">
          <cell r="C145" t="str">
            <v>Tribunal Regional do Trabalho da 22ª Região (PI)</v>
          </cell>
        </row>
        <row r="146">
          <cell r="C146" t="str">
            <v>Tribunal Regional do Trabalho da 23ª Região (MT)</v>
          </cell>
        </row>
        <row r="147">
          <cell r="C147" t="str">
            <v>Tribunal Regional do Trabalho da 24ª Região (MS)</v>
          </cell>
        </row>
        <row r="148">
          <cell r="C148" t="str">
            <v>Tribunal de Justiça Militar do Estado de Minas Gerais</v>
          </cell>
        </row>
        <row r="149">
          <cell r="C149" t="str">
            <v>Tribunal de Justiça Militar do Estado do Rio Grande do Sul</v>
          </cell>
        </row>
        <row r="150">
          <cell r="C150" t="str">
            <v>Tribunal de Justiça Militar do Estado de São Paulo</v>
          </cell>
        </row>
        <row r="151">
          <cell r="C151" t="str">
            <v>Tribunal Regional Eleitoral do Acre</v>
          </cell>
        </row>
        <row r="152">
          <cell r="C152" t="str">
            <v>Tribunal Regional Eleitoral de Alagoas</v>
          </cell>
        </row>
        <row r="153">
          <cell r="C153" t="str">
            <v>Tribunal Regional Eleitoral do Amazonas</v>
          </cell>
        </row>
        <row r="154">
          <cell r="C154" t="str">
            <v>Tribunal Regional Eleitoral do Amapá</v>
          </cell>
        </row>
        <row r="155">
          <cell r="C155" t="str">
            <v>Tribunal Regional Eleitoral da Bahia</v>
          </cell>
        </row>
        <row r="156">
          <cell r="C156" t="str">
            <v>Tribunal Regional Eleitoral do Ceará</v>
          </cell>
        </row>
        <row r="157">
          <cell r="C157" t="str">
            <v>Tribunal Regional Eleitoral do Distrito Federal</v>
          </cell>
        </row>
        <row r="158">
          <cell r="C158" t="str">
            <v>Tribunal Regional Eleitoral do Espírito Santo</v>
          </cell>
        </row>
        <row r="159">
          <cell r="C159" t="str">
            <v>Tribunal Regional Eleitoral de Goiás</v>
          </cell>
        </row>
        <row r="160">
          <cell r="C160" t="str">
            <v>Tribunal Regional Eleitoral do Maranhão</v>
          </cell>
        </row>
        <row r="161">
          <cell r="C161" t="str">
            <v>Tribunal Regional Eleitoral de Minas Gerais</v>
          </cell>
        </row>
        <row r="162">
          <cell r="C162" t="str">
            <v>Tribunal Regional Eleitoral do Mato Grosso do Sul</v>
          </cell>
        </row>
        <row r="163">
          <cell r="C163" t="str">
            <v>Tribunal Regional Eleitoral do Mato Grosso</v>
          </cell>
        </row>
        <row r="164">
          <cell r="C164" t="str">
            <v>Tribunal Regional Eleitoral do Pará</v>
          </cell>
        </row>
        <row r="165">
          <cell r="C165" t="str">
            <v>Tribunal Regional Eleitoral da Paraíba</v>
          </cell>
        </row>
        <row r="166">
          <cell r="C166" t="str">
            <v>Tribunal Regional Eleitoral de Pernambuco</v>
          </cell>
        </row>
        <row r="167">
          <cell r="C167" t="str">
            <v>Tribunal Regional Eleitoral do Piauí</v>
          </cell>
        </row>
        <row r="168">
          <cell r="C168" t="str">
            <v>Tribunal Regional Eleitoral do Paraná</v>
          </cell>
        </row>
        <row r="169">
          <cell r="C169" t="str">
            <v>Tribunal Regional Eleitoral do Rio de Janeiro</v>
          </cell>
        </row>
        <row r="170">
          <cell r="C170" t="str">
            <v>Tribunal Regional Eleitoral do Rio Grande do Norte</v>
          </cell>
        </row>
        <row r="171">
          <cell r="C171" t="str">
            <v>Tribunal Regional Eleitoral de Rondônia</v>
          </cell>
        </row>
        <row r="172">
          <cell r="C172" t="str">
            <v>Tribunal Regional Eleitoral de Roraima</v>
          </cell>
        </row>
        <row r="173">
          <cell r="C173" t="str">
            <v>Tribunal Regional Eleitoral do Rio Grande do Sul</v>
          </cell>
        </row>
        <row r="174">
          <cell r="C174" t="str">
            <v>Tribunal Regional Eleitoral de Santa Catarina</v>
          </cell>
        </row>
        <row r="175">
          <cell r="C175" t="str">
            <v>Tribunal Regional Eleitoral de Sergipe</v>
          </cell>
        </row>
        <row r="176">
          <cell r="C176" t="str">
            <v>Tribunal Regional Eleitoral de São Paulo</v>
          </cell>
        </row>
        <row r="177">
          <cell r="C177" t="str">
            <v>Tribunal Regional Eleitoral do Tocantins</v>
          </cell>
        </row>
      </sheetData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C138"/>
  <sheetViews>
    <sheetView showGridLines="0" tabSelected="1" zoomScale="115" zoomScaleNormal="115" workbookViewId="0">
      <selection activeCell="T15" sqref="T15"/>
    </sheetView>
  </sheetViews>
  <sheetFormatPr defaultColWidth="24.28515625" defaultRowHeight="13.5" x14ac:dyDescent="0.25"/>
  <cols>
    <col min="1" max="1" width="5.5703125" style="44" customWidth="1"/>
    <col min="2" max="2" width="11.85546875" style="22" customWidth="1"/>
    <col min="3" max="3" width="26.42578125" style="22" customWidth="1"/>
    <col min="4" max="5" width="4.85546875" style="24" customWidth="1"/>
    <col min="6" max="6" width="9" style="23" customWidth="1"/>
    <col min="7" max="7" width="11" style="3" customWidth="1"/>
    <col min="8" max="16" width="9.140625" style="3" customWidth="1"/>
    <col min="17" max="17" width="7" style="2" customWidth="1"/>
    <col min="18" max="18" width="19.140625" style="2" bestFit="1" customWidth="1"/>
    <col min="19" max="19" width="14.28515625" style="2" bestFit="1" customWidth="1"/>
    <col min="20" max="20" width="16.5703125" style="2" bestFit="1" customWidth="1"/>
    <col min="21" max="21" width="15.85546875" style="2" bestFit="1" customWidth="1"/>
    <col min="22" max="22" width="20.5703125" style="2" bestFit="1" customWidth="1"/>
    <col min="23" max="23" width="13.5703125" style="2" bestFit="1" customWidth="1"/>
    <col min="24" max="24" width="15.28515625" style="2" customWidth="1"/>
    <col min="25" max="27" width="7.5703125" style="2" customWidth="1"/>
    <col min="28" max="28" width="5.7109375" style="2" customWidth="1"/>
    <col min="29" max="16384" width="24.28515625" style="2"/>
  </cols>
  <sheetData>
    <row r="2" spans="1:25" ht="18" x14ac:dyDescent="0.25">
      <c r="B2" s="137" t="s">
        <v>278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5" x14ac:dyDescent="0.25">
      <c r="P3" s="21"/>
    </row>
    <row r="4" spans="1:25" ht="27" x14ac:dyDescent="0.25">
      <c r="B4" s="140" t="s">
        <v>4</v>
      </c>
      <c r="C4" s="140" t="s">
        <v>154</v>
      </c>
      <c r="D4" s="140" t="s">
        <v>5</v>
      </c>
      <c r="E4" s="140"/>
      <c r="F4" s="140" t="s">
        <v>79</v>
      </c>
      <c r="G4" s="138" t="s">
        <v>6</v>
      </c>
      <c r="H4" s="139" t="s">
        <v>7</v>
      </c>
      <c r="I4" s="139"/>
      <c r="J4" s="139"/>
      <c r="K4" s="139"/>
      <c r="L4" s="139"/>
      <c r="M4" s="139"/>
      <c r="N4" s="139"/>
      <c r="O4" s="139"/>
      <c r="P4" s="139"/>
      <c r="R4" s="94" t="s">
        <v>145</v>
      </c>
      <c r="S4" s="94" t="s">
        <v>4</v>
      </c>
      <c r="T4" s="94" t="s">
        <v>163</v>
      </c>
      <c r="U4" s="94" t="s">
        <v>49</v>
      </c>
      <c r="V4" s="94" t="s">
        <v>54</v>
      </c>
      <c r="W4" s="94" t="s">
        <v>144</v>
      </c>
    </row>
    <row r="5" spans="1:25" ht="40.5" x14ac:dyDescent="0.25">
      <c r="B5" s="140"/>
      <c r="C5" s="140"/>
      <c r="D5" s="140"/>
      <c r="E5" s="140"/>
      <c r="F5" s="140"/>
      <c r="G5" s="138"/>
      <c r="H5" s="83" t="s">
        <v>8</v>
      </c>
      <c r="I5" s="83" t="s">
        <v>9</v>
      </c>
      <c r="J5" s="83" t="s">
        <v>10</v>
      </c>
      <c r="K5" s="83" t="s">
        <v>11</v>
      </c>
      <c r="L5" s="83" t="s">
        <v>12</v>
      </c>
      <c r="M5" s="83" t="s">
        <v>0</v>
      </c>
      <c r="N5" s="83" t="s">
        <v>1</v>
      </c>
      <c r="O5" s="83" t="s">
        <v>2</v>
      </c>
      <c r="P5" s="83" t="s">
        <v>3</v>
      </c>
      <c r="R5" s="95" t="s">
        <v>146</v>
      </c>
      <c r="S5" s="59">
        <f>H31</f>
        <v>660</v>
      </c>
      <c r="T5" s="59">
        <f>H50</f>
        <v>715</v>
      </c>
      <c r="U5" s="59">
        <f>H56</f>
        <v>120</v>
      </c>
      <c r="V5" s="59">
        <f>H71</f>
        <v>649</v>
      </c>
      <c r="W5" s="96">
        <f>H73</f>
        <v>2144</v>
      </c>
    </row>
    <row r="6" spans="1:25" ht="27" x14ac:dyDescent="0.25">
      <c r="A6" s="47"/>
      <c r="B6" s="54" t="s">
        <v>223</v>
      </c>
      <c r="C6" s="55" t="s">
        <v>89</v>
      </c>
      <c r="D6" s="77">
        <v>55</v>
      </c>
      <c r="E6" s="75">
        <f t="shared" ref="E6:E31" si="0">D6/D$73</f>
        <v>2.5652985074626867E-2</v>
      </c>
      <c r="F6" s="58">
        <v>7</v>
      </c>
      <c r="G6" s="59" t="s">
        <v>48</v>
      </c>
      <c r="H6" s="59">
        <f>$D6</f>
        <v>55</v>
      </c>
      <c r="I6" s="59">
        <f>$D6</f>
        <v>55</v>
      </c>
      <c r="J6" s="59">
        <f>$D6</f>
        <v>55</v>
      </c>
      <c r="K6" s="59" t="s">
        <v>16</v>
      </c>
      <c r="L6" s="59">
        <f>$D6</f>
        <v>55</v>
      </c>
      <c r="M6" s="59" t="s">
        <v>16</v>
      </c>
      <c r="N6" s="59" t="s">
        <v>16</v>
      </c>
      <c r="O6" s="59" t="s">
        <v>16</v>
      </c>
      <c r="P6" s="59" t="s">
        <v>16</v>
      </c>
      <c r="R6" s="95" t="s">
        <v>137</v>
      </c>
      <c r="S6" s="59">
        <f>J31</f>
        <v>500</v>
      </c>
      <c r="T6" s="59">
        <f>J50</f>
        <v>585</v>
      </c>
      <c r="U6" s="59">
        <f>J56</f>
        <v>120</v>
      </c>
      <c r="V6" s="59">
        <f>J71</f>
        <v>599</v>
      </c>
      <c r="W6" s="96">
        <f>J73</f>
        <v>1804</v>
      </c>
      <c r="Y6" s="35"/>
    </row>
    <row r="7" spans="1:25" ht="27" x14ac:dyDescent="0.25">
      <c r="A7" s="47"/>
      <c r="B7" s="54" t="s">
        <v>224</v>
      </c>
      <c r="C7" s="55" t="s">
        <v>155</v>
      </c>
      <c r="D7" s="77">
        <v>60</v>
      </c>
      <c r="E7" s="75">
        <f t="shared" si="0"/>
        <v>2.7985074626865673E-2</v>
      </c>
      <c r="F7" s="58">
        <v>4</v>
      </c>
      <c r="G7" s="59" t="s">
        <v>14</v>
      </c>
      <c r="H7" s="59">
        <f t="shared" ref="H7:P14" si="1">$D7</f>
        <v>60</v>
      </c>
      <c r="I7" s="59">
        <f t="shared" si="1"/>
        <v>60</v>
      </c>
      <c r="J7" s="59">
        <f t="shared" si="1"/>
        <v>60</v>
      </c>
      <c r="K7" s="59">
        <f t="shared" si="1"/>
        <v>60</v>
      </c>
      <c r="L7" s="59">
        <f t="shared" si="1"/>
        <v>60</v>
      </c>
      <c r="M7" s="59">
        <f t="shared" si="1"/>
        <v>60</v>
      </c>
      <c r="N7" s="59">
        <f t="shared" si="1"/>
        <v>60</v>
      </c>
      <c r="O7" s="59">
        <f t="shared" si="1"/>
        <v>60</v>
      </c>
      <c r="P7" s="59">
        <f t="shared" si="1"/>
        <v>60</v>
      </c>
      <c r="R7" s="95" t="s">
        <v>136</v>
      </c>
      <c r="S7" s="59">
        <f>I31</f>
        <v>405</v>
      </c>
      <c r="T7" s="59">
        <f>I50</f>
        <v>425</v>
      </c>
      <c r="U7" s="59">
        <f>I56</f>
        <v>120</v>
      </c>
      <c r="V7" s="59">
        <f>I71</f>
        <v>569</v>
      </c>
      <c r="W7" s="96">
        <f>I73</f>
        <v>1519</v>
      </c>
      <c r="Y7" s="35"/>
    </row>
    <row r="8" spans="1:25" x14ac:dyDescent="0.25">
      <c r="A8" s="47"/>
      <c r="B8" s="54" t="s">
        <v>225</v>
      </c>
      <c r="C8" s="55" t="s">
        <v>91</v>
      </c>
      <c r="D8" s="77">
        <v>25</v>
      </c>
      <c r="E8" s="75">
        <f t="shared" si="0"/>
        <v>1.1660447761194031E-2</v>
      </c>
      <c r="F8" s="58">
        <v>1</v>
      </c>
      <c r="G8" s="59" t="s">
        <v>48</v>
      </c>
      <c r="H8" s="59">
        <f t="shared" si="1"/>
        <v>25</v>
      </c>
      <c r="I8" s="59">
        <f t="shared" si="1"/>
        <v>25</v>
      </c>
      <c r="J8" s="59">
        <f t="shared" si="1"/>
        <v>25</v>
      </c>
      <c r="K8" s="59">
        <f t="shared" si="1"/>
        <v>25</v>
      </c>
      <c r="L8" s="59">
        <f t="shared" si="1"/>
        <v>25</v>
      </c>
      <c r="M8" s="59">
        <f t="shared" si="1"/>
        <v>25</v>
      </c>
      <c r="N8" s="59">
        <f t="shared" si="1"/>
        <v>25</v>
      </c>
      <c r="O8" s="59">
        <f t="shared" si="1"/>
        <v>25</v>
      </c>
      <c r="P8" s="59">
        <f t="shared" si="1"/>
        <v>25</v>
      </c>
      <c r="R8" s="95" t="s">
        <v>139</v>
      </c>
      <c r="S8" s="59">
        <f>L31</f>
        <v>395</v>
      </c>
      <c r="T8" s="59">
        <f>L50</f>
        <v>290</v>
      </c>
      <c r="U8" s="59">
        <f>L56</f>
        <v>120</v>
      </c>
      <c r="V8" s="59">
        <f>L71</f>
        <v>557</v>
      </c>
      <c r="W8" s="96">
        <f>L73</f>
        <v>1362</v>
      </c>
      <c r="Y8" s="35"/>
    </row>
    <row r="9" spans="1:25" x14ac:dyDescent="0.25">
      <c r="A9" s="47"/>
      <c r="B9" s="54" t="s">
        <v>226</v>
      </c>
      <c r="C9" s="55" t="s">
        <v>26</v>
      </c>
      <c r="D9" s="77">
        <v>50</v>
      </c>
      <c r="E9" s="75">
        <f t="shared" si="0"/>
        <v>2.3320895522388061E-2</v>
      </c>
      <c r="F9" s="58">
        <v>5</v>
      </c>
      <c r="G9" s="59" t="s">
        <v>48</v>
      </c>
      <c r="H9" s="59">
        <v>30</v>
      </c>
      <c r="I9" s="76" t="s">
        <v>16</v>
      </c>
      <c r="J9" s="76" t="s">
        <v>16</v>
      </c>
      <c r="K9" s="76" t="s">
        <v>16</v>
      </c>
      <c r="L9" s="76" t="s">
        <v>16</v>
      </c>
      <c r="M9" s="76" t="s">
        <v>16</v>
      </c>
      <c r="N9" s="76" t="s">
        <v>16</v>
      </c>
      <c r="O9" s="76" t="s">
        <v>16</v>
      </c>
      <c r="P9" s="76" t="s">
        <v>16</v>
      </c>
      <c r="R9" s="95" t="s">
        <v>138</v>
      </c>
      <c r="S9" s="59">
        <f>K31</f>
        <v>345</v>
      </c>
      <c r="T9" s="59">
        <f>K50</f>
        <v>280</v>
      </c>
      <c r="U9" s="59">
        <f>K56</f>
        <v>120</v>
      </c>
      <c r="V9" s="59">
        <f>K71</f>
        <v>557</v>
      </c>
      <c r="W9" s="96">
        <f>K73</f>
        <v>1302</v>
      </c>
      <c r="Y9" s="35"/>
    </row>
    <row r="10" spans="1:25" x14ac:dyDescent="0.25">
      <c r="A10" s="47"/>
      <c r="B10" s="54" t="s">
        <v>227</v>
      </c>
      <c r="C10" s="55" t="s">
        <v>78</v>
      </c>
      <c r="D10" s="77">
        <v>15</v>
      </c>
      <c r="E10" s="75">
        <f t="shared" si="0"/>
        <v>6.9962686567164182E-3</v>
      </c>
      <c r="F10" s="58">
        <v>1</v>
      </c>
      <c r="G10" s="59" t="s">
        <v>14</v>
      </c>
      <c r="H10" s="59">
        <f t="shared" si="1"/>
        <v>15</v>
      </c>
      <c r="I10" s="59">
        <f t="shared" si="1"/>
        <v>15</v>
      </c>
      <c r="J10" s="59">
        <f t="shared" si="1"/>
        <v>15</v>
      </c>
      <c r="K10" s="59" t="s">
        <v>16</v>
      </c>
      <c r="L10" s="59" t="s">
        <v>16</v>
      </c>
      <c r="M10" s="59" t="s">
        <v>16</v>
      </c>
      <c r="N10" s="59" t="s">
        <v>16</v>
      </c>
      <c r="O10" s="59" t="s">
        <v>16</v>
      </c>
      <c r="P10" s="59" t="s">
        <v>16</v>
      </c>
      <c r="R10" s="95" t="s">
        <v>140</v>
      </c>
      <c r="S10" s="59">
        <f>M31</f>
        <v>265</v>
      </c>
      <c r="T10" s="59">
        <f>M50</f>
        <v>280</v>
      </c>
      <c r="U10" s="59">
        <f>M56</f>
        <v>120</v>
      </c>
      <c r="V10" s="59">
        <f>M71</f>
        <v>479</v>
      </c>
      <c r="W10" s="96">
        <f>M73</f>
        <v>1144</v>
      </c>
      <c r="Y10" s="35"/>
    </row>
    <row r="11" spans="1:25" x14ac:dyDescent="0.25">
      <c r="A11" s="47"/>
      <c r="B11" s="54" t="s">
        <v>228</v>
      </c>
      <c r="C11" s="55" t="s">
        <v>72</v>
      </c>
      <c r="D11" s="77">
        <v>20</v>
      </c>
      <c r="E11" s="75">
        <f t="shared" si="0"/>
        <v>9.3283582089552231E-3</v>
      </c>
      <c r="F11" s="58">
        <v>2</v>
      </c>
      <c r="G11" s="59" t="s">
        <v>14</v>
      </c>
      <c r="H11" s="59">
        <f t="shared" si="1"/>
        <v>20</v>
      </c>
      <c r="I11" s="59">
        <f t="shared" si="1"/>
        <v>20</v>
      </c>
      <c r="J11" s="59">
        <f t="shared" si="1"/>
        <v>20</v>
      </c>
      <c r="K11" s="59">
        <f t="shared" si="1"/>
        <v>20</v>
      </c>
      <c r="L11" s="59">
        <f t="shared" si="1"/>
        <v>20</v>
      </c>
      <c r="M11" s="59">
        <f t="shared" si="1"/>
        <v>20</v>
      </c>
      <c r="N11" s="59">
        <f t="shared" si="1"/>
        <v>20</v>
      </c>
      <c r="O11" s="59">
        <f t="shared" si="1"/>
        <v>20</v>
      </c>
      <c r="P11" s="59">
        <f t="shared" si="1"/>
        <v>20</v>
      </c>
      <c r="R11" s="95" t="s">
        <v>141</v>
      </c>
      <c r="S11" s="59">
        <f>N31</f>
        <v>265</v>
      </c>
      <c r="T11" s="59">
        <f>N50</f>
        <v>240</v>
      </c>
      <c r="U11" s="59">
        <f>N56</f>
        <v>120</v>
      </c>
      <c r="V11" s="59">
        <f>N71</f>
        <v>479</v>
      </c>
      <c r="W11" s="96">
        <f>N73</f>
        <v>1104</v>
      </c>
      <c r="X11" s="36"/>
      <c r="Y11" s="35"/>
    </row>
    <row r="12" spans="1:25" x14ac:dyDescent="0.25">
      <c r="A12" s="47"/>
      <c r="B12" s="54" t="s">
        <v>229</v>
      </c>
      <c r="C12" s="55" t="s">
        <v>73</v>
      </c>
      <c r="D12" s="77">
        <v>30</v>
      </c>
      <c r="E12" s="75">
        <f t="shared" si="0"/>
        <v>1.3992537313432836E-2</v>
      </c>
      <c r="F12" s="58">
        <v>2</v>
      </c>
      <c r="G12" s="59" t="s">
        <v>14</v>
      </c>
      <c r="H12" s="59">
        <f t="shared" si="1"/>
        <v>30</v>
      </c>
      <c r="I12" s="59">
        <f t="shared" si="1"/>
        <v>30</v>
      </c>
      <c r="J12" s="59">
        <f t="shared" si="1"/>
        <v>30</v>
      </c>
      <c r="K12" s="59">
        <f t="shared" si="1"/>
        <v>30</v>
      </c>
      <c r="L12" s="59">
        <f t="shared" si="1"/>
        <v>30</v>
      </c>
      <c r="M12" s="59">
        <f t="shared" si="1"/>
        <v>30</v>
      </c>
      <c r="N12" s="59">
        <f t="shared" si="1"/>
        <v>30</v>
      </c>
      <c r="O12" s="59">
        <f t="shared" si="1"/>
        <v>30</v>
      </c>
      <c r="P12" s="59">
        <f t="shared" si="1"/>
        <v>30</v>
      </c>
      <c r="R12" s="95" t="s">
        <v>143</v>
      </c>
      <c r="S12" s="59">
        <f>P31</f>
        <v>265</v>
      </c>
      <c r="T12" s="59">
        <f>P50</f>
        <v>240</v>
      </c>
      <c r="U12" s="59">
        <f>P56</f>
        <v>120</v>
      </c>
      <c r="V12" s="59">
        <f>P71</f>
        <v>477</v>
      </c>
      <c r="W12" s="96">
        <f>P73</f>
        <v>1102</v>
      </c>
      <c r="Y12" s="35"/>
    </row>
    <row r="13" spans="1:25" x14ac:dyDescent="0.25">
      <c r="A13" s="47"/>
      <c r="B13" s="54" t="s">
        <v>230</v>
      </c>
      <c r="C13" s="55" t="s">
        <v>69</v>
      </c>
      <c r="D13" s="77">
        <v>40</v>
      </c>
      <c r="E13" s="75">
        <f t="shared" si="0"/>
        <v>1.8656716417910446E-2</v>
      </c>
      <c r="F13" s="58">
        <v>3</v>
      </c>
      <c r="G13" s="59" t="s">
        <v>14</v>
      </c>
      <c r="H13" s="59">
        <f t="shared" si="1"/>
        <v>40</v>
      </c>
      <c r="I13" s="59" t="s">
        <v>16</v>
      </c>
      <c r="J13" s="59">
        <f t="shared" si="1"/>
        <v>40</v>
      </c>
      <c r="K13" s="59" t="s">
        <v>16</v>
      </c>
      <c r="L13" s="59" t="s">
        <v>16</v>
      </c>
      <c r="M13" s="59" t="s">
        <v>16</v>
      </c>
      <c r="N13" s="59" t="s">
        <v>16</v>
      </c>
      <c r="O13" s="59" t="s">
        <v>16</v>
      </c>
      <c r="P13" s="59" t="s">
        <v>16</v>
      </c>
      <c r="R13" s="95" t="s">
        <v>142</v>
      </c>
      <c r="S13" s="59">
        <f>O31</f>
        <v>255</v>
      </c>
      <c r="T13" s="59">
        <f>O50</f>
        <v>170</v>
      </c>
      <c r="U13" s="59">
        <f>O56</f>
        <v>120</v>
      </c>
      <c r="V13" s="59">
        <f>O71</f>
        <v>477</v>
      </c>
      <c r="W13" s="96">
        <f>O73</f>
        <v>1022</v>
      </c>
    </row>
    <row r="14" spans="1:25" x14ac:dyDescent="0.25">
      <c r="A14" s="47"/>
      <c r="B14" s="54" t="s">
        <v>231</v>
      </c>
      <c r="C14" s="55" t="s">
        <v>119</v>
      </c>
      <c r="D14" s="77">
        <v>20</v>
      </c>
      <c r="E14" s="75">
        <f t="shared" si="0"/>
        <v>9.3283582089552231E-3</v>
      </c>
      <c r="F14" s="58">
        <v>2</v>
      </c>
      <c r="G14" s="59" t="s">
        <v>14</v>
      </c>
      <c r="H14" s="59">
        <f t="shared" si="1"/>
        <v>20</v>
      </c>
      <c r="I14" s="59" t="s">
        <v>16</v>
      </c>
      <c r="J14" s="59">
        <f t="shared" si="1"/>
        <v>20</v>
      </c>
      <c r="K14" s="59" t="s">
        <v>16</v>
      </c>
      <c r="L14" s="59" t="s">
        <v>16</v>
      </c>
      <c r="M14" s="59" t="s">
        <v>16</v>
      </c>
      <c r="N14" s="59" t="s">
        <v>16</v>
      </c>
      <c r="O14" s="59" t="s">
        <v>16</v>
      </c>
      <c r="P14" s="59" t="s">
        <v>16</v>
      </c>
    </row>
    <row r="15" spans="1:25" x14ac:dyDescent="0.25">
      <c r="A15" s="47"/>
      <c r="B15" s="54" t="s">
        <v>232</v>
      </c>
      <c r="C15" s="55" t="s">
        <v>86</v>
      </c>
      <c r="D15" s="77">
        <v>30</v>
      </c>
      <c r="E15" s="75">
        <f t="shared" si="0"/>
        <v>1.3992537313432836E-2</v>
      </c>
      <c r="F15" s="58">
        <v>1</v>
      </c>
      <c r="G15" s="59" t="s">
        <v>48</v>
      </c>
      <c r="H15" s="59">
        <f t="shared" ref="H15" si="2">$D15</f>
        <v>30</v>
      </c>
      <c r="I15" s="59" t="s">
        <v>16</v>
      </c>
      <c r="J15" s="59" t="s">
        <v>16</v>
      </c>
      <c r="K15" s="59" t="s">
        <v>16</v>
      </c>
      <c r="L15" s="59" t="s">
        <v>16</v>
      </c>
      <c r="M15" s="59" t="s">
        <v>16</v>
      </c>
      <c r="N15" s="59" t="s">
        <v>16</v>
      </c>
      <c r="O15" s="59" t="s">
        <v>16</v>
      </c>
      <c r="P15" s="59" t="s">
        <v>16</v>
      </c>
    </row>
    <row r="16" spans="1:25" ht="27" x14ac:dyDescent="0.25">
      <c r="A16" s="47"/>
      <c r="B16" s="54" t="s">
        <v>221</v>
      </c>
      <c r="C16" s="55" t="s">
        <v>120</v>
      </c>
      <c r="D16" s="77">
        <v>30</v>
      </c>
      <c r="E16" s="75">
        <f t="shared" si="0"/>
        <v>1.3992537313432836E-2</v>
      </c>
      <c r="F16" s="58">
        <v>2</v>
      </c>
      <c r="G16" s="59" t="s">
        <v>48</v>
      </c>
      <c r="H16" s="59">
        <f t="shared" ref="H16:H19" si="3">$D16</f>
        <v>30</v>
      </c>
      <c r="I16" s="59" t="s">
        <v>16</v>
      </c>
      <c r="J16" s="59" t="s">
        <v>16</v>
      </c>
      <c r="K16" s="59" t="s">
        <v>16</v>
      </c>
      <c r="L16" s="59" t="s">
        <v>16</v>
      </c>
      <c r="M16" s="59" t="s">
        <v>16</v>
      </c>
      <c r="N16" s="59" t="s">
        <v>16</v>
      </c>
      <c r="O16" s="59" t="s">
        <v>16</v>
      </c>
      <c r="P16" s="59" t="s">
        <v>16</v>
      </c>
    </row>
    <row r="17" spans="1:24" x14ac:dyDescent="0.25">
      <c r="A17" s="47"/>
      <c r="B17" s="54" t="s">
        <v>233</v>
      </c>
      <c r="C17" s="55" t="s">
        <v>88</v>
      </c>
      <c r="D17" s="77">
        <v>45</v>
      </c>
      <c r="E17" s="75">
        <f t="shared" si="0"/>
        <v>2.0988805970149255E-2</v>
      </c>
      <c r="F17" s="58">
        <v>5</v>
      </c>
      <c r="G17" s="59" t="s">
        <v>14</v>
      </c>
      <c r="H17" s="59">
        <f t="shared" si="3"/>
        <v>45</v>
      </c>
      <c r="I17" s="59">
        <v>30</v>
      </c>
      <c r="J17" s="59">
        <v>45</v>
      </c>
      <c r="K17" s="59">
        <v>20</v>
      </c>
      <c r="L17" s="59">
        <v>35</v>
      </c>
      <c r="M17" s="59">
        <v>20</v>
      </c>
      <c r="N17" s="59">
        <v>20</v>
      </c>
      <c r="O17" s="59">
        <v>20</v>
      </c>
      <c r="P17" s="59">
        <v>20</v>
      </c>
    </row>
    <row r="18" spans="1:24" ht="27" x14ac:dyDescent="0.25">
      <c r="A18" s="47"/>
      <c r="B18" s="54" t="s">
        <v>234</v>
      </c>
      <c r="C18" s="55" t="s">
        <v>121</v>
      </c>
      <c r="D18" s="77">
        <v>20</v>
      </c>
      <c r="E18" s="75">
        <f t="shared" si="0"/>
        <v>9.3283582089552231E-3</v>
      </c>
      <c r="F18" s="58">
        <v>3</v>
      </c>
      <c r="G18" s="59" t="s">
        <v>14</v>
      </c>
      <c r="H18" s="59">
        <f t="shared" si="3"/>
        <v>20</v>
      </c>
      <c r="I18" s="59" t="s">
        <v>16</v>
      </c>
      <c r="J18" s="59">
        <f>$D18</f>
        <v>20</v>
      </c>
      <c r="K18" s="59" t="s">
        <v>16</v>
      </c>
      <c r="L18" s="59" t="s">
        <v>16</v>
      </c>
      <c r="M18" s="59" t="s">
        <v>16</v>
      </c>
      <c r="N18" s="59" t="s">
        <v>16</v>
      </c>
      <c r="O18" s="59" t="s">
        <v>16</v>
      </c>
      <c r="P18" s="59" t="s">
        <v>16</v>
      </c>
    </row>
    <row r="19" spans="1:24" ht="27" x14ac:dyDescent="0.25">
      <c r="A19" s="47"/>
      <c r="B19" s="54" t="s">
        <v>235</v>
      </c>
      <c r="C19" s="55" t="s">
        <v>90</v>
      </c>
      <c r="D19" s="77">
        <v>40</v>
      </c>
      <c r="E19" s="75">
        <f t="shared" si="0"/>
        <v>1.8656716417910446E-2</v>
      </c>
      <c r="F19" s="58">
        <v>5</v>
      </c>
      <c r="G19" s="59" t="s">
        <v>14</v>
      </c>
      <c r="H19" s="59">
        <f t="shared" si="3"/>
        <v>40</v>
      </c>
      <c r="I19" s="59">
        <v>40</v>
      </c>
      <c r="J19" s="59">
        <v>40</v>
      </c>
      <c r="K19" s="59">
        <v>40</v>
      </c>
      <c r="L19" s="59">
        <v>40</v>
      </c>
      <c r="M19" s="59">
        <v>40</v>
      </c>
      <c r="N19" s="59">
        <v>40</v>
      </c>
      <c r="O19" s="59">
        <v>40</v>
      </c>
      <c r="P19" s="59">
        <v>40</v>
      </c>
    </row>
    <row r="20" spans="1:24" x14ac:dyDescent="0.25">
      <c r="A20" s="47"/>
      <c r="B20" s="54" t="s">
        <v>236</v>
      </c>
      <c r="C20" s="55" t="s">
        <v>92</v>
      </c>
      <c r="D20" s="77">
        <v>20</v>
      </c>
      <c r="E20" s="75">
        <f t="shared" si="0"/>
        <v>9.3283582089552231E-3</v>
      </c>
      <c r="F20" s="58">
        <v>2</v>
      </c>
      <c r="G20" s="59" t="s">
        <v>14</v>
      </c>
      <c r="H20" s="59">
        <f t="shared" ref="H20" si="4">$D20</f>
        <v>20</v>
      </c>
      <c r="I20" s="59">
        <f t="shared" ref="H20:P21" si="5">$D20</f>
        <v>20</v>
      </c>
      <c r="J20" s="59">
        <f t="shared" si="5"/>
        <v>20</v>
      </c>
      <c r="K20" s="59">
        <f t="shared" si="5"/>
        <v>20</v>
      </c>
      <c r="L20" s="59">
        <f t="shared" si="5"/>
        <v>20</v>
      </c>
      <c r="M20" s="59">
        <f t="shared" si="5"/>
        <v>20</v>
      </c>
      <c r="N20" s="59">
        <f t="shared" si="5"/>
        <v>20</v>
      </c>
      <c r="O20" s="59">
        <f t="shared" si="5"/>
        <v>20</v>
      </c>
      <c r="P20" s="59">
        <f t="shared" si="5"/>
        <v>20</v>
      </c>
    </row>
    <row r="21" spans="1:24" x14ac:dyDescent="0.25">
      <c r="A21" s="47"/>
      <c r="B21" s="54" t="s">
        <v>237</v>
      </c>
      <c r="C21" s="55" t="s">
        <v>162</v>
      </c>
      <c r="D21" s="77">
        <v>20</v>
      </c>
      <c r="E21" s="75">
        <f t="shared" si="0"/>
        <v>9.3283582089552231E-3</v>
      </c>
      <c r="F21" s="58">
        <v>2</v>
      </c>
      <c r="G21" s="59" t="s">
        <v>14</v>
      </c>
      <c r="H21" s="59">
        <f t="shared" si="5"/>
        <v>20</v>
      </c>
      <c r="I21" s="59">
        <f t="shared" ref="H21:L23" si="6">$D21</f>
        <v>20</v>
      </c>
      <c r="J21" s="59">
        <f t="shared" si="6"/>
        <v>20</v>
      </c>
      <c r="K21" s="59">
        <f t="shared" si="6"/>
        <v>20</v>
      </c>
      <c r="L21" s="59">
        <f t="shared" si="6"/>
        <v>20</v>
      </c>
      <c r="M21" s="59" t="s">
        <v>16</v>
      </c>
      <c r="N21" s="59" t="s">
        <v>16</v>
      </c>
      <c r="O21" s="59" t="s">
        <v>16</v>
      </c>
      <c r="P21" s="59" t="s">
        <v>16</v>
      </c>
    </row>
    <row r="22" spans="1:24" x14ac:dyDescent="0.25">
      <c r="A22" s="47"/>
      <c r="B22" s="54" t="s">
        <v>238</v>
      </c>
      <c r="C22" s="55" t="s">
        <v>164</v>
      </c>
      <c r="D22" s="77">
        <v>40</v>
      </c>
      <c r="E22" s="75">
        <f t="shared" si="0"/>
        <v>1.8656716417910446E-2</v>
      </c>
      <c r="F22" s="58">
        <v>2</v>
      </c>
      <c r="G22" s="59" t="s">
        <v>14</v>
      </c>
      <c r="H22" s="59">
        <f t="shared" si="6"/>
        <v>40</v>
      </c>
      <c r="I22" s="59">
        <f t="shared" si="6"/>
        <v>40</v>
      </c>
      <c r="J22" s="59">
        <f t="shared" si="6"/>
        <v>40</v>
      </c>
      <c r="K22" s="59">
        <f t="shared" si="6"/>
        <v>40</v>
      </c>
      <c r="L22" s="59">
        <f t="shared" si="6"/>
        <v>40</v>
      </c>
      <c r="M22" s="59" t="s">
        <v>16</v>
      </c>
      <c r="N22" s="59" t="s">
        <v>16</v>
      </c>
      <c r="O22" s="59" t="s">
        <v>16</v>
      </c>
      <c r="P22" s="59" t="s">
        <v>16</v>
      </c>
    </row>
    <row r="23" spans="1:24" ht="27" x14ac:dyDescent="0.25">
      <c r="A23" s="47"/>
      <c r="B23" s="54" t="s">
        <v>239</v>
      </c>
      <c r="C23" s="55" t="s">
        <v>222</v>
      </c>
      <c r="D23" s="77">
        <v>10</v>
      </c>
      <c r="E23" s="75">
        <f t="shared" si="0"/>
        <v>4.6641791044776115E-3</v>
      </c>
      <c r="F23" s="58">
        <v>1</v>
      </c>
      <c r="G23" s="59" t="s">
        <v>14</v>
      </c>
      <c r="H23" s="59">
        <f t="shared" si="6"/>
        <v>10</v>
      </c>
      <c r="I23" s="59" t="s">
        <v>16</v>
      </c>
      <c r="J23" s="59" t="s">
        <v>16</v>
      </c>
      <c r="K23" s="59" t="s">
        <v>16</v>
      </c>
      <c r="L23" s="59" t="s">
        <v>16</v>
      </c>
      <c r="M23" s="59" t="s">
        <v>16</v>
      </c>
      <c r="N23" s="59" t="s">
        <v>16</v>
      </c>
      <c r="O23" s="59" t="s">
        <v>16</v>
      </c>
      <c r="P23" s="59" t="s">
        <v>16</v>
      </c>
    </row>
    <row r="24" spans="1:24" ht="27" x14ac:dyDescent="0.25">
      <c r="A24" s="47"/>
      <c r="B24" s="54" t="s">
        <v>240</v>
      </c>
      <c r="C24" s="55" t="s">
        <v>178</v>
      </c>
      <c r="D24" s="77">
        <v>20</v>
      </c>
      <c r="E24" s="75">
        <f t="shared" si="0"/>
        <v>9.3283582089552231E-3</v>
      </c>
      <c r="F24" s="58">
        <v>1</v>
      </c>
      <c r="G24" s="59" t="s">
        <v>14</v>
      </c>
      <c r="H24" s="59">
        <f t="shared" ref="H24" si="7">$D24</f>
        <v>20</v>
      </c>
      <c r="I24" s="59" t="s">
        <v>16</v>
      </c>
      <c r="J24" s="59" t="s">
        <v>16</v>
      </c>
      <c r="K24" s="59" t="s">
        <v>16</v>
      </c>
      <c r="L24" s="59" t="s">
        <v>16</v>
      </c>
      <c r="M24" s="59" t="s">
        <v>16</v>
      </c>
      <c r="N24" s="59" t="s">
        <v>16</v>
      </c>
      <c r="O24" s="59" t="s">
        <v>16</v>
      </c>
      <c r="P24" s="59" t="s">
        <v>16</v>
      </c>
    </row>
    <row r="25" spans="1:24" ht="27" x14ac:dyDescent="0.25">
      <c r="A25" s="47"/>
      <c r="B25" s="54" t="s">
        <v>241</v>
      </c>
      <c r="C25" s="55" t="s">
        <v>179</v>
      </c>
      <c r="D25" s="77">
        <v>20</v>
      </c>
      <c r="E25" s="75">
        <f t="shared" si="0"/>
        <v>9.3283582089552231E-3</v>
      </c>
      <c r="F25" s="58">
        <v>1</v>
      </c>
      <c r="G25" s="59" t="s">
        <v>14</v>
      </c>
      <c r="H25" s="59">
        <f t="shared" ref="H25" si="8">$D25</f>
        <v>20</v>
      </c>
      <c r="I25" s="59">
        <f t="shared" ref="I25:P29" si="9">$D25</f>
        <v>20</v>
      </c>
      <c r="J25" s="59">
        <f t="shared" si="9"/>
        <v>20</v>
      </c>
      <c r="K25" s="59">
        <f t="shared" si="9"/>
        <v>20</v>
      </c>
      <c r="L25" s="59">
        <f t="shared" si="9"/>
        <v>20</v>
      </c>
      <c r="M25" s="59">
        <f t="shared" si="9"/>
        <v>20</v>
      </c>
      <c r="N25" s="59">
        <f t="shared" si="9"/>
        <v>20</v>
      </c>
      <c r="O25" s="59">
        <f t="shared" si="9"/>
        <v>20</v>
      </c>
      <c r="P25" s="59">
        <f t="shared" si="9"/>
        <v>20</v>
      </c>
    </row>
    <row r="26" spans="1:24" x14ac:dyDescent="0.25">
      <c r="A26" s="47"/>
      <c r="B26" s="54" t="s">
        <v>242</v>
      </c>
      <c r="C26" s="55" t="s">
        <v>180</v>
      </c>
      <c r="D26" s="77">
        <v>10</v>
      </c>
      <c r="E26" s="75">
        <f t="shared" si="0"/>
        <v>4.6641791044776115E-3</v>
      </c>
      <c r="F26" s="58">
        <v>1</v>
      </c>
      <c r="G26" s="59" t="s">
        <v>14</v>
      </c>
      <c r="H26" s="59">
        <f t="shared" ref="H26" si="10">$D26</f>
        <v>10</v>
      </c>
      <c r="I26" s="59">
        <f t="shared" si="9"/>
        <v>10</v>
      </c>
      <c r="J26" s="59">
        <f t="shared" si="9"/>
        <v>10</v>
      </c>
      <c r="K26" s="59" t="s">
        <v>16</v>
      </c>
      <c r="L26" s="59">
        <f t="shared" si="9"/>
        <v>10</v>
      </c>
      <c r="M26" s="59">
        <f t="shared" si="9"/>
        <v>10</v>
      </c>
      <c r="N26" s="59">
        <f t="shared" si="9"/>
        <v>10</v>
      </c>
      <c r="O26" s="59" t="s">
        <v>16</v>
      </c>
      <c r="P26" s="59">
        <f t="shared" si="9"/>
        <v>10</v>
      </c>
    </row>
    <row r="27" spans="1:24" ht="40.5" x14ac:dyDescent="0.25">
      <c r="A27" s="47"/>
      <c r="B27" s="54" t="s">
        <v>243</v>
      </c>
      <c r="C27" s="55" t="s">
        <v>211</v>
      </c>
      <c r="D27" s="77">
        <v>20</v>
      </c>
      <c r="E27" s="75">
        <f t="shared" si="0"/>
        <v>9.3283582089552231E-3</v>
      </c>
      <c r="F27" s="58">
        <v>3</v>
      </c>
      <c r="G27" s="59" t="s">
        <v>14</v>
      </c>
      <c r="H27" s="59">
        <f t="shared" ref="H27" si="11">$D27</f>
        <v>20</v>
      </c>
      <c r="I27" s="59">
        <v>20</v>
      </c>
      <c r="J27" s="59">
        <v>20</v>
      </c>
      <c r="K27" s="59">
        <v>20</v>
      </c>
      <c r="L27" s="59">
        <v>20</v>
      </c>
      <c r="M27" s="59">
        <v>20</v>
      </c>
      <c r="N27" s="59">
        <v>20</v>
      </c>
      <c r="O27" s="59">
        <v>20</v>
      </c>
      <c r="P27" s="59">
        <v>20</v>
      </c>
    </row>
    <row r="28" spans="1:24" x14ac:dyDescent="0.25">
      <c r="A28" s="47"/>
      <c r="B28" s="54" t="s">
        <v>244</v>
      </c>
      <c r="C28" s="55" t="s">
        <v>212</v>
      </c>
      <c r="D28" s="77">
        <v>20</v>
      </c>
      <c r="E28" s="75">
        <f t="shared" si="0"/>
        <v>9.3283582089552231E-3</v>
      </c>
      <c r="F28" s="58">
        <v>1</v>
      </c>
      <c r="G28" s="59" t="s">
        <v>14</v>
      </c>
      <c r="H28" s="59" t="s">
        <v>16</v>
      </c>
      <c r="I28" s="59" t="s">
        <v>16</v>
      </c>
      <c r="J28" s="59" t="s">
        <v>16</v>
      </c>
      <c r="K28" s="59">
        <f t="shared" si="9"/>
        <v>20</v>
      </c>
      <c r="L28" s="59" t="s">
        <v>16</v>
      </c>
      <c r="M28" s="59" t="s">
        <v>16</v>
      </c>
      <c r="N28" s="59" t="s">
        <v>16</v>
      </c>
      <c r="O28" s="59" t="s">
        <v>16</v>
      </c>
      <c r="P28" s="59" t="s">
        <v>16</v>
      </c>
    </row>
    <row r="29" spans="1:24" ht="27" x14ac:dyDescent="0.25">
      <c r="A29" s="47"/>
      <c r="B29" s="54" t="s">
        <v>245</v>
      </c>
      <c r="C29" s="55" t="s">
        <v>213</v>
      </c>
      <c r="D29" s="77">
        <v>10</v>
      </c>
      <c r="E29" s="75">
        <f t="shared" si="0"/>
        <v>4.6641791044776115E-3</v>
      </c>
      <c r="F29" s="58">
        <v>1</v>
      </c>
      <c r="G29" s="59" t="s">
        <v>14</v>
      </c>
      <c r="H29" s="59" t="s">
        <v>16</v>
      </c>
      <c r="I29" s="59" t="s">
        <v>16</v>
      </c>
      <c r="J29" s="59" t="s">
        <v>16</v>
      </c>
      <c r="K29" s="59">
        <f t="shared" si="9"/>
        <v>10</v>
      </c>
      <c r="L29" s="59" t="s">
        <v>16</v>
      </c>
      <c r="M29" s="59" t="s">
        <v>16</v>
      </c>
      <c r="N29" s="59" t="s">
        <v>16</v>
      </c>
      <c r="O29" s="59" t="s">
        <v>16</v>
      </c>
      <c r="P29" s="59" t="s">
        <v>16</v>
      </c>
    </row>
    <row r="30" spans="1:24" ht="40.5" x14ac:dyDescent="0.25">
      <c r="A30" s="47"/>
      <c r="B30" s="54" t="s">
        <v>274</v>
      </c>
      <c r="C30" s="55" t="s">
        <v>275</v>
      </c>
      <c r="D30" s="77">
        <v>40</v>
      </c>
      <c r="E30" s="75">
        <f t="shared" si="0"/>
        <v>1.8656716417910446E-2</v>
      </c>
      <c r="F30" s="58">
        <v>1</v>
      </c>
      <c r="G30" s="59" t="s">
        <v>14</v>
      </c>
      <c r="H30" s="59">
        <f>D30</f>
        <v>40</v>
      </c>
      <c r="I30" s="59" t="s">
        <v>16</v>
      </c>
      <c r="J30" s="59" t="s">
        <v>16</v>
      </c>
      <c r="K30" s="59" t="s">
        <v>16</v>
      </c>
      <c r="L30" s="59" t="s">
        <v>16</v>
      </c>
      <c r="M30" s="59" t="s">
        <v>16</v>
      </c>
      <c r="N30" s="59" t="s">
        <v>16</v>
      </c>
      <c r="O30" s="59" t="s">
        <v>16</v>
      </c>
      <c r="P30" s="59" t="s">
        <v>16</v>
      </c>
      <c r="Q30" s="37"/>
      <c r="R30" s="37"/>
      <c r="S30" s="37"/>
      <c r="T30" s="37"/>
      <c r="U30" s="37"/>
      <c r="V30" s="37"/>
      <c r="W30" s="37"/>
      <c r="X30" s="37"/>
    </row>
    <row r="31" spans="1:24" s="37" customFormat="1" x14ac:dyDescent="0.25">
      <c r="A31" s="44"/>
      <c r="B31" s="140" t="s">
        <v>28</v>
      </c>
      <c r="C31" s="140"/>
      <c r="D31" s="84">
        <f>MAX(H31:P31)</f>
        <v>660</v>
      </c>
      <c r="E31" s="85">
        <f t="shared" si="0"/>
        <v>0.30783582089552236</v>
      </c>
      <c r="F31" s="84">
        <f>SUM(F6:F30)</f>
        <v>59</v>
      </c>
      <c r="G31" s="83"/>
      <c r="H31" s="84">
        <f>SUM(H6:H30)</f>
        <v>660</v>
      </c>
      <c r="I31" s="84">
        <f t="shared" ref="I31:P31" si="12">SUM(I6:I30)</f>
        <v>405</v>
      </c>
      <c r="J31" s="84">
        <f t="shared" si="12"/>
        <v>500</v>
      </c>
      <c r="K31" s="84">
        <f t="shared" si="12"/>
        <v>345</v>
      </c>
      <c r="L31" s="84">
        <f t="shared" si="12"/>
        <v>395</v>
      </c>
      <c r="M31" s="84">
        <f t="shared" si="12"/>
        <v>265</v>
      </c>
      <c r="N31" s="84">
        <f t="shared" si="12"/>
        <v>265</v>
      </c>
      <c r="O31" s="84">
        <f t="shared" si="12"/>
        <v>255</v>
      </c>
      <c r="P31" s="84">
        <f t="shared" si="12"/>
        <v>265</v>
      </c>
      <c r="Q31" s="2"/>
      <c r="R31" s="2"/>
      <c r="S31" s="2"/>
      <c r="T31" s="2"/>
      <c r="U31" s="2"/>
      <c r="V31" s="2"/>
      <c r="W31" s="2"/>
      <c r="X31" s="2"/>
    </row>
    <row r="32" spans="1:24" x14ac:dyDescent="0.25">
      <c r="B32" s="23"/>
      <c r="D32" s="65"/>
      <c r="E32" s="65"/>
      <c r="F32" s="66"/>
      <c r="G32" s="67"/>
      <c r="H32" s="125">
        <f t="shared" ref="H32:P32" si="13">H31/H$73</f>
        <v>0.30783582089552236</v>
      </c>
      <c r="I32" s="125">
        <f t="shared" si="13"/>
        <v>0.26662277814351548</v>
      </c>
      <c r="J32" s="125">
        <f t="shared" si="13"/>
        <v>0.27716186252771619</v>
      </c>
      <c r="K32" s="125">
        <f t="shared" si="13"/>
        <v>0.26497695852534564</v>
      </c>
      <c r="L32" s="125">
        <f t="shared" si="13"/>
        <v>0.29001468428781202</v>
      </c>
      <c r="M32" s="125">
        <f t="shared" si="13"/>
        <v>0.23164335664335664</v>
      </c>
      <c r="N32" s="125">
        <f t="shared" si="13"/>
        <v>0.24003623188405798</v>
      </c>
      <c r="O32" s="125">
        <f t="shared" si="13"/>
        <v>0.24951076320939333</v>
      </c>
      <c r="P32" s="125">
        <f t="shared" si="13"/>
        <v>0.24047186932849365</v>
      </c>
    </row>
    <row r="33" spans="1:29" ht="15" x14ac:dyDescent="0.25">
      <c r="B33" s="141" t="s">
        <v>29</v>
      </c>
      <c r="C33" s="141" t="s">
        <v>154</v>
      </c>
      <c r="D33" s="141" t="s">
        <v>5</v>
      </c>
      <c r="E33" s="141"/>
      <c r="F33" s="141" t="s">
        <v>79</v>
      </c>
      <c r="G33" s="154" t="s">
        <v>6</v>
      </c>
      <c r="H33" s="156" t="s">
        <v>7</v>
      </c>
      <c r="I33" s="157"/>
      <c r="J33" s="157"/>
      <c r="K33" s="157"/>
      <c r="L33" s="157"/>
      <c r="M33" s="157"/>
      <c r="N33" s="157"/>
      <c r="O33" s="157"/>
      <c r="P33" s="158"/>
      <c r="X33"/>
    </row>
    <row r="34" spans="1:29" ht="40.5" x14ac:dyDescent="0.25">
      <c r="B34" s="141"/>
      <c r="C34" s="141"/>
      <c r="D34" s="141"/>
      <c r="E34" s="141"/>
      <c r="F34" s="141"/>
      <c r="G34" s="145"/>
      <c r="H34" s="155" t="s">
        <v>8</v>
      </c>
      <c r="I34" s="155" t="s">
        <v>9</v>
      </c>
      <c r="J34" s="155" t="s">
        <v>10</v>
      </c>
      <c r="K34" s="155" t="s">
        <v>11</v>
      </c>
      <c r="L34" s="155" t="s">
        <v>12</v>
      </c>
      <c r="M34" s="155" t="s">
        <v>0</v>
      </c>
      <c r="N34" s="155" t="s">
        <v>1</v>
      </c>
      <c r="O34" s="155" t="s">
        <v>2</v>
      </c>
      <c r="P34" s="155" t="s">
        <v>3</v>
      </c>
      <c r="X34"/>
      <c r="Y34"/>
      <c r="Z34"/>
      <c r="AA34"/>
      <c r="AB34"/>
      <c r="AC34"/>
    </row>
    <row r="35" spans="1:29" ht="15" x14ac:dyDescent="0.25">
      <c r="A35" s="48" t="s">
        <v>80</v>
      </c>
      <c r="B35" s="54" t="s">
        <v>250</v>
      </c>
      <c r="C35" s="55" t="s">
        <v>31</v>
      </c>
      <c r="D35" s="54">
        <v>90</v>
      </c>
      <c r="E35" s="57">
        <f t="shared" ref="E35:E50" si="14">D35/D$73</f>
        <v>4.1977611940298511E-2</v>
      </c>
      <c r="F35" s="69">
        <v>1</v>
      </c>
      <c r="G35" s="59" t="s">
        <v>48</v>
      </c>
      <c r="H35" s="59">
        <f t="shared" ref="H35:P37" si="15">$D35</f>
        <v>90</v>
      </c>
      <c r="I35" s="59">
        <f t="shared" si="15"/>
        <v>90</v>
      </c>
      <c r="J35" s="59">
        <f t="shared" si="15"/>
        <v>90</v>
      </c>
      <c r="K35" s="59" t="s">
        <v>16</v>
      </c>
      <c r="L35" s="59" t="s">
        <v>16</v>
      </c>
      <c r="M35" s="59" t="s">
        <v>16</v>
      </c>
      <c r="N35" s="59" t="s">
        <v>16</v>
      </c>
      <c r="O35" s="59" t="s">
        <v>16</v>
      </c>
      <c r="P35" s="59" t="s">
        <v>16</v>
      </c>
      <c r="X35"/>
      <c r="Y35"/>
      <c r="Z35"/>
      <c r="AA35"/>
      <c r="AB35"/>
      <c r="AC35"/>
    </row>
    <row r="36" spans="1:29" ht="27" x14ac:dyDescent="0.25">
      <c r="A36" s="48" t="s">
        <v>80</v>
      </c>
      <c r="B36" s="54" t="s">
        <v>251</v>
      </c>
      <c r="C36" s="55" t="s">
        <v>33</v>
      </c>
      <c r="D36" s="54">
        <v>50</v>
      </c>
      <c r="E36" s="57">
        <f t="shared" si="14"/>
        <v>2.3320895522388061E-2</v>
      </c>
      <c r="F36" s="69">
        <v>1</v>
      </c>
      <c r="G36" s="59" t="s">
        <v>48</v>
      </c>
      <c r="H36" s="59">
        <f t="shared" si="15"/>
        <v>50</v>
      </c>
      <c r="I36" s="59">
        <f t="shared" si="15"/>
        <v>50</v>
      </c>
      <c r="J36" s="59">
        <f t="shared" si="15"/>
        <v>50</v>
      </c>
      <c r="K36" s="59">
        <f t="shared" si="15"/>
        <v>50</v>
      </c>
      <c r="L36" s="59">
        <f t="shared" si="15"/>
        <v>50</v>
      </c>
      <c r="M36" s="59">
        <f t="shared" si="15"/>
        <v>50</v>
      </c>
      <c r="N36" s="59">
        <f t="shared" si="15"/>
        <v>50</v>
      </c>
      <c r="O36" s="59">
        <f t="shared" si="15"/>
        <v>50</v>
      </c>
      <c r="P36" s="59">
        <f t="shared" si="15"/>
        <v>50</v>
      </c>
      <c r="X36"/>
      <c r="Y36"/>
      <c r="Z36"/>
      <c r="AA36"/>
      <c r="AB36"/>
      <c r="AC36"/>
    </row>
    <row r="37" spans="1:29" ht="15" x14ac:dyDescent="0.25">
      <c r="A37" s="47" t="s">
        <v>80</v>
      </c>
      <c r="B37" s="54" t="s">
        <v>252</v>
      </c>
      <c r="C37" s="55" t="s">
        <v>35</v>
      </c>
      <c r="D37" s="54">
        <v>50</v>
      </c>
      <c r="E37" s="75">
        <f t="shared" si="14"/>
        <v>2.3320895522388061E-2</v>
      </c>
      <c r="F37" s="58">
        <v>1</v>
      </c>
      <c r="G37" s="59" t="s">
        <v>48</v>
      </c>
      <c r="H37" s="59">
        <f t="shared" si="15"/>
        <v>50</v>
      </c>
      <c r="I37" s="59">
        <f t="shared" si="15"/>
        <v>50</v>
      </c>
      <c r="J37" s="59">
        <f t="shared" si="15"/>
        <v>50</v>
      </c>
      <c r="K37" s="59">
        <f t="shared" si="15"/>
        <v>50</v>
      </c>
      <c r="L37" s="59">
        <f t="shared" si="15"/>
        <v>50</v>
      </c>
      <c r="M37" s="59">
        <f t="shared" si="15"/>
        <v>50</v>
      </c>
      <c r="N37" s="59">
        <f t="shared" si="15"/>
        <v>50</v>
      </c>
      <c r="O37" s="59">
        <f t="shared" si="15"/>
        <v>50</v>
      </c>
      <c r="P37" s="59">
        <f t="shared" si="15"/>
        <v>50</v>
      </c>
      <c r="X37"/>
      <c r="Y37"/>
      <c r="Z37"/>
      <c r="AA37"/>
      <c r="AB37"/>
      <c r="AC37"/>
    </row>
    <row r="38" spans="1:29" ht="27" x14ac:dyDescent="0.25">
      <c r="A38" s="47" t="s">
        <v>80</v>
      </c>
      <c r="B38" s="54" t="s">
        <v>253</v>
      </c>
      <c r="C38" s="55" t="s">
        <v>107</v>
      </c>
      <c r="D38" s="54">
        <v>50</v>
      </c>
      <c r="E38" s="75">
        <f t="shared" si="14"/>
        <v>2.3320895522388061E-2</v>
      </c>
      <c r="F38" s="58">
        <v>6</v>
      </c>
      <c r="G38" s="59" t="s">
        <v>48</v>
      </c>
      <c r="H38" s="59">
        <v>50</v>
      </c>
      <c r="I38" s="59">
        <v>40</v>
      </c>
      <c r="J38" s="59">
        <v>50</v>
      </c>
      <c r="K38" s="59" t="s">
        <v>16</v>
      </c>
      <c r="L38" s="59" t="s">
        <v>16</v>
      </c>
      <c r="M38" s="59" t="s">
        <v>16</v>
      </c>
      <c r="N38" s="59" t="s">
        <v>16</v>
      </c>
      <c r="O38" s="59" t="s">
        <v>16</v>
      </c>
      <c r="P38" s="59" t="s">
        <v>16</v>
      </c>
      <c r="X38"/>
      <c r="Y38"/>
      <c r="Z38"/>
      <c r="AA38"/>
      <c r="AB38"/>
      <c r="AC38"/>
    </row>
    <row r="39" spans="1:29" ht="15" x14ac:dyDescent="0.25">
      <c r="A39" s="47" t="s">
        <v>80</v>
      </c>
      <c r="B39" s="54" t="s">
        <v>254</v>
      </c>
      <c r="C39" s="55" t="s">
        <v>38</v>
      </c>
      <c r="D39" s="54">
        <f>MAX(H39:P39)</f>
        <v>110</v>
      </c>
      <c r="E39" s="75">
        <f t="shared" si="14"/>
        <v>5.1305970149253734E-2</v>
      </c>
      <c r="F39" s="58">
        <v>11</v>
      </c>
      <c r="G39" s="59" t="s">
        <v>48</v>
      </c>
      <c r="H39" s="59">
        <f>'Metas e Datajud'!C14</f>
        <v>110</v>
      </c>
      <c r="I39" s="59">
        <f>'Metas e Datajud'!D14</f>
        <v>80</v>
      </c>
      <c r="J39" s="59">
        <f>'Metas e Datajud'!E14</f>
        <v>100</v>
      </c>
      <c r="K39" s="59">
        <f>'Metas e Datajud'!F14</f>
        <v>60</v>
      </c>
      <c r="L39" s="59">
        <f>'Metas e Datajud'!G14</f>
        <v>70</v>
      </c>
      <c r="M39" s="59">
        <f>'Metas e Datajud'!H14</f>
        <v>110</v>
      </c>
      <c r="N39" s="59">
        <f>'Metas e Datajud'!I14</f>
        <v>70</v>
      </c>
      <c r="O39" s="59" t="s">
        <v>16</v>
      </c>
      <c r="P39" s="59">
        <f>'Metas e Datajud'!K14</f>
        <v>70</v>
      </c>
      <c r="X39"/>
      <c r="Y39"/>
      <c r="Z39"/>
      <c r="AA39"/>
      <c r="AB39"/>
      <c r="AC39"/>
    </row>
    <row r="40" spans="1:29" ht="15" x14ac:dyDescent="0.25">
      <c r="A40" s="47" t="s">
        <v>80</v>
      </c>
      <c r="B40" s="54" t="s">
        <v>255</v>
      </c>
      <c r="C40" s="55" t="s">
        <v>40</v>
      </c>
      <c r="D40" s="54">
        <v>50</v>
      </c>
      <c r="E40" s="75">
        <f t="shared" si="14"/>
        <v>2.3320895522388061E-2</v>
      </c>
      <c r="F40" s="58">
        <v>2</v>
      </c>
      <c r="G40" s="59" t="s">
        <v>48</v>
      </c>
      <c r="H40" s="59">
        <f t="shared" ref="H40:P41" si="16">$D40</f>
        <v>50</v>
      </c>
      <c r="I40" s="59">
        <f t="shared" si="16"/>
        <v>50</v>
      </c>
      <c r="J40" s="59">
        <f t="shared" si="16"/>
        <v>50</v>
      </c>
      <c r="K40" s="59">
        <f t="shared" si="16"/>
        <v>50</v>
      </c>
      <c r="L40" s="59">
        <f t="shared" si="16"/>
        <v>50</v>
      </c>
      <c r="M40" s="59">
        <f t="shared" si="16"/>
        <v>50</v>
      </c>
      <c r="N40" s="59">
        <f t="shared" si="16"/>
        <v>50</v>
      </c>
      <c r="O40" s="59">
        <f t="shared" si="16"/>
        <v>50</v>
      </c>
      <c r="P40" s="59">
        <f t="shared" si="16"/>
        <v>50</v>
      </c>
      <c r="X40"/>
      <c r="Y40"/>
      <c r="Z40"/>
      <c r="AA40"/>
      <c r="AB40"/>
      <c r="AC40"/>
    </row>
    <row r="41" spans="1:29" ht="15" x14ac:dyDescent="0.25">
      <c r="A41" s="47" t="s">
        <v>80</v>
      </c>
      <c r="B41" s="54" t="s">
        <v>256</v>
      </c>
      <c r="C41" s="55" t="s">
        <v>42</v>
      </c>
      <c r="D41" s="54">
        <v>60</v>
      </c>
      <c r="E41" s="75">
        <f t="shared" si="14"/>
        <v>2.7985074626865673E-2</v>
      </c>
      <c r="F41" s="58">
        <v>3</v>
      </c>
      <c r="G41" s="59" t="s">
        <v>48</v>
      </c>
      <c r="H41" s="59">
        <f t="shared" si="16"/>
        <v>60</v>
      </c>
      <c r="I41" s="59" t="s">
        <v>16</v>
      </c>
      <c r="J41" s="59" t="s">
        <v>16</v>
      </c>
      <c r="K41" s="59" t="s">
        <v>16</v>
      </c>
      <c r="L41" s="59" t="s">
        <v>16</v>
      </c>
      <c r="M41" s="59" t="s">
        <v>16</v>
      </c>
      <c r="N41" s="59" t="s">
        <v>16</v>
      </c>
      <c r="O41" s="59" t="s">
        <v>16</v>
      </c>
      <c r="P41" s="59" t="s">
        <v>16</v>
      </c>
      <c r="X41"/>
      <c r="Y41"/>
      <c r="Z41"/>
      <c r="AA41"/>
      <c r="AB41"/>
      <c r="AC41"/>
    </row>
    <row r="42" spans="1:29" ht="15" x14ac:dyDescent="0.25">
      <c r="A42" s="47" t="s">
        <v>80</v>
      </c>
      <c r="B42" s="54" t="s">
        <v>257</v>
      </c>
      <c r="C42" s="55" t="s">
        <v>26</v>
      </c>
      <c r="D42" s="54">
        <v>20</v>
      </c>
      <c r="E42" s="75">
        <f t="shared" si="14"/>
        <v>9.3283582089552231E-3</v>
      </c>
      <c r="F42" s="58">
        <v>1</v>
      </c>
      <c r="G42" s="59" t="s">
        <v>48</v>
      </c>
      <c r="H42" s="59">
        <v>20</v>
      </c>
      <c r="I42" s="59" t="s">
        <v>16</v>
      </c>
      <c r="J42" s="59">
        <v>20</v>
      </c>
      <c r="K42" s="59" t="s">
        <v>16</v>
      </c>
      <c r="L42" s="59" t="s">
        <v>16</v>
      </c>
      <c r="M42" s="59" t="s">
        <v>16</v>
      </c>
      <c r="N42" s="59" t="s">
        <v>16</v>
      </c>
      <c r="O42" s="59" t="s">
        <v>16</v>
      </c>
      <c r="P42" s="59" t="s">
        <v>16</v>
      </c>
      <c r="S42"/>
      <c r="T42"/>
      <c r="U42"/>
      <c r="V42"/>
      <c r="W42"/>
      <c r="X42"/>
      <c r="Y42"/>
      <c r="Z42"/>
      <c r="AA42"/>
      <c r="AB42"/>
      <c r="AC42"/>
    </row>
    <row r="43" spans="1:29" ht="15" x14ac:dyDescent="0.25">
      <c r="A43" s="47" t="s">
        <v>80</v>
      </c>
      <c r="B43" s="54" t="s">
        <v>258</v>
      </c>
      <c r="C43" s="55" t="s">
        <v>74</v>
      </c>
      <c r="D43" s="54">
        <v>20</v>
      </c>
      <c r="E43" s="75">
        <f t="shared" si="14"/>
        <v>9.3283582089552231E-3</v>
      </c>
      <c r="F43" s="58">
        <v>1</v>
      </c>
      <c r="G43" s="59" t="s">
        <v>48</v>
      </c>
      <c r="H43" s="59" t="s">
        <v>16</v>
      </c>
      <c r="I43" s="59" t="s">
        <v>16</v>
      </c>
      <c r="J43" s="59">
        <v>20</v>
      </c>
      <c r="K43" s="59" t="s">
        <v>16</v>
      </c>
      <c r="L43" s="59" t="s">
        <v>16</v>
      </c>
      <c r="M43" s="59" t="s">
        <v>16</v>
      </c>
      <c r="N43" s="59" t="s">
        <v>16</v>
      </c>
      <c r="O43" s="59" t="s">
        <v>16</v>
      </c>
      <c r="P43" s="59" t="s">
        <v>16</v>
      </c>
      <c r="S43"/>
      <c r="T43"/>
      <c r="U43"/>
      <c r="V43"/>
      <c r="W43"/>
      <c r="X43"/>
      <c r="Y43"/>
      <c r="Z43"/>
      <c r="AA43"/>
      <c r="AB43"/>
      <c r="AC43"/>
    </row>
    <row r="44" spans="1:29" ht="15" x14ac:dyDescent="0.25">
      <c r="A44" s="47"/>
      <c r="B44" s="54" t="s">
        <v>259</v>
      </c>
      <c r="C44" s="55" t="s">
        <v>47</v>
      </c>
      <c r="D44" s="54">
        <v>60</v>
      </c>
      <c r="E44" s="75">
        <f t="shared" si="14"/>
        <v>2.7985074626865673E-2</v>
      </c>
      <c r="F44" s="58">
        <v>2</v>
      </c>
      <c r="G44" s="59" t="s">
        <v>48</v>
      </c>
      <c r="H44" s="59">
        <v>60</v>
      </c>
      <c r="I44" s="59" t="s">
        <v>16</v>
      </c>
      <c r="J44" s="59" t="s">
        <v>16</v>
      </c>
      <c r="K44" s="59" t="s">
        <v>16</v>
      </c>
      <c r="L44" s="59" t="s">
        <v>16</v>
      </c>
      <c r="M44" s="59" t="s">
        <v>16</v>
      </c>
      <c r="N44" s="59" t="s">
        <v>16</v>
      </c>
      <c r="O44" s="59" t="s">
        <v>16</v>
      </c>
      <c r="P44" s="59" t="s">
        <v>16</v>
      </c>
      <c r="S44"/>
      <c r="T44"/>
      <c r="U44"/>
      <c r="V44"/>
      <c r="W44"/>
      <c r="X44"/>
      <c r="Y44"/>
      <c r="Z44"/>
      <c r="AA44"/>
      <c r="AB44"/>
      <c r="AC44"/>
    </row>
    <row r="45" spans="1:29" ht="15" x14ac:dyDescent="0.25">
      <c r="A45" s="47" t="s">
        <v>80</v>
      </c>
      <c r="B45" s="54" t="s">
        <v>260</v>
      </c>
      <c r="C45" s="55" t="s">
        <v>160</v>
      </c>
      <c r="D45" s="54">
        <v>40</v>
      </c>
      <c r="E45" s="57">
        <f t="shared" si="14"/>
        <v>1.8656716417910446E-2</v>
      </c>
      <c r="F45" s="69">
        <v>2</v>
      </c>
      <c r="G45" s="59" t="s">
        <v>48</v>
      </c>
      <c r="H45" s="59">
        <v>40</v>
      </c>
      <c r="I45" s="59" t="s">
        <v>16</v>
      </c>
      <c r="J45" s="59">
        <v>20</v>
      </c>
      <c r="K45" s="59">
        <v>20</v>
      </c>
      <c r="L45" s="59">
        <v>20</v>
      </c>
      <c r="M45" s="76" t="s">
        <v>16</v>
      </c>
      <c r="N45" s="59" t="s">
        <v>16</v>
      </c>
      <c r="O45" s="76" t="s">
        <v>16</v>
      </c>
      <c r="P45" s="76" t="s">
        <v>16</v>
      </c>
      <c r="Y45"/>
      <c r="Z45"/>
      <c r="AA45"/>
      <c r="AB45"/>
      <c r="AC45"/>
    </row>
    <row r="46" spans="1:29" ht="15" x14ac:dyDescent="0.25">
      <c r="A46" s="47"/>
      <c r="B46" s="54" t="s">
        <v>261</v>
      </c>
      <c r="C46" s="55" t="s">
        <v>147</v>
      </c>
      <c r="D46" s="54">
        <v>15</v>
      </c>
      <c r="E46" s="57">
        <f t="shared" si="14"/>
        <v>6.9962686567164182E-3</v>
      </c>
      <c r="F46" s="69">
        <v>1</v>
      </c>
      <c r="G46" s="59" t="s">
        <v>48</v>
      </c>
      <c r="H46" s="59">
        <f t="shared" ref="H46:L49" si="17">$D46</f>
        <v>15</v>
      </c>
      <c r="I46" s="59">
        <f t="shared" si="17"/>
        <v>15</v>
      </c>
      <c r="J46" s="59">
        <f t="shared" si="17"/>
        <v>15</v>
      </c>
      <c r="K46" s="59" t="s">
        <v>16</v>
      </c>
      <c r="L46" s="59" t="s">
        <v>16</v>
      </c>
      <c r="M46" s="59" t="s">
        <v>16</v>
      </c>
      <c r="N46" s="59" t="s">
        <v>16</v>
      </c>
      <c r="O46" s="59" t="s">
        <v>16</v>
      </c>
      <c r="P46" s="59" t="s">
        <v>16</v>
      </c>
      <c r="S46"/>
      <c r="T46"/>
      <c r="U46"/>
      <c r="V46"/>
      <c r="W46"/>
      <c r="X46"/>
    </row>
    <row r="47" spans="1:29" ht="27" x14ac:dyDescent="0.25">
      <c r="A47" s="47" t="s">
        <v>80</v>
      </c>
      <c r="B47" s="77" t="s">
        <v>262</v>
      </c>
      <c r="C47" s="55" t="s">
        <v>149</v>
      </c>
      <c r="D47" s="54">
        <v>50</v>
      </c>
      <c r="E47" s="57">
        <f t="shared" si="14"/>
        <v>2.3320895522388061E-2</v>
      </c>
      <c r="F47" s="69">
        <v>2</v>
      </c>
      <c r="G47" s="59" t="s">
        <v>48</v>
      </c>
      <c r="H47" s="59">
        <f t="shared" si="17"/>
        <v>50</v>
      </c>
      <c r="I47" s="59">
        <f t="shared" si="17"/>
        <v>50</v>
      </c>
      <c r="J47" s="59">
        <f t="shared" si="17"/>
        <v>50</v>
      </c>
      <c r="K47" s="59">
        <f t="shared" si="17"/>
        <v>50</v>
      </c>
      <c r="L47" s="59">
        <f t="shared" si="17"/>
        <v>50</v>
      </c>
      <c r="M47" s="59">
        <v>20</v>
      </c>
      <c r="N47" s="59">
        <v>20</v>
      </c>
      <c r="O47" s="59">
        <v>20</v>
      </c>
      <c r="P47" s="59">
        <v>20</v>
      </c>
      <c r="S47"/>
      <c r="T47"/>
      <c r="U47"/>
      <c r="V47"/>
      <c r="W47"/>
      <c r="X47"/>
      <c r="Y47"/>
      <c r="Z47"/>
      <c r="AA47"/>
      <c r="AB47"/>
      <c r="AC47"/>
    </row>
    <row r="48" spans="1:29" ht="15" x14ac:dyDescent="0.25">
      <c r="A48" s="47" t="s">
        <v>80</v>
      </c>
      <c r="B48" s="54" t="s">
        <v>263</v>
      </c>
      <c r="C48" s="55" t="s">
        <v>151</v>
      </c>
      <c r="D48" s="54">
        <v>40</v>
      </c>
      <c r="E48" s="57">
        <f t="shared" si="14"/>
        <v>1.8656716417910446E-2</v>
      </c>
      <c r="F48" s="69">
        <v>2</v>
      </c>
      <c r="G48" s="59" t="s">
        <v>48</v>
      </c>
      <c r="H48" s="59">
        <f t="shared" si="17"/>
        <v>40</v>
      </c>
      <c r="I48" s="59" t="s">
        <v>16</v>
      </c>
      <c r="J48" s="59">
        <f t="shared" si="17"/>
        <v>40</v>
      </c>
      <c r="K48" s="59" t="s">
        <v>16</v>
      </c>
      <c r="L48" s="59" t="s">
        <v>16</v>
      </c>
      <c r="M48" s="59" t="s">
        <v>16</v>
      </c>
      <c r="N48" s="59" t="s">
        <v>16</v>
      </c>
      <c r="O48" s="59" t="s">
        <v>16</v>
      </c>
      <c r="P48" s="59" t="s">
        <v>16</v>
      </c>
      <c r="S48"/>
      <c r="T48"/>
      <c r="U48"/>
      <c r="V48"/>
      <c r="W48"/>
      <c r="X48"/>
      <c r="Y48"/>
      <c r="Z48"/>
      <c r="AA48"/>
      <c r="AB48"/>
      <c r="AC48"/>
    </row>
    <row r="49" spans="1:29" ht="15" x14ac:dyDescent="0.25">
      <c r="A49" s="47"/>
      <c r="B49" s="54" t="s">
        <v>264</v>
      </c>
      <c r="C49" s="55" t="s">
        <v>182</v>
      </c>
      <c r="D49" s="54">
        <v>30</v>
      </c>
      <c r="E49" s="57">
        <f t="shared" si="14"/>
        <v>1.3992537313432836E-2</v>
      </c>
      <c r="F49" s="69">
        <v>1</v>
      </c>
      <c r="G49" s="59" t="s">
        <v>48</v>
      </c>
      <c r="H49" s="59">
        <f t="shared" si="17"/>
        <v>30</v>
      </c>
      <c r="I49" s="59" t="s">
        <v>16</v>
      </c>
      <c r="J49" s="59">
        <f t="shared" si="17"/>
        <v>30</v>
      </c>
      <c r="K49" s="59" t="s">
        <v>16</v>
      </c>
      <c r="L49" s="59" t="s">
        <v>16</v>
      </c>
      <c r="M49" s="59" t="s">
        <v>16</v>
      </c>
      <c r="N49" s="59" t="s">
        <v>16</v>
      </c>
      <c r="O49" s="59" t="s">
        <v>16</v>
      </c>
      <c r="P49" s="59" t="s">
        <v>16</v>
      </c>
      <c r="S49"/>
      <c r="T49"/>
      <c r="U49"/>
      <c r="V49"/>
      <c r="W49"/>
      <c r="X49"/>
      <c r="Y49"/>
      <c r="Z49"/>
      <c r="AA49"/>
      <c r="AB49"/>
      <c r="AC49"/>
    </row>
    <row r="50" spans="1:29" ht="15" x14ac:dyDescent="0.25">
      <c r="B50" s="141" t="s">
        <v>28</v>
      </c>
      <c r="C50" s="141"/>
      <c r="D50" s="78">
        <f>MAX(H50:P50)</f>
        <v>715</v>
      </c>
      <c r="E50" s="79">
        <f t="shared" si="14"/>
        <v>0.33348880597014924</v>
      </c>
      <c r="F50" s="80">
        <f>SUM(F35:F49)</f>
        <v>37</v>
      </c>
      <c r="G50" s="81"/>
      <c r="H50" s="82">
        <f t="shared" ref="H50:P50" si="18">SUM(H35:H49)</f>
        <v>715</v>
      </c>
      <c r="I50" s="82">
        <f t="shared" si="18"/>
        <v>425</v>
      </c>
      <c r="J50" s="82">
        <f t="shared" si="18"/>
        <v>585</v>
      </c>
      <c r="K50" s="82">
        <f t="shared" si="18"/>
        <v>280</v>
      </c>
      <c r="L50" s="82">
        <f t="shared" si="18"/>
        <v>290</v>
      </c>
      <c r="M50" s="82">
        <f t="shared" si="18"/>
        <v>280</v>
      </c>
      <c r="N50" s="82">
        <f t="shared" si="18"/>
        <v>240</v>
      </c>
      <c r="O50" s="82">
        <f t="shared" si="18"/>
        <v>170</v>
      </c>
      <c r="P50" s="82">
        <f t="shared" si="18"/>
        <v>240</v>
      </c>
      <c r="S50"/>
      <c r="T50"/>
      <c r="U50"/>
      <c r="V50"/>
      <c r="W50"/>
      <c r="X50"/>
      <c r="Y50"/>
      <c r="Z50"/>
      <c r="AA50"/>
      <c r="AB50"/>
      <c r="AC50"/>
    </row>
    <row r="51" spans="1:29" ht="15" x14ac:dyDescent="0.25">
      <c r="D51" s="40"/>
      <c r="E51" s="2"/>
      <c r="F51" s="2"/>
      <c r="H51" s="125">
        <f t="shared" ref="H51:P51" si="19">H50/H$73</f>
        <v>0.33348880597014924</v>
      </c>
      <c r="I51" s="125">
        <f t="shared" si="19"/>
        <v>0.27978933508887427</v>
      </c>
      <c r="J51" s="125">
        <f t="shared" si="19"/>
        <v>0.32427937915742794</v>
      </c>
      <c r="K51" s="125">
        <f t="shared" si="19"/>
        <v>0.21505376344086022</v>
      </c>
      <c r="L51" s="125">
        <f t="shared" si="19"/>
        <v>0.21292217327459617</v>
      </c>
      <c r="M51" s="125">
        <f t="shared" si="19"/>
        <v>0.24475524475524477</v>
      </c>
      <c r="N51" s="125">
        <f t="shared" si="19"/>
        <v>0.21739130434782608</v>
      </c>
      <c r="O51" s="125">
        <f t="shared" si="19"/>
        <v>0.16634050880626222</v>
      </c>
      <c r="P51" s="125">
        <f t="shared" si="19"/>
        <v>0.21778584392014519</v>
      </c>
      <c r="S51"/>
      <c r="T51"/>
      <c r="U51"/>
      <c r="V51"/>
      <c r="W51"/>
      <c r="X51"/>
      <c r="Y51"/>
      <c r="Z51"/>
      <c r="AA51"/>
      <c r="AB51"/>
      <c r="AC51"/>
    </row>
    <row r="52" spans="1:29" ht="15" x14ac:dyDescent="0.25">
      <c r="B52" s="144" t="s">
        <v>49</v>
      </c>
      <c r="C52" s="144" t="s">
        <v>154</v>
      </c>
      <c r="D52" s="144" t="s">
        <v>5</v>
      </c>
      <c r="E52" s="144"/>
      <c r="F52" s="144" t="s">
        <v>79</v>
      </c>
      <c r="G52" s="142" t="s">
        <v>6</v>
      </c>
      <c r="H52" s="143" t="s">
        <v>7</v>
      </c>
      <c r="I52" s="143"/>
      <c r="J52" s="143"/>
      <c r="K52" s="143"/>
      <c r="L52" s="143"/>
      <c r="M52" s="143"/>
      <c r="N52" s="143"/>
      <c r="O52" s="143"/>
      <c r="P52" s="143"/>
      <c r="S52"/>
      <c r="T52"/>
      <c r="U52"/>
      <c r="V52"/>
      <c r="W52"/>
      <c r="X52"/>
      <c r="Y52"/>
      <c r="Z52"/>
      <c r="AA52"/>
      <c r="AB52"/>
      <c r="AC52"/>
    </row>
    <row r="53" spans="1:29" ht="40.5" x14ac:dyDescent="0.25">
      <c r="B53" s="144"/>
      <c r="C53" s="144"/>
      <c r="D53" s="144"/>
      <c r="E53" s="144"/>
      <c r="F53" s="144"/>
      <c r="G53" s="142"/>
      <c r="H53" s="68" t="s">
        <v>8</v>
      </c>
      <c r="I53" s="68" t="s">
        <v>9</v>
      </c>
      <c r="J53" s="68" t="s">
        <v>10</v>
      </c>
      <c r="K53" s="68" t="s">
        <v>11</v>
      </c>
      <c r="L53" s="68" t="s">
        <v>12</v>
      </c>
      <c r="M53" s="68" t="s">
        <v>0</v>
      </c>
      <c r="N53" s="68" t="s">
        <v>1</v>
      </c>
      <c r="O53" s="68" t="s">
        <v>2</v>
      </c>
      <c r="P53" s="68" t="s">
        <v>3</v>
      </c>
      <c r="S53"/>
      <c r="T53"/>
      <c r="U53"/>
      <c r="V53"/>
      <c r="W53"/>
      <c r="X53"/>
      <c r="Y53"/>
      <c r="Z53"/>
      <c r="AA53"/>
      <c r="AB53"/>
      <c r="AC53"/>
    </row>
    <row r="54" spans="1:29" ht="15" x14ac:dyDescent="0.25">
      <c r="A54" s="47"/>
      <c r="B54" s="54" t="s">
        <v>265</v>
      </c>
      <c r="C54" s="55" t="s">
        <v>51</v>
      </c>
      <c r="D54" s="54">
        <v>100</v>
      </c>
      <c r="E54" s="57">
        <f>D54/D$73</f>
        <v>4.6641791044776122E-2</v>
      </c>
      <c r="F54" s="69">
        <v>1</v>
      </c>
      <c r="G54" s="59" t="s">
        <v>48</v>
      </c>
      <c r="H54" s="59">
        <v>100</v>
      </c>
      <c r="I54" s="59">
        <v>100</v>
      </c>
      <c r="J54" s="59">
        <v>100</v>
      </c>
      <c r="K54" s="59">
        <v>100</v>
      </c>
      <c r="L54" s="59">
        <v>100</v>
      </c>
      <c r="M54" s="59">
        <v>100</v>
      </c>
      <c r="N54" s="59">
        <v>100</v>
      </c>
      <c r="O54" s="59">
        <v>100</v>
      </c>
      <c r="P54" s="59">
        <v>100</v>
      </c>
      <c r="Y54"/>
      <c r="Z54"/>
      <c r="AA54"/>
      <c r="AB54"/>
      <c r="AC54"/>
    </row>
    <row r="55" spans="1:29" ht="15" x14ac:dyDescent="0.25">
      <c r="A55" s="47"/>
      <c r="B55" s="54" t="s">
        <v>266</v>
      </c>
      <c r="C55" s="55" t="s">
        <v>53</v>
      </c>
      <c r="D55" s="54">
        <v>20</v>
      </c>
      <c r="E55" s="57">
        <f>D55/D$73</f>
        <v>9.3283582089552231E-3</v>
      </c>
      <c r="F55" s="69">
        <v>1</v>
      </c>
      <c r="G55" s="59" t="s">
        <v>48</v>
      </c>
      <c r="H55" s="59">
        <v>20</v>
      </c>
      <c r="I55" s="59">
        <v>20</v>
      </c>
      <c r="J55" s="59">
        <v>20</v>
      </c>
      <c r="K55" s="59">
        <v>20</v>
      </c>
      <c r="L55" s="59">
        <v>20</v>
      </c>
      <c r="M55" s="59">
        <v>20</v>
      </c>
      <c r="N55" s="59">
        <v>20</v>
      </c>
      <c r="O55" s="59">
        <v>20</v>
      </c>
      <c r="P55" s="59">
        <v>20</v>
      </c>
      <c r="S55"/>
      <c r="T55"/>
      <c r="U55"/>
      <c r="V55"/>
      <c r="W55"/>
      <c r="X55"/>
    </row>
    <row r="56" spans="1:29" ht="15" x14ac:dyDescent="0.25">
      <c r="B56" s="144" t="s">
        <v>28</v>
      </c>
      <c r="C56" s="144"/>
      <c r="D56" s="70">
        <f>SUM(D54:D55)</f>
        <v>120</v>
      </c>
      <c r="E56" s="71">
        <f>D56/D$73</f>
        <v>5.5970149253731345E-2</v>
      </c>
      <c r="F56" s="72">
        <f>SUM(F54:F55)</f>
        <v>2</v>
      </c>
      <c r="G56" s="73"/>
      <c r="H56" s="74">
        <f>SUM(H54:H55)</f>
        <v>120</v>
      </c>
      <c r="I56" s="74">
        <f t="shared" ref="I56:P56" si="20">SUM(I54:I55)</f>
        <v>120</v>
      </c>
      <c r="J56" s="74">
        <f t="shared" si="20"/>
        <v>120</v>
      </c>
      <c r="K56" s="74">
        <f t="shared" si="20"/>
        <v>120</v>
      </c>
      <c r="L56" s="74">
        <f t="shared" si="20"/>
        <v>120</v>
      </c>
      <c r="M56" s="74">
        <f t="shared" si="20"/>
        <v>120</v>
      </c>
      <c r="N56" s="74">
        <f t="shared" si="20"/>
        <v>120</v>
      </c>
      <c r="O56" s="74">
        <f t="shared" si="20"/>
        <v>120</v>
      </c>
      <c r="P56" s="74">
        <f t="shared" si="20"/>
        <v>120</v>
      </c>
      <c r="Y56"/>
      <c r="Z56"/>
      <c r="AA56"/>
      <c r="AB56"/>
      <c r="AC56"/>
    </row>
    <row r="57" spans="1:29" x14ac:dyDescent="0.25">
      <c r="B57" s="23"/>
      <c r="D57" s="65"/>
      <c r="E57" s="65"/>
      <c r="F57" s="66"/>
      <c r="G57" s="67"/>
      <c r="H57" s="125">
        <f t="shared" ref="H57:P57" si="21">H56/H$73</f>
        <v>5.5970149253731345E-2</v>
      </c>
      <c r="I57" s="125">
        <f t="shared" si="21"/>
        <v>7.8999341672152737E-2</v>
      </c>
      <c r="J57" s="125">
        <f t="shared" si="21"/>
        <v>6.6518847006651879E-2</v>
      </c>
      <c r="K57" s="125">
        <f t="shared" si="21"/>
        <v>9.2165898617511524E-2</v>
      </c>
      <c r="L57" s="125">
        <f t="shared" si="21"/>
        <v>8.8105726872246701E-2</v>
      </c>
      <c r="M57" s="125">
        <f t="shared" si="21"/>
        <v>0.1048951048951049</v>
      </c>
      <c r="N57" s="125">
        <f t="shared" si="21"/>
        <v>0.10869565217391304</v>
      </c>
      <c r="O57" s="125">
        <f t="shared" si="21"/>
        <v>0.11741682974559686</v>
      </c>
      <c r="P57" s="125">
        <f t="shared" si="21"/>
        <v>0.10889292196007259</v>
      </c>
    </row>
    <row r="58" spans="1:29" x14ac:dyDescent="0.25">
      <c r="B58" s="150" t="s">
        <v>157</v>
      </c>
      <c r="C58" s="150" t="s">
        <v>154</v>
      </c>
      <c r="D58" s="150" t="s">
        <v>5</v>
      </c>
      <c r="E58" s="150"/>
      <c r="F58" s="150" t="s">
        <v>79</v>
      </c>
      <c r="G58" s="148" t="s">
        <v>6</v>
      </c>
      <c r="H58" s="149" t="s">
        <v>7</v>
      </c>
      <c r="I58" s="149"/>
      <c r="J58" s="149"/>
      <c r="K58" s="149"/>
      <c r="L58" s="149"/>
      <c r="M58" s="149"/>
      <c r="N58" s="149"/>
      <c r="O58" s="149"/>
      <c r="P58" s="149"/>
    </row>
    <row r="59" spans="1:29" ht="40.5" x14ac:dyDescent="0.25">
      <c r="B59" s="150"/>
      <c r="C59" s="150"/>
      <c r="D59" s="150"/>
      <c r="E59" s="150"/>
      <c r="F59" s="150"/>
      <c r="G59" s="148"/>
      <c r="H59" s="60" t="s">
        <v>8</v>
      </c>
      <c r="I59" s="60" t="s">
        <v>9</v>
      </c>
      <c r="J59" s="60" t="s">
        <v>10</v>
      </c>
      <c r="K59" s="60" t="s">
        <v>11</v>
      </c>
      <c r="L59" s="60" t="s">
        <v>12</v>
      </c>
      <c r="M59" s="60" t="s">
        <v>0</v>
      </c>
      <c r="N59" s="60" t="s">
        <v>1</v>
      </c>
      <c r="O59" s="60" t="s">
        <v>2</v>
      </c>
      <c r="P59" s="60" t="s">
        <v>3</v>
      </c>
    </row>
    <row r="60" spans="1:29" x14ac:dyDescent="0.25">
      <c r="A60" s="47" t="s">
        <v>80</v>
      </c>
      <c r="B60" s="54" t="s">
        <v>246</v>
      </c>
      <c r="C60" s="55" t="s">
        <v>56</v>
      </c>
      <c r="D60" s="56">
        <f>MAX(H60:P60)</f>
        <v>174</v>
      </c>
      <c r="E60" s="57">
        <f t="shared" ref="E60:E71" si="22">D60/D$73</f>
        <v>8.1156716417910446E-2</v>
      </c>
      <c r="F60" s="58">
        <v>23</v>
      </c>
      <c r="G60" s="59" t="s">
        <v>48</v>
      </c>
      <c r="H60" s="59">
        <f>'Metas e Datajud'!C46</f>
        <v>174</v>
      </c>
      <c r="I60" s="59">
        <f>'Metas e Datajud'!D46</f>
        <v>154</v>
      </c>
      <c r="J60" s="59">
        <f>'Metas e Datajud'!E46</f>
        <v>154</v>
      </c>
      <c r="K60" s="59">
        <f>'Metas e Datajud'!F46</f>
        <v>142</v>
      </c>
      <c r="L60" s="59">
        <f>'Metas e Datajud'!G46</f>
        <v>142</v>
      </c>
      <c r="M60" s="59">
        <f>'Metas e Datajud'!H46</f>
        <v>144</v>
      </c>
      <c r="N60" s="59">
        <f>'Metas e Datajud'!I46</f>
        <v>144</v>
      </c>
      <c r="O60" s="59">
        <f>'Metas e Datajud'!J46</f>
        <v>142</v>
      </c>
      <c r="P60" s="59">
        <f>'Metas e Datajud'!K46</f>
        <v>142</v>
      </c>
    </row>
    <row r="61" spans="1:29" x14ac:dyDescent="0.25">
      <c r="A61" s="47"/>
      <c r="B61" s="54" t="s">
        <v>247</v>
      </c>
      <c r="C61" s="55" t="s">
        <v>135</v>
      </c>
      <c r="D61" s="56">
        <v>60</v>
      </c>
      <c r="E61" s="57">
        <f t="shared" si="22"/>
        <v>2.7985074626865673E-2</v>
      </c>
      <c r="F61" s="58">
        <v>3</v>
      </c>
      <c r="G61" s="59" t="s">
        <v>48</v>
      </c>
      <c r="H61" s="59">
        <f>$D61</f>
        <v>60</v>
      </c>
      <c r="I61" s="59">
        <f t="shared" ref="I61:P62" si="23">$D61</f>
        <v>60</v>
      </c>
      <c r="J61" s="59">
        <f t="shared" si="23"/>
        <v>60</v>
      </c>
      <c r="K61" s="59">
        <f t="shared" si="23"/>
        <v>60</v>
      </c>
      <c r="L61" s="59">
        <f t="shared" si="23"/>
        <v>60</v>
      </c>
      <c r="M61" s="59">
        <f t="shared" si="23"/>
        <v>60</v>
      </c>
      <c r="N61" s="59">
        <f t="shared" si="23"/>
        <v>60</v>
      </c>
      <c r="O61" s="59">
        <f t="shared" si="23"/>
        <v>60</v>
      </c>
      <c r="P61" s="59">
        <f t="shared" si="23"/>
        <v>60</v>
      </c>
    </row>
    <row r="62" spans="1:29" x14ac:dyDescent="0.25">
      <c r="A62" s="47" t="s">
        <v>80</v>
      </c>
      <c r="B62" s="54" t="s">
        <v>248</v>
      </c>
      <c r="C62" s="55" t="s">
        <v>134</v>
      </c>
      <c r="D62" s="56">
        <v>30</v>
      </c>
      <c r="E62" s="57">
        <f t="shared" si="22"/>
        <v>1.3992537313432836E-2</v>
      </c>
      <c r="F62" s="58">
        <v>4</v>
      </c>
      <c r="G62" s="59" t="s">
        <v>48</v>
      </c>
      <c r="H62" s="59">
        <f t="shared" ref="H62:P70" si="24">$D62</f>
        <v>30</v>
      </c>
      <c r="I62" s="59">
        <f t="shared" si="23"/>
        <v>30</v>
      </c>
      <c r="J62" s="59">
        <f t="shared" si="23"/>
        <v>30</v>
      </c>
      <c r="K62" s="59">
        <f t="shared" si="23"/>
        <v>30</v>
      </c>
      <c r="L62" s="59">
        <f t="shared" si="23"/>
        <v>30</v>
      </c>
      <c r="M62" s="59">
        <f t="shared" si="23"/>
        <v>30</v>
      </c>
      <c r="N62" s="59">
        <f t="shared" si="23"/>
        <v>30</v>
      </c>
      <c r="O62" s="59">
        <f t="shared" si="23"/>
        <v>30</v>
      </c>
      <c r="P62" s="59">
        <f t="shared" si="23"/>
        <v>30</v>
      </c>
    </row>
    <row r="63" spans="1:29" x14ac:dyDescent="0.25">
      <c r="A63" s="47" t="s">
        <v>80</v>
      </c>
      <c r="B63" s="54" t="s">
        <v>249</v>
      </c>
      <c r="C63" s="55" t="s">
        <v>158</v>
      </c>
      <c r="D63" s="56">
        <v>50</v>
      </c>
      <c r="E63" s="57">
        <f t="shared" si="22"/>
        <v>2.3320895522388061E-2</v>
      </c>
      <c r="F63" s="58">
        <v>1</v>
      </c>
      <c r="G63" s="59" t="s">
        <v>48</v>
      </c>
      <c r="H63" s="59">
        <f t="shared" si="24"/>
        <v>50</v>
      </c>
      <c r="I63" s="59">
        <f t="shared" si="24"/>
        <v>50</v>
      </c>
      <c r="J63" s="59">
        <f t="shared" si="24"/>
        <v>50</v>
      </c>
      <c r="K63" s="59">
        <f t="shared" si="24"/>
        <v>50</v>
      </c>
      <c r="L63" s="59">
        <f t="shared" si="24"/>
        <v>50</v>
      </c>
      <c r="M63" s="59">
        <f t="shared" si="24"/>
        <v>50</v>
      </c>
      <c r="N63" s="59">
        <f t="shared" si="24"/>
        <v>50</v>
      </c>
      <c r="O63" s="59">
        <f t="shared" si="24"/>
        <v>50</v>
      </c>
      <c r="P63" s="59">
        <f t="shared" si="24"/>
        <v>50</v>
      </c>
    </row>
    <row r="64" spans="1:29" x14ac:dyDescent="0.25">
      <c r="A64" s="47"/>
      <c r="B64" s="54" t="s">
        <v>267</v>
      </c>
      <c r="C64" s="55" t="s">
        <v>64</v>
      </c>
      <c r="D64" s="56">
        <v>60</v>
      </c>
      <c r="E64" s="57">
        <f t="shared" si="22"/>
        <v>2.7985074626865673E-2</v>
      </c>
      <c r="F64" s="58">
        <v>2</v>
      </c>
      <c r="G64" s="59" t="s">
        <v>48</v>
      </c>
      <c r="H64" s="59">
        <f t="shared" si="24"/>
        <v>60</v>
      </c>
      <c r="I64" s="59">
        <f t="shared" si="24"/>
        <v>60</v>
      </c>
      <c r="J64" s="59">
        <f t="shared" si="24"/>
        <v>60</v>
      </c>
      <c r="K64" s="59">
        <f t="shared" si="24"/>
        <v>60</v>
      </c>
      <c r="L64" s="59">
        <f t="shared" si="24"/>
        <v>60</v>
      </c>
      <c r="M64" s="59">
        <f t="shared" si="24"/>
        <v>60</v>
      </c>
      <c r="N64" s="59">
        <f t="shared" si="24"/>
        <v>60</v>
      </c>
      <c r="O64" s="59">
        <f t="shared" si="24"/>
        <v>60</v>
      </c>
      <c r="P64" s="59">
        <f t="shared" si="24"/>
        <v>60</v>
      </c>
    </row>
    <row r="65" spans="1:29" x14ac:dyDescent="0.25">
      <c r="A65" s="47"/>
      <c r="B65" s="54" t="s">
        <v>268</v>
      </c>
      <c r="C65" s="55" t="s">
        <v>75</v>
      </c>
      <c r="D65" s="56">
        <v>30</v>
      </c>
      <c r="E65" s="57">
        <f t="shared" si="22"/>
        <v>1.3992537313432836E-2</v>
      </c>
      <c r="F65" s="58">
        <v>3</v>
      </c>
      <c r="G65" s="59" t="s">
        <v>14</v>
      </c>
      <c r="H65" s="59">
        <f t="shared" si="24"/>
        <v>30</v>
      </c>
      <c r="I65" s="59" t="s">
        <v>16</v>
      </c>
      <c r="J65" s="59">
        <f t="shared" si="24"/>
        <v>30</v>
      </c>
      <c r="K65" s="59" t="s">
        <v>16</v>
      </c>
      <c r="L65" s="59" t="s">
        <v>16</v>
      </c>
      <c r="M65" s="59" t="s">
        <v>16</v>
      </c>
      <c r="N65" s="59" t="s">
        <v>16</v>
      </c>
      <c r="O65" s="59" t="s">
        <v>16</v>
      </c>
      <c r="P65" s="59" t="s">
        <v>16</v>
      </c>
    </row>
    <row r="66" spans="1:29" x14ac:dyDescent="0.25">
      <c r="A66" s="47"/>
      <c r="B66" s="54" t="s">
        <v>269</v>
      </c>
      <c r="C66" s="55" t="s">
        <v>76</v>
      </c>
      <c r="D66" s="56">
        <v>20</v>
      </c>
      <c r="E66" s="57">
        <f t="shared" si="22"/>
        <v>9.3283582089552231E-3</v>
      </c>
      <c r="F66" s="58">
        <v>2</v>
      </c>
      <c r="G66" s="59" t="s">
        <v>14</v>
      </c>
      <c r="H66" s="59">
        <f t="shared" si="24"/>
        <v>20</v>
      </c>
      <c r="I66" s="59">
        <f t="shared" si="24"/>
        <v>20</v>
      </c>
      <c r="J66" s="59">
        <f t="shared" si="24"/>
        <v>20</v>
      </c>
      <c r="K66" s="59">
        <f t="shared" si="24"/>
        <v>20</v>
      </c>
      <c r="L66" s="59">
        <f t="shared" si="24"/>
        <v>20</v>
      </c>
      <c r="M66" s="59">
        <f t="shared" si="24"/>
        <v>20</v>
      </c>
      <c r="N66" s="59">
        <f t="shared" si="24"/>
        <v>20</v>
      </c>
      <c r="O66" s="59">
        <f t="shared" si="24"/>
        <v>20</v>
      </c>
      <c r="P66" s="59">
        <f t="shared" si="24"/>
        <v>20</v>
      </c>
    </row>
    <row r="67" spans="1:29" x14ac:dyDescent="0.25">
      <c r="A67" s="47"/>
      <c r="B67" s="54" t="s">
        <v>270</v>
      </c>
      <c r="C67" s="55" t="s">
        <v>85</v>
      </c>
      <c r="D67" s="56">
        <v>50</v>
      </c>
      <c r="E67" s="57">
        <f t="shared" si="22"/>
        <v>2.3320895522388061E-2</v>
      </c>
      <c r="F67" s="58">
        <v>2</v>
      </c>
      <c r="G67" s="59" t="s">
        <v>48</v>
      </c>
      <c r="H67" s="59">
        <f t="shared" si="24"/>
        <v>50</v>
      </c>
      <c r="I67" s="59">
        <f t="shared" si="24"/>
        <v>50</v>
      </c>
      <c r="J67" s="59">
        <f t="shared" si="24"/>
        <v>50</v>
      </c>
      <c r="K67" s="59">
        <f t="shared" si="24"/>
        <v>50</v>
      </c>
      <c r="L67" s="59">
        <f t="shared" si="24"/>
        <v>50</v>
      </c>
      <c r="M67" s="59" t="s">
        <v>16</v>
      </c>
      <c r="N67" s="59" t="s">
        <v>16</v>
      </c>
      <c r="O67" s="59" t="s">
        <v>16</v>
      </c>
      <c r="P67" s="59" t="s">
        <v>16</v>
      </c>
    </row>
    <row r="68" spans="1:29" x14ac:dyDescent="0.25">
      <c r="A68" s="47" t="s">
        <v>80</v>
      </c>
      <c r="B68" s="54" t="s">
        <v>271</v>
      </c>
      <c r="C68" s="55" t="s">
        <v>84</v>
      </c>
      <c r="D68" s="56">
        <v>115</v>
      </c>
      <c r="E68" s="57">
        <f t="shared" si="22"/>
        <v>5.3638059701492539E-2</v>
      </c>
      <c r="F68" s="58">
        <v>6</v>
      </c>
      <c r="G68" s="59" t="s">
        <v>48</v>
      </c>
      <c r="H68" s="59">
        <f t="shared" si="24"/>
        <v>115</v>
      </c>
      <c r="I68" s="59">
        <f t="shared" si="24"/>
        <v>115</v>
      </c>
      <c r="J68" s="59">
        <f t="shared" si="24"/>
        <v>115</v>
      </c>
      <c r="K68" s="59">
        <f t="shared" si="24"/>
        <v>115</v>
      </c>
      <c r="L68" s="59">
        <f t="shared" si="24"/>
        <v>115</v>
      </c>
      <c r="M68" s="59">
        <f t="shared" si="24"/>
        <v>115</v>
      </c>
      <c r="N68" s="59">
        <f t="shared" si="24"/>
        <v>115</v>
      </c>
      <c r="O68" s="59">
        <f t="shared" si="24"/>
        <v>115</v>
      </c>
      <c r="P68" s="59">
        <f t="shared" si="24"/>
        <v>115</v>
      </c>
    </row>
    <row r="69" spans="1:29" x14ac:dyDescent="0.25">
      <c r="A69" s="47"/>
      <c r="B69" s="54" t="s">
        <v>272</v>
      </c>
      <c r="C69" s="55" t="s">
        <v>156</v>
      </c>
      <c r="D69" s="56">
        <v>30</v>
      </c>
      <c r="E69" s="57">
        <f t="shared" si="22"/>
        <v>1.3992537313432836E-2</v>
      </c>
      <c r="F69" s="58">
        <v>2</v>
      </c>
      <c r="G69" s="59" t="s">
        <v>14</v>
      </c>
      <c r="H69" s="59">
        <f t="shared" si="24"/>
        <v>30</v>
      </c>
      <c r="I69" s="59">
        <f t="shared" si="24"/>
        <v>30</v>
      </c>
      <c r="J69" s="59">
        <f t="shared" si="24"/>
        <v>30</v>
      </c>
      <c r="K69" s="59">
        <f t="shared" si="24"/>
        <v>30</v>
      </c>
      <c r="L69" s="59">
        <f t="shared" si="24"/>
        <v>30</v>
      </c>
      <c r="M69" s="59" t="s">
        <v>16</v>
      </c>
      <c r="N69" s="59" t="s">
        <v>16</v>
      </c>
      <c r="O69" s="59" t="s">
        <v>16</v>
      </c>
      <c r="P69" s="59" t="s">
        <v>16</v>
      </c>
    </row>
    <row r="70" spans="1:29" ht="15" x14ac:dyDescent="0.25">
      <c r="A70" s="47"/>
      <c r="B70" s="54" t="s">
        <v>273</v>
      </c>
      <c r="C70" s="55" t="s">
        <v>181</v>
      </c>
      <c r="D70" s="56">
        <v>30</v>
      </c>
      <c r="E70" s="57">
        <f t="shared" si="22"/>
        <v>1.3992537313432836E-2</v>
      </c>
      <c r="F70" s="58">
        <v>1</v>
      </c>
      <c r="G70" s="59" t="s">
        <v>48</v>
      </c>
      <c r="H70" s="59">
        <f t="shared" si="24"/>
        <v>30</v>
      </c>
      <c r="I70" s="59" t="s">
        <v>16</v>
      </c>
      <c r="J70" s="59" t="s">
        <v>16</v>
      </c>
      <c r="K70" s="59" t="s">
        <v>16</v>
      </c>
      <c r="L70" s="59" t="s">
        <v>16</v>
      </c>
      <c r="M70" s="59" t="s">
        <v>16</v>
      </c>
      <c r="N70" s="59" t="s">
        <v>16</v>
      </c>
      <c r="O70" s="59" t="s">
        <v>16</v>
      </c>
      <c r="P70" s="59" t="s">
        <v>16</v>
      </c>
      <c r="S70"/>
      <c r="T70"/>
      <c r="U70"/>
      <c r="V70"/>
      <c r="W70"/>
      <c r="X70"/>
    </row>
    <row r="71" spans="1:29" ht="15" x14ac:dyDescent="0.25">
      <c r="B71" s="150" t="s">
        <v>28</v>
      </c>
      <c r="C71" s="150"/>
      <c r="D71" s="61">
        <f>SUM(D60:D70)</f>
        <v>649</v>
      </c>
      <c r="E71" s="62">
        <f t="shared" si="22"/>
        <v>0.30270522388059701</v>
      </c>
      <c r="F71" s="63">
        <f>SUM(F60:F70)</f>
        <v>49</v>
      </c>
      <c r="G71" s="64"/>
      <c r="H71" s="61">
        <f>SUM(H60:H70)</f>
        <v>649</v>
      </c>
      <c r="I71" s="61">
        <f t="shared" ref="I71:P71" si="25">SUM(I60:I70)</f>
        <v>569</v>
      </c>
      <c r="J71" s="61">
        <f t="shared" si="25"/>
        <v>599</v>
      </c>
      <c r="K71" s="61">
        <f t="shared" si="25"/>
        <v>557</v>
      </c>
      <c r="L71" s="61">
        <f t="shared" si="25"/>
        <v>557</v>
      </c>
      <c r="M71" s="61">
        <f t="shared" si="25"/>
        <v>479</v>
      </c>
      <c r="N71" s="61">
        <f t="shared" si="25"/>
        <v>479</v>
      </c>
      <c r="O71" s="61">
        <f t="shared" si="25"/>
        <v>477</v>
      </c>
      <c r="P71" s="61">
        <f t="shared" si="25"/>
        <v>477</v>
      </c>
      <c r="Y71"/>
      <c r="Z71"/>
      <c r="AA71"/>
      <c r="AB71"/>
      <c r="AC71"/>
    </row>
    <row r="72" spans="1:29" x14ac:dyDescent="0.25">
      <c r="H72" s="125">
        <f t="shared" ref="H72:P72" si="26">H71/H$73</f>
        <v>0.30270522388059701</v>
      </c>
      <c r="I72" s="125">
        <f t="shared" si="26"/>
        <v>0.37458854509545753</v>
      </c>
      <c r="J72" s="125">
        <f t="shared" si="26"/>
        <v>0.33203991130820398</v>
      </c>
      <c r="K72" s="125">
        <f t="shared" si="26"/>
        <v>0.42780337941628266</v>
      </c>
      <c r="L72" s="125">
        <f t="shared" si="26"/>
        <v>0.40895741556534509</v>
      </c>
      <c r="M72" s="125">
        <f t="shared" si="26"/>
        <v>0.4187062937062937</v>
      </c>
      <c r="N72" s="125">
        <f t="shared" si="26"/>
        <v>0.43387681159420288</v>
      </c>
      <c r="O72" s="125">
        <f t="shared" si="26"/>
        <v>0.46673189823874756</v>
      </c>
      <c r="P72" s="125">
        <f t="shared" si="26"/>
        <v>0.43284936479128855</v>
      </c>
    </row>
    <row r="73" spans="1:29" s="45" customFormat="1" x14ac:dyDescent="0.25">
      <c r="A73" s="44"/>
      <c r="B73" s="146" t="s">
        <v>65</v>
      </c>
      <c r="C73" s="146"/>
      <c r="D73" s="25">
        <f>D71+D56+D50+D31</f>
        <v>2144</v>
      </c>
      <c r="E73" s="26"/>
      <c r="F73" s="25">
        <f>F71+F56+F50+F31</f>
        <v>147</v>
      </c>
      <c r="G73" s="6"/>
      <c r="H73" s="6">
        <f t="shared" ref="H73:P73" si="27">H71+H50+H31+H56</f>
        <v>2144</v>
      </c>
      <c r="I73" s="6">
        <f t="shared" si="27"/>
        <v>1519</v>
      </c>
      <c r="J73" s="6">
        <f t="shared" si="27"/>
        <v>1804</v>
      </c>
      <c r="K73" s="6">
        <f t="shared" si="27"/>
        <v>1302</v>
      </c>
      <c r="L73" s="6">
        <f t="shared" si="27"/>
        <v>1362</v>
      </c>
      <c r="M73" s="6">
        <f t="shared" si="27"/>
        <v>1144</v>
      </c>
      <c r="N73" s="6">
        <f t="shared" si="27"/>
        <v>1104</v>
      </c>
      <c r="O73" s="6">
        <f t="shared" si="27"/>
        <v>1022</v>
      </c>
      <c r="P73" s="6">
        <f t="shared" si="27"/>
        <v>1102</v>
      </c>
      <c r="Q73" s="2"/>
      <c r="R73" s="2"/>
      <c r="S73" s="2"/>
      <c r="T73" s="2"/>
      <c r="U73" s="2"/>
      <c r="V73" s="2"/>
      <c r="W73" s="2"/>
      <c r="X73" s="2"/>
    </row>
    <row r="74" spans="1:29" ht="15" x14ac:dyDescent="0.25">
      <c r="G74"/>
      <c r="H74"/>
      <c r="I74"/>
      <c r="J74"/>
      <c r="K74"/>
      <c r="L74"/>
      <c r="M74"/>
      <c r="N74"/>
      <c r="O74"/>
      <c r="P74"/>
    </row>
    <row r="75" spans="1:29" ht="15" x14ac:dyDescent="0.25">
      <c r="B75" s="146" t="s">
        <v>81</v>
      </c>
      <c r="C75" s="146"/>
      <c r="D75" s="46">
        <f>COUNTA(B60:B70)+COUNTA(B54:B55)+COUNTA(B35:B49)+COUNTA(B6:B30)</f>
        <v>53</v>
      </c>
      <c r="E75"/>
      <c r="F75"/>
      <c r="K75"/>
      <c r="L75"/>
      <c r="M75"/>
      <c r="N75"/>
      <c r="O75" s="2"/>
      <c r="P75" s="2"/>
      <c r="Q75" s="39"/>
      <c r="R75" s="39"/>
      <c r="S75" s="39"/>
      <c r="T75" s="39"/>
      <c r="U75" s="39"/>
      <c r="V75" s="39"/>
    </row>
    <row r="76" spans="1:29" ht="15" x14ac:dyDescent="0.25">
      <c r="B76" s="146" t="s">
        <v>153</v>
      </c>
      <c r="C76" s="146"/>
      <c r="D76" s="46">
        <f>F71+F56+F50+F31</f>
        <v>147</v>
      </c>
      <c r="E76"/>
      <c r="F76"/>
      <c r="K76"/>
      <c r="L76"/>
      <c r="M76"/>
      <c r="N76"/>
      <c r="O76" s="2"/>
      <c r="P76" s="38"/>
      <c r="R76" s="39"/>
      <c r="S76" s="39"/>
      <c r="T76" s="39"/>
      <c r="U76" s="39"/>
      <c r="V76" s="39"/>
      <c r="W76" s="39"/>
      <c r="X76" s="39"/>
    </row>
    <row r="77" spans="1:29" ht="15" x14ac:dyDescent="0.25">
      <c r="G77"/>
      <c r="H77"/>
      <c r="M77"/>
      <c r="N77"/>
      <c r="O77"/>
      <c r="P77"/>
      <c r="Q77"/>
      <c r="S77" s="39"/>
      <c r="T77" s="39"/>
      <c r="U77" s="39"/>
      <c r="V77" s="39"/>
      <c r="W77" s="39"/>
      <c r="X77" s="39"/>
    </row>
    <row r="78" spans="1:29" ht="15" x14ac:dyDescent="0.25">
      <c r="H78"/>
      <c r="I78"/>
      <c r="J78"/>
      <c r="K78"/>
      <c r="L78"/>
      <c r="M78"/>
      <c r="N78"/>
      <c r="O78"/>
      <c r="P78"/>
      <c r="Q78"/>
      <c r="R78"/>
      <c r="S78"/>
      <c r="U78" s="39"/>
      <c r="V78" s="39"/>
      <c r="W78" s="39"/>
      <c r="X78" s="39"/>
      <c r="Y78" s="39"/>
    </row>
    <row r="79" spans="1:29" ht="26.25" customHeight="1" x14ac:dyDescent="0.25">
      <c r="C79" s="151" t="s">
        <v>127</v>
      </c>
      <c r="D79" s="151"/>
      <c r="E79" s="151"/>
      <c r="F79" s="151"/>
      <c r="G79" s="151"/>
      <c r="H79" s="126"/>
      <c r="I79" s="126"/>
      <c r="J79"/>
      <c r="K79" s="147" t="s">
        <v>129</v>
      </c>
      <c r="L79" s="147"/>
      <c r="M79" s="147"/>
      <c r="N79" s="147"/>
      <c r="O79" s="147"/>
      <c r="P79"/>
      <c r="Q79"/>
      <c r="R79"/>
      <c r="S79"/>
      <c r="U79" s="39"/>
      <c r="V79" s="39"/>
      <c r="W79" s="39"/>
      <c r="X79" s="39"/>
      <c r="Y79" s="39"/>
      <c r="Z79" s="39"/>
      <c r="AA79" s="39"/>
    </row>
    <row r="80" spans="1:29" ht="25.5" x14ac:dyDescent="0.25">
      <c r="C80" s="86" t="s">
        <v>128</v>
      </c>
      <c r="D80" s="27"/>
      <c r="E80" s="27"/>
      <c r="F80" s="86" t="s">
        <v>152</v>
      </c>
      <c r="G80" s="86" t="s">
        <v>153</v>
      </c>
      <c r="H80" s="86" t="s">
        <v>67</v>
      </c>
      <c r="I80" s="86" t="s">
        <v>214</v>
      </c>
      <c r="J80"/>
      <c r="K80" s="12"/>
      <c r="L80" s="13"/>
      <c r="M80" s="14" t="s">
        <v>81</v>
      </c>
      <c r="N80" s="15" t="s">
        <v>77</v>
      </c>
      <c r="O80" s="17" t="s">
        <v>67</v>
      </c>
      <c r="P80"/>
      <c r="Q80"/>
      <c r="R80"/>
      <c r="S80"/>
      <c r="Y80" s="39"/>
      <c r="Z80" s="39"/>
      <c r="AA80" s="39"/>
    </row>
    <row r="81" spans="3:19" ht="15" x14ac:dyDescent="0.25">
      <c r="C81" s="22" t="str">
        <f>B4</f>
        <v>Eixo da Governança</v>
      </c>
      <c r="D81" s="29"/>
      <c r="E81" s="29"/>
      <c r="F81" s="28">
        <f>COUNTA(C6:C30)</f>
        <v>25</v>
      </c>
      <c r="G81" s="7">
        <f>SUM(F6:F30)</f>
        <v>59</v>
      </c>
      <c r="H81" s="7">
        <f>D31</f>
        <v>660</v>
      </c>
      <c r="I81" s="127">
        <f>H81/$H$85</f>
        <v>0.30783582089552236</v>
      </c>
      <c r="J81"/>
      <c r="K81" s="11" t="s">
        <v>56</v>
      </c>
      <c r="M81" s="16">
        <f>COUNTIF(A6:A70,"datajud")/F85</f>
        <v>0.30188679245283018</v>
      </c>
      <c r="N81" s="16">
        <f>SUMIF($A6:$A70,"datajud",F6:F70)/$F$73</f>
        <v>0.45578231292517007</v>
      </c>
      <c r="O81" s="16">
        <f>SUMIF($A6:$A70,"datajud",D$6:D$70)/D73</f>
        <v>0.46595149253731344</v>
      </c>
      <c r="P81"/>
      <c r="Q81"/>
      <c r="R81"/>
      <c r="S81"/>
    </row>
    <row r="82" spans="3:19" ht="15" x14ac:dyDescent="0.25">
      <c r="C82" s="22" t="str">
        <f>B33</f>
        <v>Eixo da Produtividade</v>
      </c>
      <c r="D82" s="29"/>
      <c r="E82" s="29"/>
      <c r="F82" s="28">
        <f>COUNTA(F35:F49)</f>
        <v>15</v>
      </c>
      <c r="G82" s="7">
        <f>SUM(F35:F49)</f>
        <v>37</v>
      </c>
      <c r="H82" s="7">
        <f>D50</f>
        <v>715</v>
      </c>
      <c r="I82" s="127">
        <f t="shared" ref="I82:I85" si="28">H82/$H$85</f>
        <v>0.33348880597014924</v>
      </c>
      <c r="J82"/>
      <c r="K82" s="18" t="s">
        <v>68</v>
      </c>
      <c r="L82" s="19"/>
      <c r="M82" s="20">
        <f>1-M81</f>
        <v>0.69811320754716988</v>
      </c>
      <c r="N82" s="20">
        <f>1-N81</f>
        <v>0.54421768707482987</v>
      </c>
      <c r="O82" s="20">
        <f>1-O81</f>
        <v>0.53404850746268662</v>
      </c>
      <c r="P82"/>
      <c r="Q82"/>
      <c r="R82"/>
      <c r="S82"/>
    </row>
    <row r="83" spans="3:19" ht="15" x14ac:dyDescent="0.25">
      <c r="C83" s="22" t="str">
        <f>B52</f>
        <v>Eixo da Transparência</v>
      </c>
      <c r="D83" s="29"/>
      <c r="E83" s="29"/>
      <c r="F83" s="28">
        <f>COUNTA(F54:F55)</f>
        <v>2</v>
      </c>
      <c r="G83" s="7">
        <f>SUM(F54:F55)</f>
        <v>2</v>
      </c>
      <c r="H83" s="7">
        <f>D56</f>
        <v>120</v>
      </c>
      <c r="I83" s="127">
        <f t="shared" si="28"/>
        <v>5.5970149253731345E-2</v>
      </c>
      <c r="J83"/>
      <c r="K83" s="10"/>
      <c r="L83" s="10"/>
      <c r="M83" s="10"/>
      <c r="N83" s="10"/>
      <c r="O83"/>
      <c r="P83"/>
      <c r="Q83"/>
      <c r="R83"/>
      <c r="S83"/>
    </row>
    <row r="84" spans="3:19" ht="15" x14ac:dyDescent="0.25">
      <c r="C84" s="30" t="str">
        <f>B58</f>
        <v>Eixo dos Dados e tecnologia</v>
      </c>
      <c r="D84" s="32"/>
      <c r="E84" s="32"/>
      <c r="F84" s="31">
        <f>COUNTA(F60:F70)</f>
        <v>11</v>
      </c>
      <c r="G84" s="8">
        <f>SUM(F60:F70)</f>
        <v>49</v>
      </c>
      <c r="H84" s="8">
        <f>D71</f>
        <v>649</v>
      </c>
      <c r="I84" s="127">
        <f t="shared" si="28"/>
        <v>0.30270522388059701</v>
      </c>
      <c r="J84"/>
      <c r="K84"/>
      <c r="L84"/>
      <c r="M84"/>
      <c r="N84"/>
      <c r="O84"/>
      <c r="P84"/>
      <c r="Q84"/>
      <c r="R84"/>
      <c r="S84"/>
    </row>
    <row r="85" spans="3:19" ht="15" x14ac:dyDescent="0.25">
      <c r="C85" s="87" t="s">
        <v>28</v>
      </c>
      <c r="D85" s="88"/>
      <c r="E85" s="88"/>
      <c r="F85" s="9">
        <f>SUM(F81:F84)</f>
        <v>53</v>
      </c>
      <c r="G85" s="9">
        <f>SUM(G81:G84)</f>
        <v>147</v>
      </c>
      <c r="H85" s="9">
        <f>SUM(H81:H84)</f>
        <v>2144</v>
      </c>
      <c r="I85" s="128">
        <f t="shared" si="28"/>
        <v>1</v>
      </c>
      <c r="J85"/>
      <c r="K85"/>
      <c r="L85"/>
      <c r="M85"/>
      <c r="N85"/>
      <c r="O85"/>
      <c r="P85"/>
      <c r="Q85"/>
      <c r="R85"/>
      <c r="S85"/>
    </row>
    <row r="86" spans="3:19" ht="15" x14ac:dyDescent="0.25">
      <c r="J86"/>
      <c r="K86"/>
      <c r="L86"/>
      <c r="M86"/>
      <c r="N86"/>
      <c r="O86"/>
      <c r="P86"/>
      <c r="Q86"/>
      <c r="R86"/>
      <c r="S86"/>
    </row>
    <row r="87" spans="3:19" ht="15" x14ac:dyDescent="0.25">
      <c r="J87"/>
      <c r="K87"/>
      <c r="L87"/>
      <c r="M87"/>
      <c r="N87"/>
      <c r="O87"/>
      <c r="P87"/>
      <c r="Q87"/>
      <c r="R87"/>
      <c r="S87"/>
    </row>
    <row r="88" spans="3:19" ht="15" x14ac:dyDescent="0.25">
      <c r="J88"/>
      <c r="K88"/>
      <c r="L88"/>
      <c r="M88"/>
      <c r="N88"/>
      <c r="O88"/>
      <c r="P88"/>
      <c r="Q88"/>
      <c r="R88"/>
    </row>
    <row r="89" spans="3:19" ht="15" x14ac:dyDescent="0.25">
      <c r="H89"/>
      <c r="I89"/>
      <c r="J89"/>
      <c r="K89"/>
      <c r="L89"/>
      <c r="M89"/>
      <c r="N89"/>
      <c r="O89"/>
      <c r="P89"/>
      <c r="Q89"/>
      <c r="R89"/>
    </row>
    <row r="90" spans="3:19" ht="15" x14ac:dyDescent="0.25">
      <c r="H90"/>
      <c r="I90"/>
      <c r="J90"/>
      <c r="K90"/>
      <c r="L90"/>
      <c r="M90"/>
      <c r="N90"/>
      <c r="O90"/>
      <c r="P90"/>
      <c r="Q90"/>
      <c r="R90"/>
    </row>
    <row r="91" spans="3:19" ht="15" x14ac:dyDescent="0.25">
      <c r="H91"/>
      <c r="I91"/>
      <c r="J91"/>
      <c r="K91"/>
      <c r="L91"/>
      <c r="M91"/>
      <c r="N91"/>
      <c r="O91"/>
      <c r="P91"/>
      <c r="Q91"/>
      <c r="R91"/>
    </row>
    <row r="92" spans="3:19" ht="15" x14ac:dyDescent="0.25">
      <c r="H92"/>
      <c r="I92"/>
      <c r="J92"/>
      <c r="K92"/>
      <c r="L92"/>
      <c r="M92"/>
      <c r="N92"/>
      <c r="O92"/>
      <c r="P92"/>
      <c r="Q92"/>
      <c r="R92"/>
    </row>
    <row r="93" spans="3:19" ht="15" x14ac:dyDescent="0.25">
      <c r="H93"/>
      <c r="I93"/>
      <c r="J93"/>
      <c r="K93"/>
      <c r="L93"/>
      <c r="M93"/>
      <c r="N93"/>
      <c r="O93"/>
      <c r="P93"/>
      <c r="Q93"/>
      <c r="R93"/>
    </row>
    <row r="94" spans="3:19" ht="15" x14ac:dyDescent="0.25">
      <c r="H94"/>
      <c r="I94"/>
      <c r="J94"/>
      <c r="K94"/>
      <c r="L94"/>
      <c r="M94"/>
      <c r="N94"/>
      <c r="O94"/>
      <c r="P94"/>
      <c r="Q94"/>
      <c r="R94"/>
    </row>
    <row r="95" spans="3:19" ht="15" x14ac:dyDescent="0.25">
      <c r="H95"/>
      <c r="I95"/>
      <c r="J95"/>
      <c r="K95"/>
      <c r="L95"/>
      <c r="M95"/>
      <c r="N95"/>
      <c r="O95"/>
      <c r="P95"/>
      <c r="Q95"/>
      <c r="R95"/>
    </row>
    <row r="96" spans="3:19" ht="15" x14ac:dyDescent="0.25">
      <c r="H96"/>
      <c r="I96"/>
      <c r="J96"/>
      <c r="K96"/>
      <c r="L96"/>
      <c r="M96"/>
      <c r="N96"/>
      <c r="O96"/>
      <c r="P96"/>
      <c r="Q96"/>
      <c r="R96"/>
    </row>
    <row r="97" spans="1:25" ht="15" x14ac:dyDescent="0.25">
      <c r="H97"/>
      <c r="I97"/>
      <c r="J97"/>
      <c r="K97"/>
      <c r="L97"/>
      <c r="M97"/>
      <c r="N97"/>
      <c r="O97"/>
      <c r="P97"/>
      <c r="Q97"/>
      <c r="R97"/>
    </row>
    <row r="98" spans="1:25" ht="15" x14ac:dyDescent="0.25">
      <c r="H98"/>
      <c r="I98"/>
      <c r="J98"/>
      <c r="K98"/>
      <c r="L98"/>
      <c r="M98"/>
      <c r="N98"/>
      <c r="O98"/>
      <c r="P98"/>
      <c r="Q98"/>
      <c r="R98"/>
    </row>
    <row r="99" spans="1:25" ht="15" x14ac:dyDescent="0.25">
      <c r="H99"/>
      <c r="I99"/>
      <c r="J99"/>
      <c r="K99"/>
      <c r="L99"/>
      <c r="M99"/>
      <c r="N99"/>
      <c r="O99"/>
      <c r="P99"/>
      <c r="Q99" s="3"/>
      <c r="R99" s="3"/>
    </row>
    <row r="100" spans="1:25" x14ac:dyDescent="0.25">
      <c r="Q100" s="3"/>
      <c r="R100" s="3"/>
    </row>
    <row r="101" spans="1:25" x14ac:dyDescent="0.25">
      <c r="Q101" s="3"/>
      <c r="R101" s="3"/>
    </row>
    <row r="102" spans="1:25" x14ac:dyDescent="0.25">
      <c r="Q102" s="3"/>
      <c r="R102" s="3"/>
    </row>
    <row r="103" spans="1:25" x14ac:dyDescent="0.25">
      <c r="Q103" s="3"/>
      <c r="R103" s="3"/>
    </row>
    <row r="104" spans="1:25" x14ac:dyDescent="0.25">
      <c r="G104" s="134"/>
      <c r="Q104" s="3"/>
    </row>
    <row r="105" spans="1:25" s="3" customFormat="1" ht="15" x14ac:dyDescent="0.25">
      <c r="A105" s="44"/>
      <c r="B105" s="22"/>
      <c r="C105" s="41"/>
      <c r="D105" s="33"/>
      <c r="E105" s="33"/>
      <c r="F105" s="42"/>
      <c r="G105" s="133"/>
      <c r="H105" s="133"/>
      <c r="I105" s="127"/>
      <c r="R105" s="2"/>
      <c r="S105" s="2"/>
      <c r="T105" s="2"/>
      <c r="U105" s="2"/>
      <c r="V105" s="2"/>
      <c r="W105" s="2"/>
      <c r="X105" s="2"/>
      <c r="Y105" s="2"/>
    </row>
    <row r="106" spans="1:25" s="3" customFormat="1" x14ac:dyDescent="0.25">
      <c r="A106" s="44"/>
      <c r="B106" s="22"/>
      <c r="C106" s="23"/>
      <c r="D106" s="23"/>
      <c r="E106" s="23"/>
      <c r="F106" s="23"/>
      <c r="G106" s="133"/>
      <c r="H106" s="133"/>
      <c r="I106" s="127"/>
      <c r="R106" s="2"/>
      <c r="S106" s="2"/>
      <c r="T106" s="2"/>
      <c r="U106" s="2"/>
      <c r="V106" s="2"/>
      <c r="W106" s="2"/>
      <c r="X106" s="2"/>
      <c r="Y106" s="2"/>
    </row>
    <row r="107" spans="1:25" s="3" customFormat="1" x14ac:dyDescent="0.25">
      <c r="A107" s="44"/>
      <c r="B107" s="22"/>
      <c r="C107" s="23"/>
      <c r="D107" s="23"/>
      <c r="E107" s="23"/>
      <c r="F107" s="23"/>
      <c r="G107" s="133"/>
      <c r="H107" s="133"/>
      <c r="I107" s="127"/>
      <c r="R107" s="2"/>
      <c r="S107" s="2"/>
      <c r="T107" s="2"/>
      <c r="U107" s="2"/>
      <c r="V107" s="2"/>
      <c r="W107" s="2"/>
      <c r="X107" s="2"/>
      <c r="Y107" s="2"/>
    </row>
    <row r="108" spans="1:25" s="3" customFormat="1" x14ac:dyDescent="0.25">
      <c r="A108" s="44"/>
      <c r="B108" s="22"/>
      <c r="C108" s="23"/>
      <c r="D108" s="23"/>
      <c r="E108" s="23"/>
      <c r="F108" s="23"/>
      <c r="G108" s="133"/>
      <c r="H108" s="133"/>
      <c r="I108" s="127"/>
      <c r="R108" s="2"/>
      <c r="S108" s="2"/>
      <c r="T108" s="2"/>
      <c r="U108" s="2"/>
      <c r="V108" s="2"/>
      <c r="W108" s="2"/>
      <c r="X108" s="2"/>
      <c r="Y108" s="2"/>
    </row>
    <row r="109" spans="1:25" s="3" customFormat="1" ht="15" x14ac:dyDescent="0.25">
      <c r="A109" s="44"/>
      <c r="B109" s="22"/>
      <c r="C109" s="41"/>
      <c r="D109" s="33"/>
      <c r="E109" s="33"/>
      <c r="F109" s="42"/>
      <c r="G109"/>
      <c r="R109" s="2"/>
      <c r="S109" s="2"/>
      <c r="T109" s="2"/>
      <c r="U109" s="2"/>
      <c r="V109" s="2"/>
      <c r="W109" s="2"/>
      <c r="X109" s="2"/>
      <c r="Y109" s="2"/>
    </row>
    <row r="110" spans="1:25" s="3" customFormat="1" ht="15" x14ac:dyDescent="0.25">
      <c r="A110" s="44"/>
      <c r="B110" s="22"/>
      <c r="C110" s="41"/>
      <c r="D110" s="33"/>
      <c r="E110" s="33"/>
      <c r="F110" s="42"/>
      <c r="G110"/>
      <c r="R110" s="2"/>
      <c r="S110" s="2"/>
      <c r="T110" s="2"/>
      <c r="U110" s="2"/>
      <c r="V110" s="2"/>
      <c r="W110" s="2"/>
      <c r="X110" s="2"/>
      <c r="Y110" s="2"/>
    </row>
    <row r="111" spans="1:25" s="3" customFormat="1" ht="15" x14ac:dyDescent="0.25">
      <c r="A111" s="44"/>
      <c r="B111" s="22"/>
      <c r="C111" s="41"/>
      <c r="D111" s="33"/>
      <c r="E111" s="33"/>
      <c r="F111" s="42"/>
      <c r="G111"/>
      <c r="R111" s="2"/>
      <c r="S111" s="2"/>
      <c r="T111" s="2"/>
      <c r="U111" s="2"/>
      <c r="V111" s="2"/>
      <c r="W111" s="2"/>
      <c r="X111" s="2"/>
      <c r="Y111" s="2"/>
    </row>
    <row r="112" spans="1:25" s="3" customFormat="1" ht="15" x14ac:dyDescent="0.25">
      <c r="A112" s="44"/>
      <c r="B112" s="22"/>
      <c r="C112" s="41"/>
      <c r="D112" s="33"/>
      <c r="E112" s="33"/>
      <c r="F112" s="42"/>
      <c r="G112"/>
      <c r="R112" s="2"/>
      <c r="S112" s="2"/>
      <c r="T112" s="2"/>
      <c r="U112" s="2"/>
      <c r="V112" s="2"/>
      <c r="W112" s="2"/>
      <c r="X112" s="2"/>
      <c r="Y112" s="2"/>
    </row>
    <row r="113" spans="1:25" s="3" customFormat="1" ht="15" x14ac:dyDescent="0.25">
      <c r="A113" s="44"/>
      <c r="B113" s="22"/>
      <c r="C113" s="41"/>
      <c r="D113" s="33"/>
      <c r="E113" s="33"/>
      <c r="F113" s="42"/>
      <c r="G113"/>
      <c r="R113" s="2"/>
      <c r="S113" s="2"/>
      <c r="T113" s="2"/>
      <c r="U113" s="2"/>
      <c r="V113" s="2"/>
      <c r="W113" s="2"/>
      <c r="X113" s="2"/>
      <c r="Y113" s="2"/>
    </row>
    <row r="114" spans="1:25" s="3" customFormat="1" ht="15" x14ac:dyDescent="0.25">
      <c r="A114" s="44"/>
      <c r="B114" s="22"/>
      <c r="C114" s="41"/>
      <c r="D114" s="33"/>
      <c r="E114" s="33"/>
      <c r="F114" s="42"/>
      <c r="G114"/>
      <c r="R114" s="2"/>
      <c r="S114" s="2"/>
      <c r="T114" s="2"/>
      <c r="U114" s="2"/>
      <c r="V114" s="2"/>
      <c r="W114" s="2"/>
      <c r="X114" s="2"/>
      <c r="Y114" s="2"/>
    </row>
    <row r="115" spans="1:25" s="3" customFormat="1" ht="15" x14ac:dyDescent="0.25">
      <c r="A115" s="44"/>
      <c r="B115" s="22"/>
      <c r="C115" s="41"/>
      <c r="D115" s="33"/>
      <c r="E115" s="33"/>
      <c r="F115" s="42"/>
      <c r="G115"/>
      <c r="R115" s="2"/>
      <c r="S115" s="2"/>
      <c r="T115" s="2"/>
      <c r="U115" s="2"/>
      <c r="V115" s="2"/>
      <c r="W115" s="2"/>
      <c r="X115" s="2"/>
      <c r="Y115" s="2"/>
    </row>
    <row r="116" spans="1:25" s="3" customFormat="1" ht="15" x14ac:dyDescent="0.25">
      <c r="A116" s="44"/>
      <c r="B116" s="22"/>
      <c r="C116" s="41"/>
      <c r="D116" s="33"/>
      <c r="E116" s="33"/>
      <c r="F116" s="42"/>
      <c r="G116"/>
      <c r="R116" s="2"/>
      <c r="S116" s="2"/>
      <c r="T116" s="2"/>
      <c r="U116" s="2"/>
      <c r="V116" s="2"/>
      <c r="W116" s="2"/>
      <c r="X116" s="2"/>
      <c r="Y116" s="2"/>
    </row>
    <row r="117" spans="1:25" s="3" customFormat="1" ht="15" x14ac:dyDescent="0.25">
      <c r="A117" s="44"/>
      <c r="B117" s="22"/>
      <c r="C117" s="41"/>
      <c r="D117" s="33"/>
      <c r="E117" s="33"/>
      <c r="F117" s="42"/>
      <c r="G117"/>
      <c r="R117" s="2"/>
      <c r="S117" s="2"/>
      <c r="T117" s="2"/>
      <c r="U117" s="2"/>
      <c r="V117" s="2"/>
      <c r="W117" s="2"/>
      <c r="X117" s="2"/>
      <c r="Y117" s="2"/>
    </row>
    <row r="118" spans="1:25" s="3" customFormat="1" ht="15" x14ac:dyDescent="0.25">
      <c r="A118" s="44"/>
      <c r="B118" s="22"/>
      <c r="C118" s="41"/>
      <c r="D118" s="33"/>
      <c r="E118" s="33"/>
      <c r="F118" s="42"/>
      <c r="G118"/>
      <c r="Q118" s="2"/>
      <c r="R118" s="2"/>
      <c r="S118" s="2"/>
      <c r="T118" s="2"/>
      <c r="U118" s="2"/>
      <c r="V118" s="2"/>
      <c r="W118" s="2"/>
      <c r="X118" s="2"/>
      <c r="Y118" s="2"/>
    </row>
    <row r="119" spans="1:25" s="3" customFormat="1" ht="15" x14ac:dyDescent="0.25">
      <c r="A119" s="44"/>
      <c r="B119" s="22"/>
      <c r="C119" s="41"/>
      <c r="D119" s="33"/>
      <c r="E119" s="33"/>
      <c r="F119" s="42"/>
      <c r="U119" s="2"/>
      <c r="V119" s="2"/>
      <c r="W119" s="2"/>
      <c r="X119" s="2"/>
    </row>
    <row r="120" spans="1:25" s="3" customFormat="1" x14ac:dyDescent="0.25">
      <c r="A120" s="44"/>
      <c r="B120" s="22"/>
      <c r="U120" s="2"/>
      <c r="V120" s="2"/>
      <c r="W120" s="2"/>
      <c r="X120" s="2"/>
    </row>
    <row r="121" spans="1:25" s="3" customFormat="1" x14ac:dyDescent="0.25">
      <c r="A121" s="44"/>
      <c r="B121" s="22"/>
      <c r="U121" s="2"/>
      <c r="V121" s="2"/>
      <c r="W121" s="2"/>
      <c r="X121" s="2"/>
    </row>
    <row r="122" spans="1:25" s="3" customFormat="1" x14ac:dyDescent="0.25">
      <c r="A122" s="44"/>
      <c r="B122" s="22"/>
      <c r="U122" s="2"/>
      <c r="V122" s="2"/>
      <c r="W122" s="2"/>
      <c r="X122" s="2"/>
    </row>
    <row r="123" spans="1:25" s="3" customFormat="1" x14ac:dyDescent="0.25">
      <c r="A123" s="44"/>
      <c r="B123" s="22"/>
      <c r="U123" s="2"/>
      <c r="V123" s="2"/>
      <c r="W123" s="2"/>
      <c r="X123" s="2"/>
    </row>
    <row r="124" spans="1:25" s="3" customFormat="1" x14ac:dyDescent="0.25">
      <c r="A124" s="44"/>
      <c r="B124" s="22"/>
      <c r="U124" s="2"/>
      <c r="V124" s="2"/>
      <c r="W124" s="2"/>
      <c r="X124" s="2"/>
    </row>
    <row r="125" spans="1:25" s="3" customFormat="1" x14ac:dyDescent="0.25">
      <c r="A125" s="44"/>
      <c r="B125" s="22"/>
      <c r="U125" s="2"/>
      <c r="V125" s="2"/>
      <c r="W125" s="2"/>
      <c r="X125" s="2"/>
    </row>
    <row r="126" spans="1:25" s="3" customFormat="1" x14ac:dyDescent="0.25">
      <c r="A126" s="44"/>
      <c r="B126" s="22"/>
      <c r="U126" s="2"/>
      <c r="V126" s="2"/>
      <c r="W126" s="2"/>
      <c r="X126" s="2"/>
    </row>
    <row r="127" spans="1:25" s="3" customFormat="1" x14ac:dyDescent="0.25">
      <c r="A127" s="44"/>
      <c r="B127" s="22"/>
      <c r="U127" s="2"/>
      <c r="V127" s="2"/>
      <c r="W127" s="2"/>
      <c r="X127" s="2"/>
    </row>
    <row r="128" spans="1:25" s="3" customFormat="1" x14ac:dyDescent="0.25">
      <c r="A128" s="44"/>
      <c r="B128" s="22"/>
      <c r="U128" s="2"/>
      <c r="V128" s="2"/>
      <c r="W128" s="2"/>
      <c r="X128" s="2"/>
    </row>
    <row r="129" spans="1:24" s="3" customFormat="1" x14ac:dyDescent="0.25">
      <c r="A129" s="44"/>
      <c r="B129" s="22"/>
      <c r="Q129" s="2"/>
      <c r="R129" s="2"/>
      <c r="S129" s="2"/>
      <c r="T129" s="2"/>
      <c r="U129" s="2"/>
      <c r="V129" s="2"/>
      <c r="W129" s="2"/>
      <c r="X129" s="2"/>
    </row>
    <row r="130" spans="1:24" s="3" customFormat="1" ht="15" x14ac:dyDescent="0.25">
      <c r="A130" s="44"/>
      <c r="B130" s="22"/>
      <c r="C130" s="41"/>
      <c r="D130" s="33"/>
      <c r="E130" s="33"/>
      <c r="F130" s="42"/>
      <c r="Q130" s="2"/>
      <c r="R130" s="2"/>
      <c r="S130" s="2"/>
      <c r="T130" s="2"/>
      <c r="U130" s="2"/>
      <c r="V130" s="2"/>
      <c r="W130" s="2"/>
      <c r="X130" s="2"/>
    </row>
    <row r="131" spans="1:24" s="3" customFormat="1" ht="15" x14ac:dyDescent="0.25">
      <c r="A131" s="44"/>
      <c r="B131" s="22"/>
      <c r="C131" s="41"/>
      <c r="D131" s="33"/>
      <c r="E131" s="33"/>
      <c r="F131" s="42"/>
      <c r="Q131" s="2"/>
      <c r="R131" s="2"/>
      <c r="S131" s="2"/>
      <c r="T131" s="2"/>
      <c r="U131" s="2"/>
      <c r="V131" s="2"/>
      <c r="W131" s="2"/>
      <c r="X131" s="2"/>
    </row>
    <row r="132" spans="1:24" s="3" customFormat="1" ht="15" x14ac:dyDescent="0.25">
      <c r="A132" s="44"/>
      <c r="B132" s="22"/>
      <c r="C132" s="41"/>
      <c r="D132" s="33"/>
      <c r="E132" s="33"/>
      <c r="F132" s="42"/>
      <c r="Q132" s="2"/>
      <c r="R132" s="2"/>
      <c r="S132" s="2"/>
      <c r="T132" s="2"/>
      <c r="U132" s="2"/>
      <c r="V132" s="2"/>
      <c r="W132" s="2"/>
      <c r="X132" s="2"/>
    </row>
    <row r="133" spans="1:24" s="3" customFormat="1" ht="15" x14ac:dyDescent="0.25">
      <c r="A133" s="44"/>
      <c r="B133" s="22"/>
      <c r="C133" s="43"/>
      <c r="D133" s="33"/>
      <c r="E133" s="33"/>
      <c r="F133" s="42"/>
      <c r="Q133" s="2"/>
      <c r="R133" s="2"/>
      <c r="S133" s="2"/>
      <c r="T133" s="2"/>
      <c r="U133" s="2"/>
      <c r="V133" s="2"/>
      <c r="W133" s="2"/>
      <c r="X133" s="2"/>
    </row>
    <row r="134" spans="1:24" s="3" customFormat="1" ht="15" x14ac:dyDescent="0.25">
      <c r="A134" s="44"/>
      <c r="B134" s="22"/>
      <c r="C134" s="43"/>
      <c r="D134" s="33"/>
      <c r="E134" s="33"/>
      <c r="F134" s="42"/>
      <c r="Q134" s="2"/>
      <c r="R134" s="2"/>
      <c r="S134" s="2"/>
      <c r="T134" s="2"/>
      <c r="U134" s="2"/>
      <c r="V134" s="2"/>
      <c r="W134" s="2"/>
      <c r="X134" s="2"/>
    </row>
    <row r="135" spans="1:24" s="3" customFormat="1" ht="15" x14ac:dyDescent="0.25">
      <c r="A135" s="44"/>
      <c r="B135" s="22"/>
      <c r="C135" s="43"/>
      <c r="D135" s="33"/>
      <c r="E135" s="33"/>
      <c r="F135" s="42"/>
      <c r="Q135" s="2"/>
      <c r="R135" s="2"/>
      <c r="S135" s="2"/>
      <c r="T135" s="2"/>
      <c r="U135" s="2"/>
      <c r="V135" s="2"/>
      <c r="W135" s="2"/>
      <c r="X135" s="2"/>
    </row>
    <row r="136" spans="1:24" s="3" customFormat="1" ht="15" x14ac:dyDescent="0.25">
      <c r="A136" s="44"/>
      <c r="B136" s="22"/>
      <c r="C136" s="43"/>
      <c r="D136" s="33"/>
      <c r="E136" s="33"/>
      <c r="F136" s="42"/>
      <c r="Q136" s="2"/>
      <c r="R136" s="2"/>
      <c r="S136" s="2"/>
      <c r="T136" s="2"/>
      <c r="U136" s="2"/>
      <c r="V136" s="2"/>
      <c r="W136" s="2"/>
      <c r="X136" s="2"/>
    </row>
    <row r="137" spans="1:24" s="3" customFormat="1" ht="15" x14ac:dyDescent="0.25">
      <c r="A137" s="44"/>
      <c r="B137" s="22"/>
      <c r="C137" s="41"/>
      <c r="D137" s="33"/>
      <c r="E137" s="33"/>
      <c r="F137" s="42"/>
      <c r="Q137" s="2"/>
      <c r="R137" s="2"/>
      <c r="S137" s="2"/>
      <c r="T137" s="2"/>
      <c r="U137" s="2"/>
      <c r="V137" s="2"/>
      <c r="W137" s="2"/>
      <c r="X137" s="2"/>
    </row>
    <row r="138" spans="1:24" s="3" customFormat="1" ht="15" x14ac:dyDescent="0.25">
      <c r="A138" s="44"/>
      <c r="B138" s="22"/>
      <c r="C138" s="41"/>
      <c r="D138" s="33"/>
      <c r="E138" s="33"/>
      <c r="F138" s="42"/>
      <c r="Q138" s="2"/>
      <c r="R138" s="2"/>
      <c r="S138" s="2"/>
      <c r="T138" s="2"/>
      <c r="U138" s="2"/>
      <c r="V138" s="2"/>
      <c r="W138" s="2"/>
      <c r="X138" s="2"/>
    </row>
  </sheetData>
  <mergeCells count="34">
    <mergeCell ref="B75:C75"/>
    <mergeCell ref="B76:C76"/>
    <mergeCell ref="K79:O79"/>
    <mergeCell ref="G58:G59"/>
    <mergeCell ref="H58:P58"/>
    <mergeCell ref="B71:C71"/>
    <mergeCell ref="B73:C73"/>
    <mergeCell ref="D58:E59"/>
    <mergeCell ref="B58:B59"/>
    <mergeCell ref="C58:C59"/>
    <mergeCell ref="F58:F59"/>
    <mergeCell ref="C79:G79"/>
    <mergeCell ref="G52:G53"/>
    <mergeCell ref="H52:P52"/>
    <mergeCell ref="B56:C56"/>
    <mergeCell ref="D52:E53"/>
    <mergeCell ref="G33:G34"/>
    <mergeCell ref="H33:P33"/>
    <mergeCell ref="B50:C50"/>
    <mergeCell ref="B52:B53"/>
    <mergeCell ref="C52:C53"/>
    <mergeCell ref="F52:F53"/>
    <mergeCell ref="B2:P2"/>
    <mergeCell ref="G4:G5"/>
    <mergeCell ref="H4:P4"/>
    <mergeCell ref="B31:C31"/>
    <mergeCell ref="B33:B34"/>
    <mergeCell ref="C33:C34"/>
    <mergeCell ref="D33:E34"/>
    <mergeCell ref="F33:F34"/>
    <mergeCell ref="B4:B5"/>
    <mergeCell ref="C4:C5"/>
    <mergeCell ref="D4:E5"/>
    <mergeCell ref="F4:F5"/>
  </mergeCells>
  <conditionalFormatting sqref="H69:L70">
    <cfRule type="cellIs" dxfId="10" priority="46" operator="equal">
      <formula>"-"</formula>
    </cfRule>
  </conditionalFormatting>
  <conditionalFormatting sqref="H6:P30">
    <cfRule type="cellIs" dxfId="0" priority="1" operator="equal">
      <formula>"-"</formula>
    </cfRule>
  </conditionalFormatting>
  <conditionalFormatting sqref="H32:P68">
    <cfRule type="cellIs" dxfId="9" priority="47" operator="equal">
      <formula>"-"</formula>
    </cfRule>
  </conditionalFormatting>
  <conditionalFormatting sqref="H72:P74 F75:N76 H77:Q77 I78:P78 Q78:S87 P79:P82 K83:P88 Q88:R103 J89:P104 Q104 I105:P105 I106:I108">
    <cfRule type="cellIs" dxfId="8" priority="78" operator="equal">
      <formula>"-"</formula>
    </cfRule>
  </conditionalFormatting>
  <conditionalFormatting sqref="I11:P12">
    <cfRule type="cellIs" dxfId="7" priority="60" operator="equal">
      <formula>"-"</formula>
    </cfRule>
  </conditionalFormatting>
  <conditionalFormatting sqref="I70:P70">
    <cfRule type="cellIs" dxfId="6" priority="45" operator="equal">
      <formula>"-"</formula>
    </cfRule>
  </conditionalFormatting>
  <conditionalFormatting sqref="M69:P69">
    <cfRule type="cellIs" dxfId="5" priority="63" operator="equal">
      <formula>"-"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84" fitToHeight="3" orientation="landscape" r:id="rId1"/>
  <rowBreaks count="2" manualBreakCount="2">
    <brk id="32" min="1" max="15" man="1"/>
    <brk id="56" min="1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workbookViewId="0">
      <selection activeCell="F13" sqref="F13"/>
    </sheetView>
  </sheetViews>
  <sheetFormatPr defaultRowHeight="15" x14ac:dyDescent="0.25"/>
  <cols>
    <col min="2" max="2" width="10.7109375" bestFit="1" customWidth="1"/>
  </cols>
  <sheetData>
    <row r="1" spans="2:12" ht="15.75" x14ac:dyDescent="0.25">
      <c r="B1" s="132" t="s">
        <v>221</v>
      </c>
    </row>
    <row r="2" spans="2:12" ht="40.5" x14ac:dyDescent="0.25">
      <c r="B2" s="129" t="s">
        <v>110</v>
      </c>
      <c r="C2" s="129" t="s">
        <v>215</v>
      </c>
      <c r="D2" s="129" t="s">
        <v>8</v>
      </c>
      <c r="E2" s="129" t="s">
        <v>9</v>
      </c>
      <c r="F2" s="129" t="s">
        <v>10</v>
      </c>
      <c r="G2" s="129" t="s">
        <v>11</v>
      </c>
      <c r="H2" s="129" t="s">
        <v>12</v>
      </c>
      <c r="I2" s="129" t="s">
        <v>0</v>
      </c>
      <c r="J2" s="129" t="s">
        <v>1</v>
      </c>
      <c r="K2" s="129" t="s">
        <v>2</v>
      </c>
      <c r="L2" s="129" t="s">
        <v>3</v>
      </c>
    </row>
    <row r="3" spans="2:12" x14ac:dyDescent="0.25">
      <c r="B3" s="130" t="s">
        <v>216</v>
      </c>
      <c r="C3" s="130">
        <v>10</v>
      </c>
      <c r="D3" s="130">
        <v>1</v>
      </c>
      <c r="E3" s="130">
        <v>1</v>
      </c>
      <c r="F3" s="130">
        <v>1</v>
      </c>
      <c r="G3" s="130">
        <v>0</v>
      </c>
      <c r="H3" s="130">
        <v>1</v>
      </c>
      <c r="I3" s="130">
        <v>0</v>
      </c>
      <c r="J3" s="130">
        <v>0</v>
      </c>
      <c r="K3" s="130">
        <v>0</v>
      </c>
      <c r="L3" s="130">
        <v>0</v>
      </c>
    </row>
    <row r="4" spans="2:12" x14ac:dyDescent="0.25">
      <c r="B4" s="130" t="s">
        <v>217</v>
      </c>
      <c r="C4" s="130">
        <v>5</v>
      </c>
      <c r="D4" s="130">
        <v>1</v>
      </c>
      <c r="E4" s="130">
        <v>0</v>
      </c>
      <c r="F4" s="130">
        <v>1</v>
      </c>
      <c r="G4" s="130">
        <v>0</v>
      </c>
      <c r="H4" s="130">
        <v>1</v>
      </c>
      <c r="I4" s="130">
        <v>0</v>
      </c>
      <c r="J4" s="130">
        <v>0</v>
      </c>
      <c r="K4" s="130">
        <v>0</v>
      </c>
      <c r="L4" s="130">
        <v>0</v>
      </c>
    </row>
    <row r="5" spans="2:12" x14ac:dyDescent="0.25">
      <c r="B5" s="130" t="s">
        <v>218</v>
      </c>
      <c r="C5" s="130">
        <v>10</v>
      </c>
      <c r="D5" s="130">
        <v>1</v>
      </c>
      <c r="E5" s="130">
        <v>1</v>
      </c>
      <c r="F5" s="130">
        <v>1</v>
      </c>
      <c r="G5" s="130">
        <v>1</v>
      </c>
      <c r="H5" s="130">
        <v>1</v>
      </c>
      <c r="I5" s="130">
        <v>1</v>
      </c>
      <c r="J5" s="130">
        <v>1</v>
      </c>
      <c r="K5" s="130">
        <v>1</v>
      </c>
      <c r="L5" s="130">
        <v>1</v>
      </c>
    </row>
    <row r="6" spans="2:12" x14ac:dyDescent="0.25">
      <c r="B6" s="130" t="s">
        <v>219</v>
      </c>
      <c r="C6" s="130">
        <v>10</v>
      </c>
      <c r="D6" s="130">
        <v>1</v>
      </c>
      <c r="E6" s="130">
        <v>0</v>
      </c>
      <c r="F6" s="130">
        <v>1</v>
      </c>
      <c r="G6" s="130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</row>
    <row r="7" spans="2:12" x14ac:dyDescent="0.25">
      <c r="B7" s="130" t="s">
        <v>220</v>
      </c>
      <c r="C7" s="130">
        <v>10</v>
      </c>
      <c r="D7" s="130">
        <v>1</v>
      </c>
      <c r="E7" s="130">
        <v>1</v>
      </c>
      <c r="F7" s="130">
        <v>1</v>
      </c>
      <c r="G7" s="130">
        <v>1</v>
      </c>
      <c r="H7" s="130">
        <v>1</v>
      </c>
      <c r="I7" s="130">
        <v>1</v>
      </c>
      <c r="J7" s="130">
        <v>1</v>
      </c>
      <c r="K7" s="130">
        <v>1</v>
      </c>
      <c r="L7" s="130">
        <v>1</v>
      </c>
    </row>
    <row r="8" spans="2:12" x14ac:dyDescent="0.25">
      <c r="B8" s="131" t="s">
        <v>28</v>
      </c>
      <c r="C8" s="130">
        <v>45</v>
      </c>
      <c r="D8" s="130">
        <v>45</v>
      </c>
      <c r="E8" s="130">
        <v>30</v>
      </c>
      <c r="F8" s="130">
        <v>45</v>
      </c>
      <c r="G8" s="130">
        <v>20</v>
      </c>
      <c r="H8" s="130">
        <v>35</v>
      </c>
      <c r="I8" s="130">
        <v>20</v>
      </c>
      <c r="J8" s="130">
        <v>20</v>
      </c>
      <c r="K8" s="130">
        <v>20</v>
      </c>
      <c r="L8" s="130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K46"/>
  <sheetViews>
    <sheetView showGridLines="0" topLeftCell="A28" zoomScaleNormal="100" workbookViewId="0">
      <selection activeCell="A40" sqref="A40"/>
    </sheetView>
  </sheetViews>
  <sheetFormatPr defaultColWidth="8.7109375" defaultRowHeight="15" x14ac:dyDescent="0.25"/>
  <cols>
    <col min="1" max="1" width="8.7109375" style="1"/>
    <col min="2" max="2" width="34.85546875" style="1" customWidth="1"/>
    <col min="3" max="16384" width="8.7109375" style="1"/>
  </cols>
  <sheetData>
    <row r="1" spans="1:11" x14ac:dyDescent="0.25">
      <c r="A1" s="5" t="s">
        <v>276</v>
      </c>
      <c r="C1" s="4"/>
    </row>
    <row r="2" spans="1:11" ht="54" x14ac:dyDescent="0.25">
      <c r="B2" s="89" t="s">
        <v>126</v>
      </c>
      <c r="C2" s="89" t="s">
        <v>8</v>
      </c>
      <c r="D2" s="89" t="s">
        <v>9</v>
      </c>
      <c r="E2" s="89" t="s">
        <v>10</v>
      </c>
      <c r="F2" s="89" t="s">
        <v>11</v>
      </c>
      <c r="G2" s="89" t="s">
        <v>12</v>
      </c>
      <c r="H2" s="89" t="s">
        <v>0</v>
      </c>
      <c r="I2" s="89" t="s">
        <v>1</v>
      </c>
      <c r="J2" s="89" t="s">
        <v>2</v>
      </c>
      <c r="K2" s="89" t="s">
        <v>3</v>
      </c>
    </row>
    <row r="3" spans="1:11" x14ac:dyDescent="0.25">
      <c r="B3" s="50" t="s">
        <v>183</v>
      </c>
      <c r="C3" s="49">
        <v>20</v>
      </c>
      <c r="D3" s="49">
        <v>20</v>
      </c>
      <c r="E3" s="49">
        <v>20</v>
      </c>
      <c r="F3" s="49">
        <v>20</v>
      </c>
      <c r="G3" s="49">
        <v>20</v>
      </c>
      <c r="H3" s="49">
        <v>20</v>
      </c>
      <c r="I3" s="49">
        <v>20</v>
      </c>
      <c r="J3" s="49">
        <v>20</v>
      </c>
      <c r="K3" s="49">
        <v>20</v>
      </c>
    </row>
    <row r="4" spans="1:11" x14ac:dyDescent="0.25">
      <c r="B4" s="50" t="s">
        <v>184</v>
      </c>
      <c r="C4" s="49">
        <v>20</v>
      </c>
      <c r="D4" s="49">
        <v>20</v>
      </c>
      <c r="E4" s="49">
        <v>20</v>
      </c>
      <c r="F4" s="49">
        <v>20</v>
      </c>
      <c r="G4" s="49">
        <v>20</v>
      </c>
      <c r="H4" s="49">
        <v>20</v>
      </c>
      <c r="I4" s="49">
        <v>20</v>
      </c>
      <c r="J4" s="49" t="s">
        <v>16</v>
      </c>
      <c r="K4" s="49">
        <v>20</v>
      </c>
    </row>
    <row r="5" spans="1:11" x14ac:dyDescent="0.25">
      <c r="B5" s="50" t="s">
        <v>185</v>
      </c>
      <c r="C5" s="49">
        <v>10</v>
      </c>
      <c r="D5" s="49">
        <v>10</v>
      </c>
      <c r="E5" s="49">
        <v>10</v>
      </c>
      <c r="F5" s="49" t="s">
        <v>16</v>
      </c>
      <c r="G5" s="49" t="s">
        <v>16</v>
      </c>
      <c r="H5" s="49" t="s">
        <v>16</v>
      </c>
      <c r="I5" s="49" t="s">
        <v>16</v>
      </c>
      <c r="J5" s="49" t="s">
        <v>16</v>
      </c>
      <c r="K5" s="49" t="s">
        <v>16</v>
      </c>
    </row>
    <row r="6" spans="1:11" x14ac:dyDescent="0.25">
      <c r="B6" s="50" t="s">
        <v>186</v>
      </c>
      <c r="C6" s="49">
        <v>10</v>
      </c>
      <c r="D6" s="49" t="s">
        <v>16</v>
      </c>
      <c r="E6" s="49">
        <v>10</v>
      </c>
      <c r="F6" s="49">
        <v>10</v>
      </c>
      <c r="G6" s="49">
        <v>10</v>
      </c>
      <c r="H6" s="49">
        <v>10</v>
      </c>
      <c r="I6" s="49" t="s">
        <v>16</v>
      </c>
      <c r="J6" s="49" t="s">
        <v>16</v>
      </c>
      <c r="K6" s="49">
        <v>10</v>
      </c>
    </row>
    <row r="7" spans="1:11" x14ac:dyDescent="0.25">
      <c r="B7" s="50" t="s">
        <v>187</v>
      </c>
      <c r="C7" s="49">
        <v>10</v>
      </c>
      <c r="D7" s="49">
        <v>10</v>
      </c>
      <c r="E7" s="49">
        <v>10</v>
      </c>
      <c r="F7" s="49" t="s">
        <v>16</v>
      </c>
      <c r="G7" s="49">
        <v>10</v>
      </c>
      <c r="H7" s="49">
        <v>10</v>
      </c>
      <c r="I7" s="49">
        <v>10</v>
      </c>
      <c r="J7" s="49" t="s">
        <v>16</v>
      </c>
      <c r="K7" s="49">
        <v>10</v>
      </c>
    </row>
    <row r="8" spans="1:11" x14ac:dyDescent="0.25">
      <c r="B8" s="50" t="s">
        <v>188</v>
      </c>
      <c r="C8" s="49" t="s">
        <v>16</v>
      </c>
      <c r="D8" s="49" t="s">
        <v>16</v>
      </c>
      <c r="E8" s="49" t="s">
        <v>16</v>
      </c>
      <c r="F8" s="49" t="s">
        <v>16</v>
      </c>
      <c r="G8" s="49" t="s">
        <v>16</v>
      </c>
      <c r="H8" s="49">
        <v>10</v>
      </c>
      <c r="I8" s="49">
        <v>10</v>
      </c>
      <c r="J8" s="49" t="s">
        <v>16</v>
      </c>
      <c r="K8" s="49" t="s">
        <v>16</v>
      </c>
    </row>
    <row r="9" spans="1:11" x14ac:dyDescent="0.25">
      <c r="B9" s="50" t="s">
        <v>189</v>
      </c>
      <c r="C9" s="49" t="s">
        <v>16</v>
      </c>
      <c r="D9" s="49" t="s">
        <v>16</v>
      </c>
      <c r="E9" s="49" t="s">
        <v>16</v>
      </c>
      <c r="F9" s="49" t="s">
        <v>16</v>
      </c>
      <c r="G9" s="49" t="s">
        <v>16</v>
      </c>
      <c r="H9" s="49">
        <v>10</v>
      </c>
      <c r="I9" s="49" t="s">
        <v>16</v>
      </c>
      <c r="J9" s="49" t="s">
        <v>16</v>
      </c>
      <c r="K9" s="49" t="s">
        <v>16</v>
      </c>
    </row>
    <row r="10" spans="1:11" x14ac:dyDescent="0.25">
      <c r="B10" s="50" t="s">
        <v>190</v>
      </c>
      <c r="C10" s="49">
        <v>10</v>
      </c>
      <c r="D10" s="49" t="s">
        <v>16</v>
      </c>
      <c r="E10" s="49" t="s">
        <v>16</v>
      </c>
      <c r="F10" s="49" t="s">
        <v>16</v>
      </c>
      <c r="G10" s="49" t="s">
        <v>16</v>
      </c>
      <c r="H10" s="49" t="s">
        <v>16</v>
      </c>
      <c r="I10" s="49" t="s">
        <v>16</v>
      </c>
      <c r="J10" s="49" t="s">
        <v>16</v>
      </c>
      <c r="K10" s="49" t="s">
        <v>16</v>
      </c>
    </row>
    <row r="11" spans="1:11" x14ac:dyDescent="0.25">
      <c r="B11" s="50" t="s">
        <v>191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</row>
    <row r="12" spans="1:11" x14ac:dyDescent="0.25">
      <c r="B12" s="50" t="s">
        <v>192</v>
      </c>
      <c r="C12" s="49">
        <v>10</v>
      </c>
      <c r="D12" s="49" t="s">
        <v>16</v>
      </c>
      <c r="E12" s="49">
        <v>10</v>
      </c>
      <c r="F12" s="49" t="s">
        <v>16</v>
      </c>
      <c r="G12" s="49" t="s">
        <v>16</v>
      </c>
      <c r="H12" s="49">
        <v>10</v>
      </c>
      <c r="I12" s="49" t="s">
        <v>16</v>
      </c>
      <c r="J12" s="49" t="s">
        <v>16</v>
      </c>
      <c r="K12" s="49" t="s">
        <v>16</v>
      </c>
    </row>
    <row r="13" spans="1:11" x14ac:dyDescent="0.25">
      <c r="B13" s="50" t="s">
        <v>193</v>
      </c>
      <c r="C13" s="49">
        <v>10</v>
      </c>
      <c r="D13" s="49">
        <v>10</v>
      </c>
      <c r="E13" s="49">
        <v>10</v>
      </c>
      <c r="F13" s="49" t="s">
        <v>16</v>
      </c>
      <c r="G13" s="49" t="s">
        <v>16</v>
      </c>
      <c r="H13" s="49">
        <v>10</v>
      </c>
      <c r="I13" s="49" t="s">
        <v>16</v>
      </c>
      <c r="J13" s="49" t="s">
        <v>16</v>
      </c>
      <c r="K13" s="49" t="s">
        <v>16</v>
      </c>
    </row>
    <row r="14" spans="1:11" x14ac:dyDescent="0.25">
      <c r="C14" s="4">
        <f>SUM(C3:C13)</f>
        <v>110</v>
      </c>
      <c r="D14" s="4">
        <f t="shared" ref="D14:K14" si="0">SUM(D3:D13)</f>
        <v>80</v>
      </c>
      <c r="E14" s="4">
        <f t="shared" si="0"/>
        <v>100</v>
      </c>
      <c r="F14" s="4">
        <f t="shared" si="0"/>
        <v>60</v>
      </c>
      <c r="G14" s="4">
        <f t="shared" si="0"/>
        <v>70</v>
      </c>
      <c r="H14" s="4">
        <f t="shared" si="0"/>
        <v>110</v>
      </c>
      <c r="I14" s="4">
        <f t="shared" si="0"/>
        <v>70</v>
      </c>
      <c r="J14" s="4">
        <f t="shared" si="0"/>
        <v>30</v>
      </c>
      <c r="K14" s="4">
        <f t="shared" si="0"/>
        <v>70</v>
      </c>
    </row>
    <row r="15" spans="1:11" x14ac:dyDescent="0.25">
      <c r="C15"/>
    </row>
    <row r="16" spans="1:11" x14ac:dyDescent="0.25">
      <c r="A16" s="5" t="s">
        <v>277</v>
      </c>
    </row>
    <row r="17" spans="1:11" ht="54" x14ac:dyDescent="0.25">
      <c r="A17" s="89" t="s">
        <v>125</v>
      </c>
      <c r="B17" s="89" t="s">
        <v>126</v>
      </c>
      <c r="C17" s="89" t="s">
        <v>8</v>
      </c>
      <c r="D17" s="89" t="s">
        <v>9</v>
      </c>
      <c r="E17" s="89" t="s">
        <v>10</v>
      </c>
      <c r="F17" s="89" t="s">
        <v>11</v>
      </c>
      <c r="G17" s="89" t="s">
        <v>12</v>
      </c>
      <c r="H17" s="89" t="s">
        <v>0</v>
      </c>
      <c r="I17" s="89" t="s">
        <v>1</v>
      </c>
      <c r="J17" s="89" t="s">
        <v>2</v>
      </c>
      <c r="K17" s="89" t="s">
        <v>3</v>
      </c>
    </row>
    <row r="18" spans="1:11" x14ac:dyDescent="0.25">
      <c r="A18" s="49" t="s">
        <v>93</v>
      </c>
      <c r="B18" s="50" t="s">
        <v>108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</row>
    <row r="19" spans="1:11" x14ac:dyDescent="0.25">
      <c r="A19" s="49" t="s">
        <v>94</v>
      </c>
      <c r="B19" s="50" t="s">
        <v>109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</row>
    <row r="20" spans="1:11" x14ac:dyDescent="0.25">
      <c r="A20" s="49" t="s">
        <v>95</v>
      </c>
      <c r="B20" s="50" t="s">
        <v>111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</row>
    <row r="21" spans="1:11" x14ac:dyDescent="0.25">
      <c r="A21" s="51" t="s">
        <v>96</v>
      </c>
      <c r="B21" s="52" t="s">
        <v>112</v>
      </c>
      <c r="C21" s="51">
        <v>10</v>
      </c>
      <c r="D21" s="51">
        <v>10</v>
      </c>
      <c r="E21" s="51">
        <v>10</v>
      </c>
      <c r="F21" s="51">
        <v>10</v>
      </c>
      <c r="G21" s="51">
        <v>10</v>
      </c>
      <c r="H21" s="51">
        <v>10</v>
      </c>
      <c r="I21" s="51">
        <v>10</v>
      </c>
      <c r="J21" s="51">
        <v>10</v>
      </c>
      <c r="K21" s="51">
        <v>10</v>
      </c>
    </row>
    <row r="22" spans="1:11" x14ac:dyDescent="0.25">
      <c r="A22" s="51" t="s">
        <v>97</v>
      </c>
      <c r="B22" s="52" t="s">
        <v>113</v>
      </c>
      <c r="C22" s="51">
        <v>10</v>
      </c>
      <c r="D22" s="51">
        <v>10</v>
      </c>
      <c r="E22" s="51">
        <v>10</v>
      </c>
      <c r="F22" s="51">
        <v>10</v>
      </c>
      <c r="G22" s="51">
        <v>10</v>
      </c>
      <c r="H22" s="51">
        <v>10</v>
      </c>
      <c r="I22" s="51">
        <v>10</v>
      </c>
      <c r="J22" s="51">
        <v>10</v>
      </c>
      <c r="K22" s="51">
        <v>10</v>
      </c>
    </row>
    <row r="23" spans="1:11" x14ac:dyDescent="0.25">
      <c r="A23" s="51" t="s">
        <v>194</v>
      </c>
      <c r="B23" s="52" t="s">
        <v>195</v>
      </c>
      <c r="C23" s="51">
        <v>10</v>
      </c>
      <c r="D23" s="51">
        <v>10</v>
      </c>
      <c r="E23" s="51">
        <v>10</v>
      </c>
      <c r="F23" s="51">
        <v>10</v>
      </c>
      <c r="G23" s="51">
        <v>10</v>
      </c>
      <c r="H23" s="51">
        <v>10</v>
      </c>
      <c r="I23" s="51">
        <v>10</v>
      </c>
      <c r="J23" s="51">
        <v>10</v>
      </c>
      <c r="K23" s="51">
        <v>10</v>
      </c>
    </row>
    <row r="24" spans="1:11" x14ac:dyDescent="0.25">
      <c r="A24" s="51" t="s">
        <v>196</v>
      </c>
      <c r="B24" s="52" t="s">
        <v>197</v>
      </c>
      <c r="C24" s="51">
        <v>10</v>
      </c>
      <c r="D24" s="51">
        <v>10</v>
      </c>
      <c r="E24" s="51">
        <v>10</v>
      </c>
      <c r="F24" s="51">
        <v>10</v>
      </c>
      <c r="G24" s="51">
        <v>10</v>
      </c>
      <c r="H24" s="51">
        <v>10</v>
      </c>
      <c r="I24" s="51">
        <v>10</v>
      </c>
      <c r="J24" s="51">
        <v>10</v>
      </c>
      <c r="K24" s="51">
        <v>10</v>
      </c>
    </row>
    <row r="25" spans="1:11" x14ac:dyDescent="0.25">
      <c r="A25" s="49" t="s">
        <v>98</v>
      </c>
      <c r="B25" s="50" t="s">
        <v>114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</row>
    <row r="26" spans="1:11" x14ac:dyDescent="0.25">
      <c r="A26" s="49" t="s">
        <v>99</v>
      </c>
      <c r="B26" s="50" t="s">
        <v>115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</row>
    <row r="27" spans="1:11" x14ac:dyDescent="0.25">
      <c r="A27" s="49" t="s">
        <v>100</v>
      </c>
      <c r="B27" s="50" t="s">
        <v>116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</row>
    <row r="28" spans="1:11" x14ac:dyDescent="0.25">
      <c r="A28" s="49" t="s">
        <v>101</v>
      </c>
      <c r="B28" s="50" t="s">
        <v>117</v>
      </c>
      <c r="C28" s="49">
        <v>10</v>
      </c>
      <c r="D28" s="49">
        <v>10</v>
      </c>
      <c r="E28" s="49">
        <v>10</v>
      </c>
      <c r="F28" s="49" t="s">
        <v>16</v>
      </c>
      <c r="G28" s="49" t="s">
        <v>16</v>
      </c>
      <c r="H28" s="49" t="s">
        <v>16</v>
      </c>
      <c r="I28" s="49" t="s">
        <v>16</v>
      </c>
      <c r="J28" s="49" t="s">
        <v>16</v>
      </c>
      <c r="K28" s="49" t="s">
        <v>16</v>
      </c>
    </row>
    <row r="29" spans="1:11" x14ac:dyDescent="0.25">
      <c r="A29" s="49" t="s">
        <v>102</v>
      </c>
      <c r="B29" s="50" t="s">
        <v>118</v>
      </c>
      <c r="C29" s="49">
        <v>5</v>
      </c>
      <c r="D29" s="49" t="s">
        <v>16</v>
      </c>
      <c r="E29" s="49" t="s">
        <v>16</v>
      </c>
      <c r="F29" s="49" t="s">
        <v>16</v>
      </c>
      <c r="G29" s="49" t="s">
        <v>16</v>
      </c>
      <c r="H29" s="49" t="s">
        <v>16</v>
      </c>
      <c r="I29" s="49" t="s">
        <v>16</v>
      </c>
      <c r="J29" s="49" t="s">
        <v>16</v>
      </c>
      <c r="K29" s="49" t="s">
        <v>16</v>
      </c>
    </row>
    <row r="30" spans="1:11" x14ac:dyDescent="0.25">
      <c r="A30" s="49" t="s">
        <v>103</v>
      </c>
      <c r="B30" s="50" t="s">
        <v>131</v>
      </c>
      <c r="C30" s="49">
        <v>5</v>
      </c>
      <c r="D30" s="49" t="s">
        <v>16</v>
      </c>
      <c r="E30" s="49" t="s">
        <v>16</v>
      </c>
      <c r="F30" s="49" t="s">
        <v>16</v>
      </c>
      <c r="G30" s="49" t="s">
        <v>16</v>
      </c>
      <c r="H30" s="49" t="s">
        <v>16</v>
      </c>
      <c r="I30" s="49" t="s">
        <v>16</v>
      </c>
      <c r="J30" s="49" t="s">
        <v>16</v>
      </c>
      <c r="K30" s="49" t="s">
        <v>16</v>
      </c>
    </row>
    <row r="31" spans="1:11" x14ac:dyDescent="0.25">
      <c r="A31" s="49" t="s">
        <v>104</v>
      </c>
      <c r="B31" s="50" t="s">
        <v>130</v>
      </c>
      <c r="C31" s="49">
        <v>5</v>
      </c>
      <c r="D31" s="49" t="s">
        <v>16</v>
      </c>
      <c r="E31" s="49" t="s">
        <v>16</v>
      </c>
      <c r="F31" s="49" t="s">
        <v>16</v>
      </c>
      <c r="G31" s="49" t="s">
        <v>16</v>
      </c>
      <c r="H31" s="49" t="s">
        <v>16</v>
      </c>
      <c r="I31" s="49" t="s">
        <v>16</v>
      </c>
      <c r="J31" s="49" t="s">
        <v>16</v>
      </c>
      <c r="K31" s="49" t="s">
        <v>16</v>
      </c>
    </row>
    <row r="32" spans="1:11" x14ac:dyDescent="0.25">
      <c r="A32" s="49" t="s">
        <v>105</v>
      </c>
      <c r="B32" s="50" t="s">
        <v>132</v>
      </c>
      <c r="C32" s="49">
        <v>5</v>
      </c>
      <c r="D32" s="49" t="s">
        <v>16</v>
      </c>
      <c r="E32" s="49" t="s">
        <v>16</v>
      </c>
      <c r="F32" s="49" t="s">
        <v>16</v>
      </c>
      <c r="G32" s="49" t="s">
        <v>16</v>
      </c>
      <c r="H32" s="49" t="s">
        <v>16</v>
      </c>
      <c r="I32" s="49" t="s">
        <v>16</v>
      </c>
      <c r="J32" s="49" t="s">
        <v>16</v>
      </c>
      <c r="K32" s="49" t="s">
        <v>16</v>
      </c>
    </row>
    <row r="33" spans="1:11" x14ac:dyDescent="0.25">
      <c r="A33" s="49" t="s">
        <v>106</v>
      </c>
      <c r="B33" s="50" t="s">
        <v>198</v>
      </c>
      <c r="C33" s="49">
        <v>10</v>
      </c>
      <c r="D33" s="49">
        <f>C33</f>
        <v>10</v>
      </c>
      <c r="E33" s="49">
        <f>D33</f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</row>
    <row r="34" spans="1:11" x14ac:dyDescent="0.25">
      <c r="A34" s="51" t="s">
        <v>199</v>
      </c>
      <c r="B34" s="52" t="s">
        <v>200</v>
      </c>
      <c r="C34" s="51">
        <v>10</v>
      </c>
      <c r="D34" s="49">
        <f>$C34</f>
        <v>10</v>
      </c>
      <c r="E34" s="49">
        <f t="shared" ref="E34:K39" si="1">$C34</f>
        <v>10</v>
      </c>
      <c r="F34" s="49">
        <f t="shared" si="1"/>
        <v>10</v>
      </c>
      <c r="G34" s="49">
        <f t="shared" si="1"/>
        <v>10</v>
      </c>
      <c r="H34" s="49">
        <f t="shared" si="1"/>
        <v>10</v>
      </c>
      <c r="I34" s="49">
        <f t="shared" si="1"/>
        <v>10</v>
      </c>
      <c r="J34" s="49">
        <f t="shared" si="1"/>
        <v>10</v>
      </c>
      <c r="K34" s="49">
        <f t="shared" si="1"/>
        <v>10</v>
      </c>
    </row>
    <row r="35" spans="1:11" x14ac:dyDescent="0.25">
      <c r="A35" s="51" t="s">
        <v>202</v>
      </c>
      <c r="B35" s="52" t="s">
        <v>201</v>
      </c>
      <c r="C35" s="51">
        <v>10</v>
      </c>
      <c r="D35" s="49">
        <f t="shared" ref="D35:D39" si="2">$C35</f>
        <v>10</v>
      </c>
      <c r="E35" s="49">
        <f t="shared" si="1"/>
        <v>10</v>
      </c>
      <c r="F35" s="49">
        <f t="shared" si="1"/>
        <v>10</v>
      </c>
      <c r="G35" s="49">
        <f t="shared" si="1"/>
        <v>10</v>
      </c>
      <c r="H35" s="49">
        <f t="shared" si="1"/>
        <v>10</v>
      </c>
      <c r="I35" s="49">
        <f t="shared" si="1"/>
        <v>10</v>
      </c>
      <c r="J35" s="49">
        <f t="shared" si="1"/>
        <v>10</v>
      </c>
      <c r="K35" s="49">
        <f t="shared" si="1"/>
        <v>10</v>
      </c>
    </row>
    <row r="36" spans="1:11" x14ac:dyDescent="0.25">
      <c r="A36" s="51" t="s">
        <v>203</v>
      </c>
      <c r="B36" s="52" t="s">
        <v>204</v>
      </c>
      <c r="C36" s="51">
        <v>5</v>
      </c>
      <c r="D36" s="49">
        <f t="shared" si="2"/>
        <v>5</v>
      </c>
      <c r="E36" s="49">
        <f t="shared" si="1"/>
        <v>5</v>
      </c>
      <c r="F36" s="49">
        <f t="shared" si="1"/>
        <v>5</v>
      </c>
      <c r="G36" s="49">
        <f t="shared" si="1"/>
        <v>5</v>
      </c>
      <c r="H36" s="49">
        <f t="shared" si="1"/>
        <v>5</v>
      </c>
      <c r="I36" s="49">
        <f t="shared" si="1"/>
        <v>5</v>
      </c>
      <c r="J36" s="49">
        <f t="shared" si="1"/>
        <v>5</v>
      </c>
      <c r="K36" s="49">
        <f t="shared" si="1"/>
        <v>5</v>
      </c>
    </row>
    <row r="37" spans="1:11" x14ac:dyDescent="0.25">
      <c r="A37" s="51" t="s">
        <v>206</v>
      </c>
      <c r="B37" s="52" t="s">
        <v>205</v>
      </c>
      <c r="C37" s="51">
        <v>5</v>
      </c>
      <c r="D37" s="49">
        <f t="shared" si="2"/>
        <v>5</v>
      </c>
      <c r="E37" s="49">
        <f t="shared" si="1"/>
        <v>5</v>
      </c>
      <c r="F37" s="49">
        <f t="shared" si="1"/>
        <v>5</v>
      </c>
      <c r="G37" s="49">
        <f t="shared" si="1"/>
        <v>5</v>
      </c>
      <c r="H37" s="49">
        <f t="shared" si="1"/>
        <v>5</v>
      </c>
      <c r="I37" s="49">
        <f t="shared" si="1"/>
        <v>5</v>
      </c>
      <c r="J37" s="49">
        <f t="shared" si="1"/>
        <v>5</v>
      </c>
      <c r="K37" s="49">
        <f t="shared" si="1"/>
        <v>5</v>
      </c>
    </row>
    <row r="38" spans="1:11" x14ac:dyDescent="0.25">
      <c r="A38" s="51" t="s">
        <v>207</v>
      </c>
      <c r="B38" s="135" t="s">
        <v>209</v>
      </c>
      <c r="C38" s="136">
        <v>2</v>
      </c>
      <c r="D38" s="49">
        <f t="shared" si="2"/>
        <v>2</v>
      </c>
      <c r="E38" s="49">
        <f t="shared" si="1"/>
        <v>2</v>
      </c>
      <c r="F38" s="49" t="s">
        <v>16</v>
      </c>
      <c r="G38" s="49" t="s">
        <v>16</v>
      </c>
      <c r="H38" s="49">
        <f t="shared" si="1"/>
        <v>2</v>
      </c>
      <c r="I38" s="49">
        <f t="shared" si="1"/>
        <v>2</v>
      </c>
      <c r="J38" s="49" t="s">
        <v>16</v>
      </c>
      <c r="K38" s="49" t="s">
        <v>16</v>
      </c>
    </row>
    <row r="39" spans="1:11" x14ac:dyDescent="0.25">
      <c r="A39" s="51" t="s">
        <v>208</v>
      </c>
      <c r="B39" s="52" t="s">
        <v>210</v>
      </c>
      <c r="C39" s="51">
        <v>2</v>
      </c>
      <c r="D39" s="49">
        <f t="shared" si="2"/>
        <v>2</v>
      </c>
      <c r="E39" s="49">
        <f t="shared" si="1"/>
        <v>2</v>
      </c>
      <c r="F39" s="49">
        <f t="shared" si="1"/>
        <v>2</v>
      </c>
      <c r="G39" s="49">
        <f t="shared" si="1"/>
        <v>2</v>
      </c>
      <c r="H39" s="49">
        <f t="shared" si="1"/>
        <v>2</v>
      </c>
      <c r="I39" s="49">
        <f t="shared" si="1"/>
        <v>2</v>
      </c>
      <c r="J39" s="49">
        <f t="shared" si="1"/>
        <v>2</v>
      </c>
      <c r="K39" s="49">
        <f t="shared" si="1"/>
        <v>2</v>
      </c>
    </row>
    <row r="40" spans="1:11" x14ac:dyDescent="0.25">
      <c r="A40" s="90"/>
      <c r="B40" s="91"/>
      <c r="C40" s="90"/>
      <c r="D40" s="90"/>
      <c r="E40" s="90"/>
      <c r="F40" s="90"/>
      <c r="G40" s="90"/>
      <c r="H40" s="90"/>
      <c r="I40" s="90"/>
      <c r="J40" s="90"/>
      <c r="K40" s="90"/>
    </row>
    <row r="41" spans="1:11" ht="54" x14ac:dyDescent="0.25">
      <c r="A41" s="153" t="s">
        <v>110</v>
      </c>
      <c r="B41" s="153"/>
      <c r="C41" s="89" t="s">
        <v>8</v>
      </c>
      <c r="D41" s="89" t="s">
        <v>9</v>
      </c>
      <c r="E41" s="89" t="s">
        <v>10</v>
      </c>
      <c r="F41" s="89" t="s">
        <v>11</v>
      </c>
      <c r="G41" s="89" t="s">
        <v>12</v>
      </c>
      <c r="H41" s="89" t="s">
        <v>0</v>
      </c>
      <c r="I41" s="89" t="s">
        <v>1</v>
      </c>
      <c r="J41" s="89" t="s">
        <v>2</v>
      </c>
      <c r="K41" s="89" t="s">
        <v>3</v>
      </c>
    </row>
    <row r="42" spans="1:11" x14ac:dyDescent="0.25">
      <c r="A42" s="152" t="s">
        <v>124</v>
      </c>
      <c r="B42" s="152"/>
      <c r="C42" s="53">
        <f t="shared" ref="C42:K42" si="3">SUM(C18:C20)</f>
        <v>30</v>
      </c>
      <c r="D42" s="53">
        <f t="shared" si="3"/>
        <v>30</v>
      </c>
      <c r="E42" s="53">
        <f t="shared" si="3"/>
        <v>30</v>
      </c>
      <c r="F42" s="53">
        <f t="shared" si="3"/>
        <v>30</v>
      </c>
      <c r="G42" s="53">
        <f t="shared" si="3"/>
        <v>30</v>
      </c>
      <c r="H42" s="53">
        <f t="shared" si="3"/>
        <v>30</v>
      </c>
      <c r="I42" s="53">
        <f t="shared" si="3"/>
        <v>30</v>
      </c>
      <c r="J42" s="53">
        <f t="shared" si="3"/>
        <v>30</v>
      </c>
      <c r="K42" s="53">
        <f t="shared" si="3"/>
        <v>30</v>
      </c>
    </row>
    <row r="43" spans="1:11" x14ac:dyDescent="0.25">
      <c r="A43" s="152" t="s">
        <v>123</v>
      </c>
      <c r="B43" s="152"/>
      <c r="C43" s="53">
        <f t="shared" ref="C43:K43" si="4">SUM(C21:C24)</f>
        <v>40</v>
      </c>
      <c r="D43" s="53">
        <f t="shared" si="4"/>
        <v>40</v>
      </c>
      <c r="E43" s="53">
        <f t="shared" si="4"/>
        <v>40</v>
      </c>
      <c r="F43" s="53">
        <f t="shared" si="4"/>
        <v>40</v>
      </c>
      <c r="G43" s="53">
        <f t="shared" si="4"/>
        <v>40</v>
      </c>
      <c r="H43" s="53">
        <f t="shared" si="4"/>
        <v>40</v>
      </c>
      <c r="I43" s="53">
        <f t="shared" si="4"/>
        <v>40</v>
      </c>
      <c r="J43" s="53">
        <f t="shared" si="4"/>
        <v>40</v>
      </c>
      <c r="K43" s="53">
        <f t="shared" si="4"/>
        <v>40</v>
      </c>
    </row>
    <row r="44" spans="1:11" x14ac:dyDescent="0.25">
      <c r="A44" s="152" t="s">
        <v>122</v>
      </c>
      <c r="B44" s="152"/>
      <c r="C44" s="53">
        <f t="shared" ref="C44:K44" si="5">SUM(C25:C33)</f>
        <v>70</v>
      </c>
      <c r="D44" s="53">
        <f t="shared" si="5"/>
        <v>50</v>
      </c>
      <c r="E44" s="53">
        <f t="shared" si="5"/>
        <v>50</v>
      </c>
      <c r="F44" s="53">
        <f t="shared" si="5"/>
        <v>40</v>
      </c>
      <c r="G44" s="53">
        <f t="shared" si="5"/>
        <v>40</v>
      </c>
      <c r="H44" s="53">
        <f t="shared" si="5"/>
        <v>40</v>
      </c>
      <c r="I44" s="53">
        <f t="shared" si="5"/>
        <v>40</v>
      </c>
      <c r="J44" s="53">
        <f t="shared" si="5"/>
        <v>40</v>
      </c>
      <c r="K44" s="53">
        <f t="shared" si="5"/>
        <v>40</v>
      </c>
    </row>
    <row r="45" spans="1:11" x14ac:dyDescent="0.25">
      <c r="A45" s="152" t="s">
        <v>122</v>
      </c>
      <c r="B45" s="152"/>
      <c r="C45" s="53">
        <f t="shared" ref="C45:K45" si="6">SUM(C34:C39)</f>
        <v>34</v>
      </c>
      <c r="D45" s="53">
        <f t="shared" si="6"/>
        <v>34</v>
      </c>
      <c r="E45" s="53">
        <f t="shared" si="6"/>
        <v>34</v>
      </c>
      <c r="F45" s="53">
        <f t="shared" si="6"/>
        <v>32</v>
      </c>
      <c r="G45" s="53">
        <f t="shared" si="6"/>
        <v>32</v>
      </c>
      <c r="H45" s="53">
        <f t="shared" si="6"/>
        <v>34</v>
      </c>
      <c r="I45" s="53">
        <f t="shared" si="6"/>
        <v>34</v>
      </c>
      <c r="J45" s="53">
        <f t="shared" si="6"/>
        <v>32</v>
      </c>
      <c r="K45" s="53">
        <f t="shared" si="6"/>
        <v>32</v>
      </c>
    </row>
    <row r="46" spans="1:11" x14ac:dyDescent="0.25">
      <c r="A46" s="92" t="s">
        <v>28</v>
      </c>
      <c r="B46" s="92"/>
      <c r="C46" s="93">
        <f>SUM(C42:C45)</f>
        <v>174</v>
      </c>
      <c r="D46" s="93">
        <f t="shared" ref="D46:K46" si="7">SUM(D42:D45)</f>
        <v>154</v>
      </c>
      <c r="E46" s="93">
        <f t="shared" si="7"/>
        <v>154</v>
      </c>
      <c r="F46" s="93">
        <f t="shared" si="7"/>
        <v>142</v>
      </c>
      <c r="G46" s="93">
        <f t="shared" si="7"/>
        <v>142</v>
      </c>
      <c r="H46" s="93">
        <f t="shared" si="7"/>
        <v>144</v>
      </c>
      <c r="I46" s="93">
        <f t="shared" si="7"/>
        <v>144</v>
      </c>
      <c r="J46" s="93">
        <f t="shared" si="7"/>
        <v>142</v>
      </c>
      <c r="K46" s="93">
        <f t="shared" si="7"/>
        <v>142</v>
      </c>
    </row>
  </sheetData>
  <mergeCells count="5">
    <mergeCell ref="A42:B42"/>
    <mergeCell ref="A44:B44"/>
    <mergeCell ref="A43:B43"/>
    <mergeCell ref="A41:B41"/>
    <mergeCell ref="A45:B45"/>
  </mergeCells>
  <conditionalFormatting sqref="A41">
    <cfRule type="cellIs" dxfId="4" priority="2" operator="equal">
      <formula>"-"</formula>
    </cfRule>
  </conditionalFormatting>
  <conditionalFormatting sqref="A17:K17">
    <cfRule type="cellIs" dxfId="3" priority="4" operator="equal">
      <formula>"-"</formula>
    </cfRule>
  </conditionalFormatting>
  <conditionalFormatting sqref="B2:K2">
    <cfRule type="cellIs" dxfId="2" priority="1" operator="equal">
      <formula>"-"</formula>
    </cfRule>
  </conditionalFormatting>
  <conditionalFormatting sqref="C41:K41">
    <cfRule type="cellIs" dxfId="1" priority="3" operator="equal">
      <formula>"-"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F132"/>
  <sheetViews>
    <sheetView showGridLines="0" zoomScale="115" zoomScaleNormal="115" workbookViewId="0">
      <selection activeCell="D15" sqref="D15:E17"/>
    </sheetView>
  </sheetViews>
  <sheetFormatPr defaultColWidth="24.28515625" defaultRowHeight="13.5" x14ac:dyDescent="0.25"/>
  <cols>
    <col min="1" max="1" width="5.5703125" style="44" customWidth="1"/>
    <col min="2" max="2" width="13.28515625" style="97" customWidth="1"/>
    <col min="3" max="3" width="11.85546875" style="22" customWidth="1"/>
    <col min="4" max="4" width="26.42578125" style="22" customWidth="1"/>
    <col min="5" max="5" width="12.5703125" style="24" customWidth="1"/>
    <col min="6" max="16384" width="24.28515625" style="2"/>
  </cols>
  <sheetData>
    <row r="2" spans="1:5" ht="18" customHeight="1" x14ac:dyDescent="0.25">
      <c r="C2" s="99" t="s">
        <v>159</v>
      </c>
      <c r="D2" s="99"/>
      <c r="E2" s="99"/>
    </row>
    <row r="4" spans="1:5" ht="23.1" customHeight="1" x14ac:dyDescent="0.25">
      <c r="C4" s="100" t="s">
        <v>4</v>
      </c>
      <c r="D4" s="100" t="s">
        <v>154</v>
      </c>
      <c r="E4" s="101"/>
    </row>
    <row r="5" spans="1:5" x14ac:dyDescent="0.25">
      <c r="C5" s="100"/>
      <c r="D5" s="100"/>
      <c r="E5" s="102"/>
    </row>
    <row r="6" spans="1:5" ht="27" x14ac:dyDescent="0.25">
      <c r="A6" s="47"/>
      <c r="B6" s="34" t="str">
        <f t="shared" ref="B6:B22" si="0">SUBSTITUTE(SUBSTITUTE(C6,","," -"),"º","")</f>
        <v>Art. 5 - I</v>
      </c>
      <c r="C6" s="54" t="s">
        <v>13</v>
      </c>
      <c r="D6" s="55" t="s">
        <v>89</v>
      </c>
      <c r="E6" s="77"/>
    </row>
    <row r="7" spans="1:5" ht="27" x14ac:dyDescent="0.25">
      <c r="A7" s="47"/>
      <c r="B7" s="34" t="str">
        <f t="shared" si="0"/>
        <v>Art. 5 - II</v>
      </c>
      <c r="C7" s="54" t="s">
        <v>15</v>
      </c>
      <c r="D7" s="55" t="s">
        <v>155</v>
      </c>
      <c r="E7" s="115" t="s">
        <v>165</v>
      </c>
    </row>
    <row r="8" spans="1:5" x14ac:dyDescent="0.25">
      <c r="A8" s="47"/>
      <c r="B8" s="34" t="str">
        <f t="shared" si="0"/>
        <v>Art. 5 - III</v>
      </c>
      <c r="C8" s="54" t="s">
        <v>17</v>
      </c>
      <c r="D8" s="55" t="s">
        <v>91</v>
      </c>
      <c r="E8" s="77"/>
    </row>
    <row r="9" spans="1:5" x14ac:dyDescent="0.25">
      <c r="A9" s="47"/>
      <c r="B9" s="34" t="str">
        <f t="shared" si="0"/>
        <v>Art. 5 - IV</v>
      </c>
      <c r="C9" s="54" t="s">
        <v>18</v>
      </c>
      <c r="D9" s="55" t="s">
        <v>26</v>
      </c>
      <c r="E9" s="116" t="s">
        <v>166</v>
      </c>
    </row>
    <row r="10" spans="1:5" x14ac:dyDescent="0.25">
      <c r="A10" s="47"/>
      <c r="B10" s="34" t="str">
        <f t="shared" si="0"/>
        <v>Art. 5 - V</v>
      </c>
      <c r="C10" s="54" t="s">
        <v>19</v>
      </c>
      <c r="D10" s="55" t="s">
        <v>78</v>
      </c>
      <c r="E10" s="119" t="s">
        <v>167</v>
      </c>
    </row>
    <row r="11" spans="1:5" x14ac:dyDescent="0.25">
      <c r="A11" s="47"/>
      <c r="B11" s="34" t="str">
        <f t="shared" si="0"/>
        <v>Art. 5 - VI</v>
      </c>
      <c r="C11" s="54" t="s">
        <v>20</v>
      </c>
      <c r="D11" s="55" t="s">
        <v>72</v>
      </c>
      <c r="E11" s="120" t="s">
        <v>168</v>
      </c>
    </row>
    <row r="12" spans="1:5" x14ac:dyDescent="0.25">
      <c r="A12" s="47"/>
      <c r="B12" s="34" t="str">
        <f t="shared" si="0"/>
        <v>Art. 5 - VII</v>
      </c>
      <c r="C12" s="54" t="s">
        <v>21</v>
      </c>
      <c r="D12" s="55" t="s">
        <v>73</v>
      </c>
      <c r="E12" s="121" t="s">
        <v>169</v>
      </c>
    </row>
    <row r="13" spans="1:5" x14ac:dyDescent="0.25">
      <c r="A13" s="47"/>
      <c r="B13" s="34" t="str">
        <f t="shared" si="0"/>
        <v>Art. 5 - VIII</v>
      </c>
      <c r="C13" s="54" t="s">
        <v>22</v>
      </c>
      <c r="D13" s="55" t="s">
        <v>69</v>
      </c>
      <c r="E13" s="117" t="s">
        <v>170</v>
      </c>
    </row>
    <row r="14" spans="1:5" x14ac:dyDescent="0.25">
      <c r="A14" s="47"/>
      <c r="B14" s="34" t="str">
        <f t="shared" si="0"/>
        <v>Art. 5 - IX</v>
      </c>
      <c r="C14" s="54" t="s">
        <v>23</v>
      </c>
      <c r="D14" s="55" t="s">
        <v>119</v>
      </c>
      <c r="E14" s="118" t="s">
        <v>171</v>
      </c>
    </row>
    <row r="15" spans="1:5" x14ac:dyDescent="0.25">
      <c r="A15" s="47"/>
      <c r="B15" s="34" t="str">
        <f t="shared" si="0"/>
        <v>Art. 5 - X</v>
      </c>
      <c r="C15" s="54" t="s">
        <v>24</v>
      </c>
      <c r="D15" s="55" t="s">
        <v>86</v>
      </c>
      <c r="E15" s="77"/>
    </row>
    <row r="16" spans="1:5" ht="27" x14ac:dyDescent="0.25">
      <c r="A16" s="47"/>
      <c r="B16" s="34" t="str">
        <f t="shared" si="0"/>
        <v>Art. 5 - XI</v>
      </c>
      <c r="C16" s="54" t="s">
        <v>25</v>
      </c>
      <c r="D16" s="55" t="s">
        <v>120</v>
      </c>
      <c r="E16" s="77"/>
    </row>
    <row r="17" spans="1:5" x14ac:dyDescent="0.25">
      <c r="A17" s="47"/>
      <c r="B17" s="34" t="str">
        <f t="shared" si="0"/>
        <v>Art. 5 - XII</v>
      </c>
      <c r="C17" s="54" t="s">
        <v>27</v>
      </c>
      <c r="D17" s="55" t="s">
        <v>88</v>
      </c>
      <c r="E17" s="120"/>
    </row>
    <row r="18" spans="1:5" ht="27" x14ac:dyDescent="0.25">
      <c r="A18" s="47"/>
      <c r="B18" s="34" t="str">
        <f t="shared" si="0"/>
        <v>Art. 5 - XIII</v>
      </c>
      <c r="C18" s="54" t="s">
        <v>66</v>
      </c>
      <c r="D18" s="55" t="s">
        <v>121</v>
      </c>
      <c r="E18" s="118" t="s">
        <v>171</v>
      </c>
    </row>
    <row r="19" spans="1:5" ht="27" x14ac:dyDescent="0.25">
      <c r="A19" s="47"/>
      <c r="B19" s="34" t="str">
        <f t="shared" si="0"/>
        <v>Art. 5 - XIV</v>
      </c>
      <c r="C19" s="54" t="s">
        <v>70</v>
      </c>
      <c r="D19" s="55" t="s">
        <v>90</v>
      </c>
      <c r="E19" s="122" t="s">
        <v>172</v>
      </c>
    </row>
    <row r="20" spans="1:5" x14ac:dyDescent="0.25">
      <c r="A20" s="47"/>
      <c r="B20" s="34" t="str">
        <f t="shared" si="0"/>
        <v>Art. 5 - XV</v>
      </c>
      <c r="C20" s="54" t="s">
        <v>71</v>
      </c>
      <c r="D20" s="55" t="s">
        <v>92</v>
      </c>
      <c r="E20" s="120" t="s">
        <v>168</v>
      </c>
    </row>
    <row r="21" spans="1:5" x14ac:dyDescent="0.25">
      <c r="A21" s="47"/>
      <c r="B21" s="34" t="str">
        <f t="shared" si="0"/>
        <v>Art. 5 - XVI</v>
      </c>
      <c r="C21" s="54" t="s">
        <v>83</v>
      </c>
      <c r="D21" s="55" t="s">
        <v>162</v>
      </c>
      <c r="E21" s="123" t="s">
        <v>173</v>
      </c>
    </row>
    <row r="22" spans="1:5" x14ac:dyDescent="0.25">
      <c r="A22" s="47"/>
      <c r="B22" s="34" t="str">
        <f t="shared" si="0"/>
        <v>Art. 5 - XVII</v>
      </c>
      <c r="C22" s="54" t="s">
        <v>87</v>
      </c>
      <c r="D22" s="55" t="s">
        <v>164</v>
      </c>
      <c r="E22" s="124" t="s">
        <v>174</v>
      </c>
    </row>
    <row r="23" spans="1:5" s="37" customFormat="1" x14ac:dyDescent="0.25">
      <c r="A23" s="44"/>
      <c r="B23" s="97"/>
      <c r="C23" s="100" t="s">
        <v>28</v>
      </c>
      <c r="D23" s="100"/>
      <c r="E23" s="84"/>
    </row>
    <row r="24" spans="1:5" x14ac:dyDescent="0.25">
      <c r="C24" s="23"/>
      <c r="E24" s="65"/>
    </row>
    <row r="25" spans="1:5" ht="11.45" customHeight="1" x14ac:dyDescent="0.25">
      <c r="C25" s="103" t="s">
        <v>29</v>
      </c>
      <c r="D25" s="103" t="s">
        <v>154</v>
      </c>
      <c r="E25" s="104"/>
    </row>
    <row r="26" spans="1:5" x14ac:dyDescent="0.25">
      <c r="C26" s="103"/>
      <c r="D26" s="103"/>
      <c r="E26" s="105"/>
    </row>
    <row r="27" spans="1:5" x14ac:dyDescent="0.25">
      <c r="A27" s="48" t="s">
        <v>80</v>
      </c>
      <c r="B27" s="98" t="str">
        <f t="shared" ref="B27:B40" si="1">SUBSTITUTE(SUBSTITUTE(C27,","," -"),"º","")</f>
        <v>Art. 6 - I</v>
      </c>
      <c r="C27" s="54" t="s">
        <v>30</v>
      </c>
      <c r="D27" s="55" t="s">
        <v>31</v>
      </c>
      <c r="E27" s="54"/>
    </row>
    <row r="28" spans="1:5" ht="27" x14ac:dyDescent="0.25">
      <c r="A28" s="48" t="s">
        <v>80</v>
      </c>
      <c r="B28" s="98" t="str">
        <f>SUBSTITUTE(SUBSTITUTE(C28,","," -"),"º","")</f>
        <v>Art. 6 - II</v>
      </c>
      <c r="C28" s="54" t="s">
        <v>32</v>
      </c>
      <c r="D28" s="55" t="s">
        <v>33</v>
      </c>
      <c r="E28" s="54"/>
    </row>
    <row r="29" spans="1:5" x14ac:dyDescent="0.25">
      <c r="A29" s="47" t="s">
        <v>80</v>
      </c>
      <c r="B29" s="34" t="str">
        <f t="shared" si="1"/>
        <v>Art. 6 - III</v>
      </c>
      <c r="C29" s="54" t="s">
        <v>34</v>
      </c>
      <c r="D29" s="55" t="s">
        <v>35</v>
      </c>
      <c r="E29" s="54"/>
    </row>
    <row r="30" spans="1:5" ht="27" x14ac:dyDescent="0.25">
      <c r="A30" s="47" t="s">
        <v>80</v>
      </c>
      <c r="B30" s="34" t="str">
        <f t="shared" si="1"/>
        <v>Art. 6 - IV</v>
      </c>
      <c r="C30" s="54" t="s">
        <v>36</v>
      </c>
      <c r="D30" s="55" t="s">
        <v>107</v>
      </c>
      <c r="E30" s="54"/>
    </row>
    <row r="31" spans="1:5" x14ac:dyDescent="0.25">
      <c r="A31" s="47"/>
      <c r="B31" s="34" t="str">
        <f t="shared" si="1"/>
        <v>Art. 6 - V</v>
      </c>
      <c r="C31" s="54" t="s">
        <v>37</v>
      </c>
      <c r="D31" s="55" t="s">
        <v>38</v>
      </c>
      <c r="E31" s="114" t="s">
        <v>165</v>
      </c>
    </row>
    <row r="32" spans="1:5" x14ac:dyDescent="0.25">
      <c r="A32" s="47" t="s">
        <v>80</v>
      </c>
      <c r="B32" s="34" t="str">
        <f t="shared" si="1"/>
        <v>Art. 6 - VI</v>
      </c>
      <c r="C32" s="54" t="s">
        <v>39</v>
      </c>
      <c r="D32" s="55" t="s">
        <v>40</v>
      </c>
      <c r="E32" s="54"/>
    </row>
    <row r="33" spans="1:5" x14ac:dyDescent="0.25">
      <c r="A33" s="47" t="s">
        <v>80</v>
      </c>
      <c r="B33" s="34" t="str">
        <f t="shared" si="1"/>
        <v>Art. 6 - VII</v>
      </c>
      <c r="C33" s="54" t="s">
        <v>41</v>
      </c>
      <c r="D33" s="55" t="s">
        <v>42</v>
      </c>
      <c r="E33" s="54"/>
    </row>
    <row r="34" spans="1:5" x14ac:dyDescent="0.25">
      <c r="A34" s="47" t="s">
        <v>80</v>
      </c>
      <c r="B34" s="34" t="str">
        <f t="shared" si="1"/>
        <v>Art. 6 - VIII</v>
      </c>
      <c r="C34" s="54" t="s">
        <v>43</v>
      </c>
      <c r="D34" s="55" t="s">
        <v>26</v>
      </c>
      <c r="E34" s="54"/>
    </row>
    <row r="35" spans="1:5" x14ac:dyDescent="0.25">
      <c r="A35" s="47" t="s">
        <v>80</v>
      </c>
      <c r="B35" s="34" t="str">
        <f t="shared" si="1"/>
        <v>Art. 6 - IX</v>
      </c>
      <c r="C35" s="54" t="s">
        <v>44</v>
      </c>
      <c r="D35" s="55" t="s">
        <v>74</v>
      </c>
      <c r="E35" s="54"/>
    </row>
    <row r="36" spans="1:5" x14ac:dyDescent="0.25">
      <c r="A36" s="47"/>
      <c r="B36" s="34" t="str">
        <f t="shared" si="1"/>
        <v>Art. 6 - X</v>
      </c>
      <c r="C36" s="54" t="s">
        <v>45</v>
      </c>
      <c r="D36" s="55" t="s">
        <v>47</v>
      </c>
      <c r="E36" s="54"/>
    </row>
    <row r="37" spans="1:5" x14ac:dyDescent="0.25">
      <c r="A37" s="47" t="s">
        <v>80</v>
      </c>
      <c r="B37" s="34" t="str">
        <f t="shared" si="1"/>
        <v>Art. 6 - XI</v>
      </c>
      <c r="C37" s="54" t="s">
        <v>46</v>
      </c>
      <c r="D37" s="55" t="s">
        <v>160</v>
      </c>
      <c r="E37" s="54"/>
    </row>
    <row r="38" spans="1:5" x14ac:dyDescent="0.25">
      <c r="A38" s="47"/>
      <c r="B38" s="34" t="str">
        <f t="shared" si="1"/>
        <v>Art. 6 - XII</v>
      </c>
      <c r="C38" s="54" t="s">
        <v>82</v>
      </c>
      <c r="D38" s="55" t="s">
        <v>147</v>
      </c>
      <c r="E38" s="54"/>
    </row>
    <row r="39" spans="1:5" ht="27" x14ac:dyDescent="0.25">
      <c r="A39" s="47" t="s">
        <v>80</v>
      </c>
      <c r="B39" s="34" t="str">
        <f t="shared" si="1"/>
        <v>Art. 6 - XIII</v>
      </c>
      <c r="C39" s="77" t="s">
        <v>148</v>
      </c>
      <c r="D39" s="55" t="s">
        <v>149</v>
      </c>
      <c r="E39" s="54"/>
    </row>
    <row r="40" spans="1:5" x14ac:dyDescent="0.25">
      <c r="A40" s="47" t="s">
        <v>80</v>
      </c>
      <c r="B40" s="34" t="str">
        <f t="shared" si="1"/>
        <v>Art. 6 - XIV</v>
      </c>
      <c r="C40" s="54" t="s">
        <v>150</v>
      </c>
      <c r="D40" s="55" t="s">
        <v>151</v>
      </c>
      <c r="E40" s="54"/>
    </row>
    <row r="41" spans="1:5" x14ac:dyDescent="0.25">
      <c r="C41" s="103" t="s">
        <v>28</v>
      </c>
      <c r="D41" s="103"/>
      <c r="E41" s="78"/>
    </row>
    <row r="42" spans="1:5" x14ac:dyDescent="0.25">
      <c r="E42" s="40"/>
    </row>
    <row r="43" spans="1:5" ht="14.45" customHeight="1" x14ac:dyDescent="0.25">
      <c r="C43" s="106" t="s">
        <v>49</v>
      </c>
      <c r="D43" s="106" t="s">
        <v>154</v>
      </c>
      <c r="E43" s="107"/>
    </row>
    <row r="44" spans="1:5" x14ac:dyDescent="0.25">
      <c r="C44" s="106"/>
      <c r="D44" s="106"/>
      <c r="E44" s="108"/>
    </row>
    <row r="45" spans="1:5" x14ac:dyDescent="0.25">
      <c r="A45" s="47"/>
      <c r="B45" s="34" t="str">
        <f>SUBSTITUTE(SUBSTITUTE(C45,","," -"),"º","")</f>
        <v>Art. 7 - I</v>
      </c>
      <c r="C45" s="54" t="s">
        <v>50</v>
      </c>
      <c r="D45" s="55" t="s">
        <v>51</v>
      </c>
      <c r="E45" s="114" t="s">
        <v>165</v>
      </c>
    </row>
    <row r="46" spans="1:5" x14ac:dyDescent="0.25">
      <c r="A46" s="47"/>
      <c r="B46" s="34" t="str">
        <f>SUBSTITUTE(SUBSTITUTE(C46,","," -"),"º","")</f>
        <v>Art. 7 - II</v>
      </c>
      <c r="C46" s="54" t="s">
        <v>52</v>
      </c>
      <c r="D46" s="55" t="s">
        <v>53</v>
      </c>
      <c r="E46" s="54" t="s">
        <v>175</v>
      </c>
    </row>
    <row r="47" spans="1:5" x14ac:dyDescent="0.25">
      <c r="C47" s="106" t="s">
        <v>28</v>
      </c>
      <c r="D47" s="106"/>
      <c r="E47" s="70"/>
    </row>
    <row r="48" spans="1:5" x14ac:dyDescent="0.25">
      <c r="C48" s="23"/>
      <c r="E48" s="65"/>
    </row>
    <row r="49" spans="1:6" ht="11.45" customHeight="1" x14ac:dyDescent="0.25">
      <c r="C49" s="109" t="s">
        <v>157</v>
      </c>
      <c r="D49" s="109" t="s">
        <v>154</v>
      </c>
      <c r="E49" s="110"/>
    </row>
    <row r="50" spans="1:6" x14ac:dyDescent="0.25">
      <c r="C50" s="109"/>
      <c r="D50" s="109"/>
      <c r="E50" s="111"/>
    </row>
    <row r="51" spans="1:6" x14ac:dyDescent="0.25">
      <c r="A51" s="47" t="s">
        <v>80</v>
      </c>
      <c r="B51" s="34" t="str">
        <f t="shared" ref="B51:B58" si="2">SUBSTITUTE(SUBSTITUTE(C51,","," -"),"º","")</f>
        <v>Art. 8 - I</v>
      </c>
      <c r="C51" s="54" t="s">
        <v>55</v>
      </c>
      <c r="D51" s="55" t="s">
        <v>56</v>
      </c>
      <c r="E51" s="56"/>
    </row>
    <row r="52" spans="1:6" x14ac:dyDescent="0.25">
      <c r="A52" s="47"/>
      <c r="B52" s="34" t="str">
        <f t="shared" si="2"/>
        <v>Art. 8 - II</v>
      </c>
      <c r="C52" s="54" t="s">
        <v>57</v>
      </c>
      <c r="D52" s="55" t="s">
        <v>135</v>
      </c>
      <c r="E52" s="56"/>
    </row>
    <row r="53" spans="1:6" x14ac:dyDescent="0.25">
      <c r="A53" s="47" t="s">
        <v>80</v>
      </c>
      <c r="B53" s="34" t="str">
        <f t="shared" si="2"/>
        <v>Art. 8 - III</v>
      </c>
      <c r="C53" s="54" t="s">
        <v>58</v>
      </c>
      <c r="D53" s="55" t="s">
        <v>134</v>
      </c>
      <c r="E53" s="56"/>
    </row>
    <row r="54" spans="1:6" x14ac:dyDescent="0.25">
      <c r="A54" s="47" t="s">
        <v>80</v>
      </c>
      <c r="B54" s="34" t="str">
        <f t="shared" si="2"/>
        <v>Art. 8 - IV</v>
      </c>
      <c r="C54" s="54" t="s">
        <v>59</v>
      </c>
      <c r="D54" s="55" t="s">
        <v>158</v>
      </c>
      <c r="E54" s="56"/>
    </row>
    <row r="55" spans="1:6" x14ac:dyDescent="0.25">
      <c r="A55" s="47"/>
      <c r="B55" s="34" t="str">
        <f t="shared" si="2"/>
        <v>Art. 8 - V</v>
      </c>
      <c r="C55" s="54" t="s">
        <v>133</v>
      </c>
      <c r="D55" s="55" t="s">
        <v>64</v>
      </c>
      <c r="E55" s="56" t="s">
        <v>176</v>
      </c>
      <c r="F55" s="2" t="s">
        <v>177</v>
      </c>
    </row>
    <row r="56" spans="1:6" x14ac:dyDescent="0.25">
      <c r="A56" s="47"/>
      <c r="B56" s="34" t="str">
        <f t="shared" si="2"/>
        <v>Art. 8 - VI</v>
      </c>
      <c r="C56" s="54" t="s">
        <v>60</v>
      </c>
      <c r="D56" s="55" t="s">
        <v>75</v>
      </c>
      <c r="E56" s="56"/>
    </row>
    <row r="57" spans="1:6" x14ac:dyDescent="0.25">
      <c r="A57" s="47"/>
      <c r="B57" s="34" t="str">
        <f t="shared" si="2"/>
        <v>Art. 8 - VII</v>
      </c>
      <c r="C57" s="54" t="s">
        <v>161</v>
      </c>
      <c r="D57" s="55" t="s">
        <v>76</v>
      </c>
      <c r="E57" s="56"/>
    </row>
    <row r="58" spans="1:6" x14ac:dyDescent="0.25">
      <c r="A58" s="47"/>
      <c r="B58" s="34" t="str">
        <f t="shared" si="2"/>
        <v>Art. 8 - VIII</v>
      </c>
      <c r="C58" s="54" t="s">
        <v>61</v>
      </c>
      <c r="D58" s="55" t="s">
        <v>85</v>
      </c>
      <c r="E58" s="56" t="s">
        <v>176</v>
      </c>
      <c r="F58" s="2" t="s">
        <v>177</v>
      </c>
    </row>
    <row r="59" spans="1:6" x14ac:dyDescent="0.25">
      <c r="A59" s="47" t="s">
        <v>80</v>
      </c>
      <c r="B59" s="34" t="str">
        <f>SUBSTITUTE(SUBSTITUTE(C59,","," -"),"º","")</f>
        <v>Art. 8 - IX</v>
      </c>
      <c r="C59" s="54" t="s">
        <v>62</v>
      </c>
      <c r="D59" s="55" t="s">
        <v>84</v>
      </c>
      <c r="E59" s="56" t="s">
        <v>176</v>
      </c>
      <c r="F59" s="2" t="s">
        <v>177</v>
      </c>
    </row>
    <row r="60" spans="1:6" x14ac:dyDescent="0.25">
      <c r="A60" s="47"/>
      <c r="B60" s="34" t="str">
        <f>SUBSTITUTE(SUBSTITUTE(C60,","," -"),"º","")</f>
        <v>Art. 8 - X</v>
      </c>
      <c r="C60" s="54" t="s">
        <v>63</v>
      </c>
      <c r="D60" s="55" t="s">
        <v>156</v>
      </c>
      <c r="E60" s="56" t="s">
        <v>176</v>
      </c>
    </row>
    <row r="61" spans="1:6" x14ac:dyDescent="0.25">
      <c r="C61" s="109" t="s">
        <v>28</v>
      </c>
      <c r="D61" s="109"/>
      <c r="E61" s="61"/>
    </row>
    <row r="67" spans="1:5" s="45" customFormat="1" x14ac:dyDescent="0.25">
      <c r="A67" s="44"/>
      <c r="B67" s="97"/>
      <c r="C67" s="112" t="s">
        <v>65</v>
      </c>
      <c r="D67" s="112"/>
      <c r="E67" s="25"/>
    </row>
    <row r="69" spans="1:5" x14ac:dyDescent="0.25">
      <c r="C69" s="112" t="s">
        <v>81</v>
      </c>
      <c r="D69" s="112"/>
      <c r="E69" s="46"/>
    </row>
    <row r="70" spans="1:5" x14ac:dyDescent="0.25">
      <c r="C70" s="112" t="s">
        <v>153</v>
      </c>
      <c r="D70" s="112"/>
      <c r="E70" s="46"/>
    </row>
    <row r="73" spans="1:5" ht="26.25" customHeight="1" x14ac:dyDescent="0.25">
      <c r="D73" s="113" t="s">
        <v>127</v>
      </c>
      <c r="E73" s="113"/>
    </row>
    <row r="74" spans="1:5" x14ac:dyDescent="0.25">
      <c r="D74" s="86" t="s">
        <v>128</v>
      </c>
      <c r="E74" s="27"/>
    </row>
    <row r="75" spans="1:5" x14ac:dyDescent="0.25">
      <c r="D75" s="22" t="str">
        <f>C4</f>
        <v>Eixo da Governança</v>
      </c>
      <c r="E75" s="29"/>
    </row>
    <row r="76" spans="1:5" x14ac:dyDescent="0.25">
      <c r="D76" s="22" t="str">
        <f>C25</f>
        <v>Eixo da Produtividade</v>
      </c>
      <c r="E76" s="29"/>
    </row>
    <row r="77" spans="1:5" x14ac:dyDescent="0.25">
      <c r="D77" s="22" t="str">
        <f>C43</f>
        <v>Eixo da Transparência</v>
      </c>
      <c r="E77" s="29"/>
    </row>
    <row r="78" spans="1:5" x14ac:dyDescent="0.25">
      <c r="D78" s="30" t="str">
        <f>C49</f>
        <v>Eixo dos Dados e tecnologia</v>
      </c>
      <c r="E78" s="32"/>
    </row>
    <row r="79" spans="1:5" x14ac:dyDescent="0.25">
      <c r="D79" s="87" t="s">
        <v>28</v>
      </c>
      <c r="E79" s="88"/>
    </row>
    <row r="99" spans="1:5" s="3" customFormat="1" ht="15" x14ac:dyDescent="0.25">
      <c r="A99" s="44"/>
      <c r="B99" s="97"/>
      <c r="C99" s="22"/>
      <c r="D99" s="41"/>
      <c r="E99" s="33"/>
    </row>
    <row r="100" spans="1:5" s="3" customFormat="1" x14ac:dyDescent="0.25">
      <c r="A100" s="44"/>
      <c r="B100" s="97"/>
      <c r="C100" s="22"/>
      <c r="D100" s="23"/>
      <c r="E100" s="23"/>
    </row>
    <row r="101" spans="1:5" s="3" customFormat="1" x14ac:dyDescent="0.25">
      <c r="A101" s="44"/>
      <c r="B101" s="97"/>
      <c r="C101" s="22"/>
      <c r="D101" s="23"/>
      <c r="E101" s="23"/>
    </row>
    <row r="102" spans="1:5" s="3" customFormat="1" x14ac:dyDescent="0.25">
      <c r="A102" s="44"/>
      <c r="B102" s="97"/>
      <c r="C102" s="22"/>
      <c r="D102" s="23"/>
      <c r="E102" s="23"/>
    </row>
    <row r="103" spans="1:5" s="3" customFormat="1" ht="15" x14ac:dyDescent="0.25">
      <c r="A103" s="44"/>
      <c r="B103" s="97"/>
      <c r="C103" s="22"/>
      <c r="D103" s="41"/>
      <c r="E103" s="33"/>
    </row>
    <row r="104" spans="1:5" s="3" customFormat="1" ht="15" x14ac:dyDescent="0.25">
      <c r="A104" s="44"/>
      <c r="B104" s="97"/>
      <c r="C104" s="22"/>
      <c r="D104" s="41"/>
      <c r="E104" s="33"/>
    </row>
    <row r="105" spans="1:5" s="3" customFormat="1" ht="15" x14ac:dyDescent="0.25">
      <c r="A105" s="44"/>
      <c r="B105" s="97"/>
      <c r="C105" s="22"/>
      <c r="D105" s="41"/>
      <c r="E105" s="33"/>
    </row>
    <row r="106" spans="1:5" s="3" customFormat="1" ht="15" x14ac:dyDescent="0.25">
      <c r="A106" s="44"/>
      <c r="B106" s="97"/>
      <c r="C106" s="22"/>
      <c r="D106" s="41"/>
      <c r="E106" s="33"/>
    </row>
    <row r="107" spans="1:5" s="3" customFormat="1" ht="15" x14ac:dyDescent="0.25">
      <c r="A107" s="44"/>
      <c r="B107" s="97"/>
      <c r="C107" s="22"/>
      <c r="D107" s="41"/>
      <c r="E107" s="33"/>
    </row>
    <row r="108" spans="1:5" s="3" customFormat="1" ht="15" x14ac:dyDescent="0.25">
      <c r="A108" s="44"/>
      <c r="B108" s="97"/>
      <c r="C108" s="22"/>
      <c r="D108" s="41"/>
      <c r="E108" s="33"/>
    </row>
    <row r="109" spans="1:5" s="3" customFormat="1" ht="15" x14ac:dyDescent="0.25">
      <c r="A109" s="44"/>
      <c r="B109" s="97"/>
      <c r="C109" s="22"/>
      <c r="D109" s="41"/>
      <c r="E109" s="33"/>
    </row>
    <row r="110" spans="1:5" s="3" customFormat="1" ht="15" x14ac:dyDescent="0.25">
      <c r="A110" s="44"/>
      <c r="B110" s="97"/>
      <c r="C110" s="22"/>
      <c r="D110" s="41"/>
      <c r="E110" s="33"/>
    </row>
    <row r="111" spans="1:5" s="3" customFormat="1" ht="15" x14ac:dyDescent="0.25">
      <c r="A111" s="44"/>
      <c r="B111" s="97"/>
      <c r="C111" s="22"/>
      <c r="D111" s="41"/>
      <c r="E111" s="33"/>
    </row>
    <row r="112" spans="1:5" s="3" customFormat="1" ht="15" x14ac:dyDescent="0.25">
      <c r="A112" s="44"/>
      <c r="B112" s="97"/>
      <c r="C112" s="22"/>
      <c r="D112" s="41"/>
      <c r="E112" s="33"/>
    </row>
    <row r="113" spans="1:5" s="3" customFormat="1" ht="15" x14ac:dyDescent="0.25">
      <c r="A113" s="44"/>
      <c r="B113" s="97"/>
      <c r="C113" s="22"/>
      <c r="D113" s="41"/>
      <c r="E113" s="33"/>
    </row>
    <row r="114" spans="1:5" s="3" customFormat="1" x14ac:dyDescent="0.25">
      <c r="A114" s="44"/>
      <c r="B114" s="97"/>
      <c r="C114" s="22"/>
    </row>
    <row r="115" spans="1:5" s="3" customFormat="1" x14ac:dyDescent="0.25">
      <c r="A115" s="44"/>
      <c r="B115" s="97"/>
      <c r="C115" s="22"/>
    </row>
    <row r="116" spans="1:5" s="3" customFormat="1" x14ac:dyDescent="0.25">
      <c r="A116" s="44"/>
      <c r="B116" s="97"/>
      <c r="C116" s="22"/>
    </row>
    <row r="117" spans="1:5" s="3" customFormat="1" x14ac:dyDescent="0.25">
      <c r="A117" s="44"/>
      <c r="B117" s="97"/>
      <c r="C117" s="22"/>
    </row>
    <row r="118" spans="1:5" s="3" customFormat="1" x14ac:dyDescent="0.25">
      <c r="A118" s="44"/>
      <c r="B118" s="97"/>
      <c r="C118" s="22"/>
    </row>
    <row r="119" spans="1:5" s="3" customFormat="1" x14ac:dyDescent="0.25">
      <c r="A119" s="44"/>
      <c r="B119" s="97"/>
      <c r="C119" s="22"/>
    </row>
    <row r="120" spans="1:5" s="3" customFormat="1" x14ac:dyDescent="0.25">
      <c r="A120" s="44"/>
      <c r="B120" s="97"/>
      <c r="C120" s="22"/>
    </row>
    <row r="121" spans="1:5" s="3" customFormat="1" x14ac:dyDescent="0.25">
      <c r="A121" s="44"/>
      <c r="B121" s="97"/>
      <c r="C121" s="22"/>
    </row>
    <row r="122" spans="1:5" s="3" customFormat="1" x14ac:dyDescent="0.25">
      <c r="A122" s="44"/>
      <c r="B122" s="97"/>
      <c r="C122" s="22"/>
    </row>
    <row r="123" spans="1:5" s="3" customFormat="1" x14ac:dyDescent="0.25">
      <c r="A123" s="44"/>
      <c r="B123" s="97"/>
      <c r="C123" s="22"/>
    </row>
    <row r="124" spans="1:5" s="3" customFormat="1" ht="15" x14ac:dyDescent="0.25">
      <c r="A124" s="44"/>
      <c r="B124" s="97"/>
      <c r="C124" s="22"/>
      <c r="D124" s="41"/>
      <c r="E124" s="33"/>
    </row>
    <row r="125" spans="1:5" s="3" customFormat="1" ht="15" x14ac:dyDescent="0.25">
      <c r="A125" s="44"/>
      <c r="B125" s="97"/>
      <c r="C125" s="22"/>
      <c r="D125" s="41"/>
      <c r="E125" s="33"/>
    </row>
    <row r="126" spans="1:5" s="3" customFormat="1" ht="15" x14ac:dyDescent="0.25">
      <c r="A126" s="44"/>
      <c r="B126" s="97"/>
      <c r="C126" s="22"/>
      <c r="D126" s="41"/>
      <c r="E126" s="33"/>
    </row>
    <row r="127" spans="1:5" s="3" customFormat="1" ht="15" x14ac:dyDescent="0.25">
      <c r="A127" s="44"/>
      <c r="B127" s="97"/>
      <c r="C127" s="22"/>
      <c r="D127" s="43"/>
      <c r="E127" s="33"/>
    </row>
    <row r="128" spans="1:5" s="3" customFormat="1" ht="15" x14ac:dyDescent="0.25">
      <c r="A128" s="44"/>
      <c r="B128" s="97"/>
      <c r="C128" s="22"/>
      <c r="D128" s="43"/>
      <c r="E128" s="33"/>
    </row>
    <row r="129" spans="1:5" s="3" customFormat="1" ht="15" x14ac:dyDescent="0.25">
      <c r="A129" s="44"/>
      <c r="B129" s="97"/>
      <c r="C129" s="22"/>
      <c r="D129" s="43"/>
      <c r="E129" s="33"/>
    </row>
    <row r="130" spans="1:5" s="3" customFormat="1" ht="15" x14ac:dyDescent="0.25">
      <c r="A130" s="44"/>
      <c r="B130" s="97"/>
      <c r="C130" s="22"/>
      <c r="D130" s="43"/>
      <c r="E130" s="33"/>
    </row>
    <row r="131" spans="1:5" s="3" customFormat="1" ht="15" x14ac:dyDescent="0.25">
      <c r="A131" s="44"/>
      <c r="B131" s="97"/>
      <c r="C131" s="22"/>
      <c r="D131" s="41"/>
      <c r="E131" s="33"/>
    </row>
    <row r="132" spans="1:5" s="3" customFormat="1" ht="15" x14ac:dyDescent="0.25">
      <c r="A132" s="44"/>
      <c r="B132" s="97"/>
      <c r="C132" s="22"/>
      <c r="D132" s="41"/>
      <c r="E132" s="33"/>
    </row>
  </sheetData>
  <printOptions horizontalCentered="1" verticalCentered="1"/>
  <pageMargins left="0.39370078740157483" right="0.39370078740157483" top="0.39370078740157483" bottom="0.39370078740157483" header="0" footer="0"/>
  <pageSetup paperSize="9" scale="84" fitToHeight="3" orientation="landscape" r:id="rId1"/>
  <rowBreaks count="2" manualBreakCount="2">
    <brk id="24" min="2" max="16" man="1"/>
    <brk id="47" min="2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2C4AB43A97D4DAD675B716BA5BE2A" ma:contentTypeVersion="2" ma:contentTypeDescription="Create a new document." ma:contentTypeScope="" ma:versionID="89d282440d78425d04d58ab1d1a7c494">
  <xsd:schema xmlns:xsd="http://www.w3.org/2001/XMLSchema" xmlns:xs="http://www.w3.org/2001/XMLSchema" xmlns:p="http://schemas.microsoft.com/office/2006/metadata/properties" xmlns:ns2="f3a29906-2557-4ad3-884e-656ee451537c" targetNamespace="http://schemas.microsoft.com/office/2006/metadata/properties" ma:root="true" ma:fieldsID="40899b9de5bf5dfe25dec6ce23fa758b" ns2:_="">
    <xsd:import namespace="f3a29906-2557-4ad3-884e-656ee45153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29906-2557-4ad3-884e-656ee45153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6AAC4-752D-4F54-B205-0C45F1166E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3DBF0-0D6A-487C-B742-56C96FDAD579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f3a29906-2557-4ad3-884e-656ee451537c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C6B120-1045-4D3D-8045-4C024E514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29906-2557-4ad3-884e-656ee45153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Regras Pontuação</vt:lpstr>
      <vt:lpstr>Cálculos</vt:lpstr>
      <vt:lpstr>Metas e Datajud</vt:lpstr>
      <vt:lpstr>áreas</vt:lpstr>
      <vt:lpstr>áreas!Area_de_impressao</vt:lpstr>
      <vt:lpstr>'Metas e Datajud'!Area_de_impressao</vt:lpstr>
      <vt:lpstr>'Regras Pontuação'!Area_de_impressao</vt:lpstr>
    </vt:vector>
  </TitlesOfParts>
  <Manager/>
  <Company>CNJ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Administrador</cp:lastModifiedBy>
  <cp:revision/>
  <cp:lastPrinted>2022-04-16T11:11:39Z</cp:lastPrinted>
  <dcterms:created xsi:type="dcterms:W3CDTF">2020-05-09T15:07:08Z</dcterms:created>
  <dcterms:modified xsi:type="dcterms:W3CDTF">2024-06-12T17:34:05Z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0x0101003062C4AB43A97D4DAD675B716BA5BE2A</vt:lpwstr>
  </property>
</Properties>
</file>