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Sam\Projects\Engineering\DrawBot\DrawBot\Arm\Design Docs\"/>
    </mc:Choice>
  </mc:AlternateContent>
  <xr:revisionPtr revIDLastSave="0" documentId="13_ncr:1_{2980217C-CE92-4B13-A712-5A4EFB77B2A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4" i="1"/>
  <c r="E62" i="1"/>
  <c r="E58" i="1"/>
  <c r="E59" i="1" s="1"/>
  <c r="E40" i="1"/>
  <c r="F30" i="1"/>
  <c r="F31" i="1"/>
  <c r="F32" i="1"/>
  <c r="F33" i="1"/>
  <c r="F34" i="1"/>
  <c r="F35" i="1"/>
  <c r="E21" i="1"/>
  <c r="E47" i="1" l="1"/>
  <c r="E49" i="1" s="1"/>
  <c r="E50" i="1" s="1"/>
  <c r="E39" i="1"/>
  <c r="E45" i="1" s="1"/>
  <c r="E51" i="1" l="1"/>
  <c r="E53" i="1"/>
  <c r="E57" i="1"/>
  <c r="E61" i="1" l="1"/>
  <c r="E63" i="1" s="1"/>
</calcChain>
</file>

<file path=xl/sharedStrings.xml><?xml version="1.0" encoding="utf-8"?>
<sst xmlns="http://schemas.openxmlformats.org/spreadsheetml/2006/main" count="83" uniqueCount="63">
  <si>
    <t>V1 Test Robo Arm Calc</t>
  </si>
  <si>
    <t>Sam Pickholtz</t>
  </si>
  <si>
    <t>Axis Definitions</t>
  </si>
  <si>
    <t>Axis 1</t>
  </si>
  <si>
    <t>Base Pivot</t>
  </si>
  <si>
    <t>Axis 2</t>
  </si>
  <si>
    <t>Shoulder</t>
  </si>
  <si>
    <t>Vertical</t>
  </si>
  <si>
    <t>Axis 3</t>
  </si>
  <si>
    <t>Elbow</t>
  </si>
  <si>
    <t>Axis 4</t>
  </si>
  <si>
    <t>Grabber</t>
  </si>
  <si>
    <t>Horizontal</t>
  </si>
  <si>
    <t>Arm Lengths</t>
  </si>
  <si>
    <t>in</t>
  </si>
  <si>
    <t>Arm 1 Length</t>
  </si>
  <si>
    <t>Arm 2 Length</t>
  </si>
  <si>
    <t>Basic Inputs</t>
  </si>
  <si>
    <t>Arm Load</t>
  </si>
  <si>
    <t>Max Payload</t>
  </si>
  <si>
    <t>Arm 2 Weight</t>
  </si>
  <si>
    <t>Arm 1 Weight</t>
  </si>
  <si>
    <t>Torque on Axis 3 Motor</t>
  </si>
  <si>
    <t>Torque on Axis 1 Motor</t>
  </si>
  <si>
    <t>Motors</t>
  </si>
  <si>
    <t>Motor Name</t>
  </si>
  <si>
    <t>Hold Torque</t>
  </si>
  <si>
    <t>oz-in</t>
  </si>
  <si>
    <t>lbf-in</t>
  </si>
  <si>
    <t>lbf</t>
  </si>
  <si>
    <t>Hold Torque2</t>
  </si>
  <si>
    <t>Step Deg</t>
  </si>
  <si>
    <t>Max Current</t>
  </si>
  <si>
    <t>Reductions</t>
  </si>
  <si>
    <t>Chosen Motor</t>
  </si>
  <si>
    <t>Motor Hold Torque</t>
  </si>
  <si>
    <t>Motor Step Deg</t>
  </si>
  <si>
    <t>deg</t>
  </si>
  <si>
    <t>rpm</t>
  </si>
  <si>
    <t>Motor Max Speed (that I wanna run)</t>
  </si>
  <si>
    <t>Speed</t>
  </si>
  <si>
    <t>Arm 1 Actuation Speed</t>
  </si>
  <si>
    <t>Arm 2 Actuation Speed</t>
  </si>
  <si>
    <t>Hold Torque Percent (approx)</t>
  </si>
  <si>
    <t>Hold Torque at Pt</t>
  </si>
  <si>
    <t>Arm 1 Torque Reduction Needed</t>
  </si>
  <si>
    <t>ul</t>
  </si>
  <si>
    <t>Arm 1 Speed Reduction Needed</t>
  </si>
  <si>
    <t>Arm 2 Torque Reduction Needed</t>
  </si>
  <si>
    <t>Arm 2 Speed Reduction Needed</t>
  </si>
  <si>
    <t>Nema 17 62</t>
  </si>
  <si>
    <t>Nema 23 178</t>
  </si>
  <si>
    <t>Nema 23 269</t>
  </si>
  <si>
    <t>Base Friction</t>
  </si>
  <si>
    <t>Base Radius</t>
  </si>
  <si>
    <t>Friction Torque</t>
  </si>
  <si>
    <t>lbf in</t>
  </si>
  <si>
    <t>Reduction Needed</t>
  </si>
  <si>
    <t>Speed after reduction</t>
  </si>
  <si>
    <t>rps</t>
  </si>
  <si>
    <t>Stage 1 Pinion</t>
  </si>
  <si>
    <t>Stage 2 Rec Bull</t>
  </si>
  <si>
    <t>Stage 2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</si>
</sst>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2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AFE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2" fontId="2" fillId="0" borderId="0"/>
  </cellStyleXfs>
  <cellXfs count="10">
    <xf numFmtId="0" fontId="0" fillId="0" borderId="0" xfId="0"/>
    <xf numFmtId="2" fontId="2" fillId="0" borderId="0" xfId="2"/>
    <xf numFmtId="0" fontId="3" fillId="0" borderId="0" xfId="0" applyFont="1"/>
    <xf numFmtId="0" fontId="4" fillId="0" borderId="0" xfId="0" applyFont="1"/>
    <xf numFmtId="2" fontId="2" fillId="0" borderId="0" xfId="2" applyFont="1"/>
    <xf numFmtId="2" fontId="2" fillId="0" borderId="0" xfId="2" applyAlignment="1">
      <alignment horizontal="right"/>
    </xf>
    <xf numFmtId="164" fontId="0" fillId="0" borderId="0" xfId="0" applyNumberFormat="1"/>
    <xf numFmtId="9" fontId="2" fillId="0" borderId="0" xfId="1" applyFont="1"/>
    <xf numFmtId="165" fontId="4" fillId="0" borderId="0" xfId="0" applyNumberFormat="1" applyFont="1"/>
    <xf numFmtId="172" fontId="4" fillId="0" borderId="0" xfId="0" applyNumberFormat="1" applyFont="1"/>
  </cellXfs>
  <cellStyles count="3">
    <cellStyle name="in" xfId="2" xr:uid="{947FA7AF-2599-421E-9207-C4B6ADE38304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2AFE"/>
      <color rgb="FF0020C0"/>
      <color rgb="FF355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07DCA-FB14-451E-80EB-0758EBBC4321}" name="Motors" displayName="Motors" ref="D29:H35" totalsRowShown="0" headerRowCellStyle="Normal" dataCellStyle="Normal">
  <autoFilter ref="D29:H35" xr:uid="{2887C6B7-E273-4AA9-BD2C-3276F7DC7C08}"/>
  <tableColumns count="5">
    <tableColumn id="1" xr3:uid="{2FE51657-0173-42B4-A7BA-8B8618F238BE}" name="Motor Name" dataCellStyle="in"/>
    <tableColumn id="2" xr3:uid="{E73262BE-65E1-47D1-B3DD-B5A4390255AC}" name="Hold Torque" dataCellStyle="in"/>
    <tableColumn id="3" xr3:uid="{66F5FDCD-57D0-4CF4-9AC4-D7CD28413837}" name="Hold Torque2" dataCellStyle="Normal">
      <calculatedColumnFormula>Motors[[#This Row],[Hold Torque]]/16</calculatedColumnFormula>
    </tableColumn>
    <tableColumn id="4" xr3:uid="{65824E59-DA0E-4E17-AF2B-0C21BC94F21D}" name="Step Deg" dataCellStyle="Normal"/>
    <tableColumn id="5" xr3:uid="{1BFB9E92-CF3F-42DE-81B0-6321C7269E9A}" name="Max Current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31" workbookViewId="0">
      <selection activeCell="E59" sqref="E59"/>
    </sheetView>
  </sheetViews>
  <sheetFormatPr defaultRowHeight="15.75" x14ac:dyDescent="0.25"/>
  <cols>
    <col min="1" max="1" width="6.42578125" style="3" customWidth="1"/>
    <col min="2" max="2" width="4.42578125" style="3" customWidth="1"/>
    <col min="3" max="3" width="5.5703125" style="3" customWidth="1"/>
    <col min="4" max="4" width="49.5703125" style="3" customWidth="1"/>
    <col min="5" max="5" width="16.85546875" style="3" customWidth="1"/>
    <col min="6" max="6" width="17.28515625" style="3" customWidth="1"/>
    <col min="7" max="7" width="13.85546875" style="3" customWidth="1"/>
    <col min="8" max="8" width="14.5703125" style="3" customWidth="1"/>
    <col min="9" max="10" width="11.7109375" style="3" customWidth="1"/>
    <col min="11" max="16384" width="9.140625" style="3"/>
  </cols>
  <sheetData>
    <row r="1" spans="1:6" x14ac:dyDescent="0.25">
      <c r="A1" s="2" t="s">
        <v>0</v>
      </c>
    </row>
    <row r="2" spans="1:6" x14ac:dyDescent="0.25">
      <c r="B2" s="2" t="s">
        <v>1</v>
      </c>
    </row>
    <row r="4" spans="1:6" x14ac:dyDescent="0.25">
      <c r="B4" s="2" t="s">
        <v>17</v>
      </c>
    </row>
    <row r="5" spans="1:6" x14ac:dyDescent="0.25">
      <c r="C5" s="2" t="s">
        <v>2</v>
      </c>
    </row>
    <row r="6" spans="1:6" x14ac:dyDescent="0.25">
      <c r="D6" s="3" t="s">
        <v>3</v>
      </c>
      <c r="E6" s="3" t="s">
        <v>4</v>
      </c>
      <c r="F6" s="3" t="s">
        <v>12</v>
      </c>
    </row>
    <row r="7" spans="1:6" x14ac:dyDescent="0.25">
      <c r="D7" s="3" t="s">
        <v>5</v>
      </c>
      <c r="E7" s="3" t="s">
        <v>6</v>
      </c>
      <c r="F7" s="3" t="s">
        <v>7</v>
      </c>
    </row>
    <row r="8" spans="1:6" x14ac:dyDescent="0.25">
      <c r="D8" s="3" t="s">
        <v>8</v>
      </c>
      <c r="E8" s="3" t="s">
        <v>9</v>
      </c>
      <c r="F8" s="3" t="s">
        <v>7</v>
      </c>
    </row>
    <row r="9" spans="1:6" x14ac:dyDescent="0.25">
      <c r="D9" s="3" t="s">
        <v>10</v>
      </c>
      <c r="E9" s="3" t="s">
        <v>11</v>
      </c>
    </row>
    <row r="11" spans="1:6" x14ac:dyDescent="0.25">
      <c r="C11" s="2" t="s">
        <v>40</v>
      </c>
    </row>
    <row r="12" spans="1:6" x14ac:dyDescent="0.25">
      <c r="D12" s="3" t="s">
        <v>42</v>
      </c>
      <c r="E12" s="1">
        <v>25</v>
      </c>
      <c r="F12" s="3" t="s">
        <v>38</v>
      </c>
    </row>
    <row r="13" spans="1:6" x14ac:dyDescent="0.25">
      <c r="D13" s="3" t="s">
        <v>41</v>
      </c>
      <c r="E13" s="1">
        <v>25</v>
      </c>
      <c r="F13" s="3" t="s">
        <v>38</v>
      </c>
    </row>
    <row r="15" spans="1:6" x14ac:dyDescent="0.25">
      <c r="C15" s="2" t="s">
        <v>13</v>
      </c>
    </row>
    <row r="16" spans="1:6" x14ac:dyDescent="0.25">
      <c r="D16" s="3" t="s">
        <v>15</v>
      </c>
      <c r="E16" s="4">
        <v>8</v>
      </c>
      <c r="F16" s="3" t="s">
        <v>14</v>
      </c>
    </row>
    <row r="17" spans="2:8" x14ac:dyDescent="0.25">
      <c r="D17" s="3" t="s">
        <v>16</v>
      </c>
      <c r="E17" s="4">
        <v>9</v>
      </c>
      <c r="F17" s="3" t="s">
        <v>14</v>
      </c>
    </row>
    <row r="19" spans="2:8" x14ac:dyDescent="0.25">
      <c r="C19" s="2" t="s">
        <v>18</v>
      </c>
    </row>
    <row r="20" spans="2:8" x14ac:dyDescent="0.25">
      <c r="D20" s="3" t="s">
        <v>19</v>
      </c>
      <c r="E20" s="4">
        <v>1</v>
      </c>
      <c r="F20" s="3" t="s">
        <v>29</v>
      </c>
    </row>
    <row r="21" spans="2:8" x14ac:dyDescent="0.25">
      <c r="D21" s="3" t="s">
        <v>20</v>
      </c>
      <c r="E21" s="4">
        <f>1</f>
        <v>1</v>
      </c>
      <c r="F21" s="3" t="s">
        <v>29</v>
      </c>
    </row>
    <row r="22" spans="2:8" x14ac:dyDescent="0.25">
      <c r="D22" s="3" t="s">
        <v>21</v>
      </c>
      <c r="E22" s="4">
        <v>1</v>
      </c>
      <c r="F22" s="3" t="s">
        <v>29</v>
      </c>
    </row>
    <row r="24" spans="2:8" x14ac:dyDescent="0.25">
      <c r="D24" s="3" t="s">
        <v>22</v>
      </c>
      <c r="E24" s="3">
        <f>(E20)*E17</f>
        <v>9</v>
      </c>
      <c r="F24" s="3" t="s">
        <v>28</v>
      </c>
    </row>
    <row r="26" spans="2:8" x14ac:dyDescent="0.25">
      <c r="D26" s="3" t="s">
        <v>23</v>
      </c>
      <c r="E26" s="3">
        <f>(E16+E17)*(E20) + (E16)*(E21)</f>
        <v>25</v>
      </c>
      <c r="F26" s="3" t="s">
        <v>28</v>
      </c>
    </row>
    <row r="28" spans="2:8" x14ac:dyDescent="0.25">
      <c r="B28" s="2" t="s">
        <v>24</v>
      </c>
      <c r="E28" s="3" t="s">
        <v>27</v>
      </c>
      <c r="F28" s="3" t="s">
        <v>28</v>
      </c>
    </row>
    <row r="29" spans="2:8" x14ac:dyDescent="0.25">
      <c r="D29" t="s">
        <v>25</v>
      </c>
      <c r="E29" t="s">
        <v>26</v>
      </c>
      <c r="F29" t="s">
        <v>30</v>
      </c>
      <c r="G29" t="s">
        <v>31</v>
      </c>
      <c r="H29" t="s">
        <v>32</v>
      </c>
    </row>
    <row r="30" spans="2:8" x14ac:dyDescent="0.25">
      <c r="D30" s="1" t="s">
        <v>50</v>
      </c>
      <c r="E30" s="1">
        <v>62</v>
      </c>
      <c r="F30" s="6">
        <f>Motors[[#This Row],[Hold Torque]]/16</f>
        <v>3.875</v>
      </c>
      <c r="G30">
        <v>1.8</v>
      </c>
      <c r="H30">
        <v>1.7</v>
      </c>
    </row>
    <row r="31" spans="2:8" x14ac:dyDescent="0.25">
      <c r="D31" s="1" t="s">
        <v>51</v>
      </c>
      <c r="E31" s="1">
        <v>178.04</v>
      </c>
      <c r="F31" s="6">
        <f>Motors[[#This Row],[Hold Torque]]/16</f>
        <v>11.1275</v>
      </c>
      <c r="G31">
        <v>1.8</v>
      </c>
      <c r="H31">
        <v>2.8</v>
      </c>
    </row>
    <row r="32" spans="2:8" x14ac:dyDescent="0.25">
      <c r="D32" s="1" t="s">
        <v>52</v>
      </c>
      <c r="E32" s="5">
        <v>269</v>
      </c>
      <c r="F32" s="6">
        <f>Motors[[#This Row],[Hold Torque]]/16</f>
        <v>16.8125</v>
      </c>
      <c r="G32">
        <v>1.8</v>
      </c>
      <c r="H32">
        <v>2.8</v>
      </c>
    </row>
    <row r="33" spans="2:8" x14ac:dyDescent="0.25">
      <c r="D33" s="1"/>
      <c r="E33" s="1"/>
      <c r="F33">
        <f>Motors[[#This Row],[Hold Torque]]/16</f>
        <v>0</v>
      </c>
      <c r="G33"/>
      <c r="H33"/>
    </row>
    <row r="34" spans="2:8" x14ac:dyDescent="0.25">
      <c r="D34" s="1"/>
      <c r="E34" s="1"/>
      <c r="F34">
        <f>Motors[[#This Row],[Hold Torque]]/16</f>
        <v>0</v>
      </c>
      <c r="G34"/>
      <c r="H34"/>
    </row>
    <row r="35" spans="2:8" x14ac:dyDescent="0.25">
      <c r="D35" s="1"/>
      <c r="E35" s="1"/>
      <c r="F35">
        <f>Motors[[#This Row],[Hold Torque]]/16</f>
        <v>0</v>
      </c>
      <c r="G35"/>
      <c r="H35"/>
    </row>
    <row r="37" spans="2:8" x14ac:dyDescent="0.25">
      <c r="B37" s="2" t="s">
        <v>33</v>
      </c>
    </row>
    <row r="38" spans="2:8" x14ac:dyDescent="0.25">
      <c r="D38" s="3" t="s">
        <v>34</v>
      </c>
      <c r="E38" s="1" t="s">
        <v>50</v>
      </c>
    </row>
    <row r="39" spans="2:8" x14ac:dyDescent="0.25">
      <c r="D39" s="3" t="s">
        <v>35</v>
      </c>
      <c r="E39" s="3">
        <f>VLOOKUP(E38,Motors[],3)</f>
        <v>3.875</v>
      </c>
      <c r="F39" s="3" t="s">
        <v>28</v>
      </c>
    </row>
    <row r="40" spans="2:8" x14ac:dyDescent="0.25">
      <c r="D40" s="3" t="s">
        <v>36</v>
      </c>
      <c r="E40" s="3">
        <f>VLOOKUP(E38,Motors[],4)</f>
        <v>1.8</v>
      </c>
      <c r="F40" s="3" t="s">
        <v>37</v>
      </c>
    </row>
    <row r="42" spans="2:8" x14ac:dyDescent="0.25">
      <c r="D42" s="3" t="s">
        <v>39</v>
      </c>
      <c r="E42" s="1">
        <v>600</v>
      </c>
      <c r="F42" s="3" t="s">
        <v>38</v>
      </c>
    </row>
    <row r="43" spans="2:8" x14ac:dyDescent="0.25">
      <c r="D43" s="3" t="s">
        <v>43</v>
      </c>
      <c r="E43" s="7">
        <v>0.5</v>
      </c>
    </row>
    <row r="45" spans="2:8" x14ac:dyDescent="0.25">
      <c r="D45" s="3" t="s">
        <v>44</v>
      </c>
      <c r="E45" s="3">
        <f>E43*E39</f>
        <v>1.9375</v>
      </c>
      <c r="F45" s="3" t="s">
        <v>28</v>
      </c>
    </row>
    <row r="47" spans="2:8" x14ac:dyDescent="0.25">
      <c r="D47" s="3" t="s">
        <v>53</v>
      </c>
      <c r="E47" s="3">
        <f>SUM(E20:E22) * 1.5</f>
        <v>4.5</v>
      </c>
      <c r="F47" s="3" t="s">
        <v>29</v>
      </c>
    </row>
    <row r="48" spans="2:8" x14ac:dyDescent="0.25">
      <c r="D48" s="3" t="s">
        <v>54</v>
      </c>
      <c r="E48" s="1">
        <v>2</v>
      </c>
      <c r="F48" s="3" t="s">
        <v>14</v>
      </c>
    </row>
    <row r="49" spans="4:6" x14ac:dyDescent="0.25">
      <c r="D49" s="3" t="s">
        <v>55</v>
      </c>
      <c r="E49" s="3">
        <f>E47*E48</f>
        <v>9</v>
      </c>
      <c r="F49" s="3" t="s">
        <v>56</v>
      </c>
    </row>
    <row r="50" spans="4:6" x14ac:dyDescent="0.25">
      <c r="D50" s="3" t="s">
        <v>57</v>
      </c>
      <c r="E50" s="9">
        <f>E49/E45</f>
        <v>4.645161290322581</v>
      </c>
      <c r="F50" s="3" t="s">
        <v>46</v>
      </c>
    </row>
    <row r="51" spans="4:6" x14ac:dyDescent="0.25">
      <c r="D51" s="3" t="s">
        <v>58</v>
      </c>
      <c r="E51" s="9">
        <f>E42/E50/60</f>
        <v>2.1527777777777777</v>
      </c>
      <c r="F51" s="3" t="s">
        <v>59</v>
      </c>
    </row>
    <row r="52" spans="4:6" x14ac:dyDescent="0.25">
      <c r="D52" s="3" t="s">
        <v>60</v>
      </c>
      <c r="E52" s="1">
        <v>0.6</v>
      </c>
      <c r="F52" s="3" t="s">
        <v>14</v>
      </c>
    </row>
    <row r="53" spans="4:6" x14ac:dyDescent="0.25">
      <c r="D53" s="3" t="s">
        <v>61</v>
      </c>
      <c r="E53" s="9">
        <f>E50*E52</f>
        <v>2.7870967741935484</v>
      </c>
      <c r="F53" s="3" t="s">
        <v>14</v>
      </c>
    </row>
    <row r="54" spans="4:6" x14ac:dyDescent="0.25">
      <c r="D54" s="3" t="s">
        <v>62</v>
      </c>
      <c r="E54" s="1">
        <v>5</v>
      </c>
      <c r="F54" s="3" t="s">
        <v>14</v>
      </c>
    </row>
    <row r="57" spans="4:6" x14ac:dyDescent="0.25">
      <c r="D57" s="3" t="s">
        <v>45</v>
      </c>
      <c r="E57" s="8">
        <f>E26/E45</f>
        <v>12.903225806451612</v>
      </c>
      <c r="F57" s="3" t="s">
        <v>46</v>
      </c>
    </row>
    <row r="58" spans="4:6" x14ac:dyDescent="0.25">
      <c r="D58" s="3" t="s">
        <v>47</v>
      </c>
      <c r="E58" s="3">
        <f>E42/E13</f>
        <v>24</v>
      </c>
      <c r="F58" s="3" t="s">
        <v>46</v>
      </c>
    </row>
    <row r="59" spans="4:6" x14ac:dyDescent="0.25">
      <c r="E59" s="3" t="b">
        <f>E57*2 &lt; E58</f>
        <v>0</v>
      </c>
    </row>
    <row r="61" spans="4:6" x14ac:dyDescent="0.25">
      <c r="D61" s="3" t="s">
        <v>48</v>
      </c>
      <c r="E61" s="8">
        <f>E24/E45</f>
        <v>4.645161290322581</v>
      </c>
      <c r="F61" s="3" t="s">
        <v>46</v>
      </c>
    </row>
    <row r="62" spans="4:6" x14ac:dyDescent="0.25">
      <c r="D62" s="3" t="s">
        <v>49</v>
      </c>
      <c r="E62" s="3">
        <f>E42/E12</f>
        <v>24</v>
      </c>
      <c r="F62" s="3" t="s">
        <v>46</v>
      </c>
    </row>
    <row r="63" spans="4:6" x14ac:dyDescent="0.25">
      <c r="E63" s="3" t="b">
        <f>E61*2 &lt; E62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ndevr</dc:creator>
  <cp:lastModifiedBy>ndevr</cp:lastModifiedBy>
  <dcterms:created xsi:type="dcterms:W3CDTF">2015-06-05T18:17:20Z</dcterms:created>
  <dcterms:modified xsi:type="dcterms:W3CDTF">2021-01-23T08:53:09Z</dcterms:modified>
</cp:coreProperties>
</file>