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.A. Sprint 7" sheetId="1" r:id="rId4"/>
    <sheet state="visible" name="A.A. Sprint 8" sheetId="2" r:id="rId5"/>
    <sheet state="visible" name="A.A. Sprint 9" sheetId="3" r:id="rId6"/>
    <sheet state="visible" name="A.A. Sprint 10" sheetId="4" r:id="rId7"/>
    <sheet state="visible" name="A.A. Template" sheetId="5" r:id="rId8"/>
  </sheets>
  <definedNames/>
  <calcPr/>
</workbook>
</file>

<file path=xl/sharedStrings.xml><?xml version="1.0" encoding="utf-8"?>
<sst xmlns="http://schemas.openxmlformats.org/spreadsheetml/2006/main" count="304" uniqueCount="20">
  <si>
    <t>Date</t>
  </si>
  <si>
    <t>Total Hours Spent</t>
  </si>
  <si>
    <t>Hours of Productivity: Input Hours worked.</t>
  </si>
  <si>
    <t>Remaining Work: Displays remaining work hours using difference between hours worked and time of tasks.</t>
  </si>
  <si>
    <t>Ideal hours per day and hours left</t>
  </si>
  <si>
    <t>Time of Task: Input Estimated Effort(in hrs) from Project Backlog</t>
  </si>
  <si>
    <t>Sierra Harris</t>
  </si>
  <si>
    <t>Remaining Work</t>
  </si>
  <si>
    <t>Time of Tasks:</t>
  </si>
  <si>
    <t>Algorithmic Alchemist</t>
  </si>
  <si>
    <t>Sprint Length(Days)</t>
  </si>
  <si>
    <t>Hours of Productivity</t>
  </si>
  <si>
    <t>Ideal hrs/day:</t>
  </si>
  <si>
    <t>David Chan</t>
  </si>
  <si>
    <t>Bryant Lam</t>
  </si>
  <si>
    <t>Abhay Solanki</t>
  </si>
  <si>
    <t>Faisal AlMuharrami</t>
  </si>
  <si>
    <t>Tania Adame</t>
  </si>
  <si>
    <t>3(sick)</t>
  </si>
  <si>
    <t>10am-1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</si>
</sst>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/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8" fontId="3" numFmtId="0" xfId="0" applyAlignment="1" applyFill="1" applyFont="1">
      <alignment horizontal="left" readingOrder="0"/>
    </xf>
    <xf borderId="4" fillId="5" fontId="1" numFmtId="0" xfId="0" applyAlignment="1" applyBorder="1" applyFont="1">
      <alignment horizontal="center" readingOrder="0"/>
    </xf>
    <xf borderId="4" fillId="7" fontId="4" numFmtId="0" xfId="0" applyAlignment="1" applyBorder="1" applyFont="1">
      <alignment horizontal="center" readingOrder="0"/>
    </xf>
    <xf borderId="4" fillId="7" fontId="1" numFmtId="0" xfId="0" applyAlignment="1" applyBorder="1" applyFont="1">
      <alignment horizontal="center" readingOrder="0"/>
    </xf>
    <xf borderId="0" fillId="8" fontId="3" numFmtId="0" xfId="0" applyAlignment="1" applyFont="1">
      <alignment readingOrder="0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3" fillId="5" fontId="5" numFmtId="0" xfId="0" applyAlignment="1" applyBorder="1" applyFont="1">
      <alignment horizontal="center" vertical="bottom"/>
    </xf>
    <xf borderId="3" fillId="7" fontId="5" numFmtId="0" xfId="0" applyAlignment="1" applyBorder="1" applyFont="1">
      <alignment horizontal="center" vertical="bottom"/>
    </xf>
    <xf borderId="4" fillId="9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1" fillId="6" fontId="1" numFmtId="0" xfId="0" applyAlignment="1" applyBorder="1" applyFont="1">
      <alignment horizontal="center" readingOrder="0"/>
    </xf>
    <xf borderId="4" fillId="6" fontId="0" numFmtId="0" xfId="0" applyAlignment="1" applyBorder="1" applyFont="1">
      <alignment horizontal="center"/>
    </xf>
    <xf borderId="7" fillId="9" fontId="5" numFmtId="0" xfId="0" applyAlignment="1" applyBorder="1" applyFont="1">
      <alignment horizontal="center" vertical="bottom"/>
    </xf>
    <xf borderId="6" fillId="2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6" fillId="4" fontId="5" numFmtId="0" xfId="0" applyAlignment="1" applyBorder="1" applyFont="1">
      <alignment horizontal="center" vertical="bottom"/>
    </xf>
    <xf borderId="6" fillId="5" fontId="5" numFmtId="0" xfId="0" applyAlignment="1" applyBorder="1" applyFont="1">
      <alignment horizontal="center" vertical="bottom"/>
    </xf>
    <xf borderId="6" fillId="6" fontId="5" numFmtId="0" xfId="0" applyAlignment="1" applyBorder="1" applyFont="1">
      <alignment horizontal="center" vertical="bottom"/>
    </xf>
    <xf borderId="4" fillId="9" fontId="5" numFmtId="0" xfId="0" applyAlignment="1" applyBorder="1" applyFont="1">
      <alignment horizontal="center" vertical="bottom"/>
    </xf>
    <xf borderId="4" fillId="2" fontId="1" numFmtId="164" xfId="0" applyAlignment="1" applyBorder="1" applyFont="1" applyNumberFormat="1">
      <alignment horizontal="center" readingOrder="0"/>
    </xf>
    <xf borderId="3" fillId="3" fontId="5" numFmtId="0" xfId="0" applyAlignment="1" applyBorder="1" applyFont="1">
      <alignment horizontal="center" readingOrder="0" vertical="bottom"/>
    </xf>
    <xf borderId="3" fillId="4" fontId="5" numFmtId="0" xfId="0" applyAlignment="1" applyBorder="1" applyFont="1">
      <alignment horizontal="center" readingOrder="0" vertical="bottom"/>
    </xf>
    <xf borderId="4" fillId="6" fontId="0" numFmtId="0" xfId="0" applyAlignment="1" applyBorder="1" applyFont="1">
      <alignment horizontal="right"/>
    </xf>
    <xf borderId="6" fillId="3" fontId="5" numFmtId="0" xfId="0" applyAlignment="1" applyBorder="1" applyFont="1">
      <alignment vertical="bottom"/>
    </xf>
    <xf borderId="6" fillId="4" fontId="5" numFmtId="0" xfId="0" applyAlignment="1" applyBorder="1" applyFont="1">
      <alignment vertical="bottom"/>
    </xf>
    <xf borderId="6" fillId="5" fontId="5" numFmtId="0" xfId="0" applyAlignment="1" applyBorder="1" applyFont="1">
      <alignment horizontal="center" vertical="bottom"/>
    </xf>
    <xf borderId="6" fillId="6" fontId="5" numFmtId="0" xfId="0" applyAlignment="1" applyBorder="1" applyFont="1">
      <alignment horizontal="right" vertical="bottom"/>
    </xf>
    <xf borderId="0" fillId="0" fontId="5" numFmtId="0" xfId="0" applyAlignment="1" applyFont="1">
      <alignment vertical="bottom"/>
    </xf>
    <xf borderId="4" fillId="5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8" fillId="9" fontId="1" numFmtId="0" xfId="0" applyAlignment="1" applyBorder="1" applyFont="1">
      <alignment horizontal="center" readingOrder="0"/>
    </xf>
    <xf borderId="8" fillId="2" fontId="1" numFmtId="164" xfId="0" applyAlignment="1" applyBorder="1" applyFont="1" applyNumberFormat="1">
      <alignment horizontal="center" readingOrder="0"/>
    </xf>
    <xf borderId="8" fillId="3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/>
    </xf>
    <xf borderId="8" fillId="6" fontId="0" numFmtId="0" xfId="0" applyAlignment="1" applyBorder="1" applyFont="1">
      <alignment horizontal="right"/>
    </xf>
    <xf borderId="9" fillId="9" fontId="5" numFmtId="0" xfId="0" applyAlignment="1" applyBorder="1" applyFont="1">
      <alignment horizontal="center" vertical="bottom"/>
    </xf>
    <xf borderId="10" fillId="5" fontId="5" numFmtId="0" xfId="0" applyAlignment="1" applyBorder="1" applyFont="1">
      <alignment horizontal="center" vertical="bottom"/>
    </xf>
    <xf borderId="10" fillId="6" fontId="5" numFmtId="0" xfId="0" applyAlignment="1" applyBorder="1" applyFont="1">
      <alignment horizontal="right" vertical="bottom"/>
    </xf>
    <xf borderId="4" fillId="3" fontId="1" numFmtId="0" xfId="0" applyAlignment="1" applyBorder="1" applyFont="1">
      <alignment horizontal="right" readingOrder="0"/>
    </xf>
    <xf borderId="4" fillId="4" fontId="1" numFmtId="0" xfId="0" applyAlignment="1" applyBorder="1" applyFont="1">
      <alignment horizontal="right" readingOrder="0"/>
    </xf>
    <xf borderId="0" fillId="10" fontId="1" numFmtId="0" xfId="0" applyAlignment="1" applyFill="1" applyFont="1">
      <alignment horizontal="center"/>
    </xf>
    <xf borderId="0" fillId="5" fontId="1" numFmtId="0" xfId="0" applyAlignment="1" applyFont="1">
      <alignment horizontal="center"/>
    </xf>
    <xf borderId="3" fillId="3" fontId="5" numFmtId="0" xfId="0" applyAlignment="1" applyBorder="1" applyFont="1">
      <alignment horizontal="right" readingOrder="0" vertical="bottom"/>
    </xf>
    <xf borderId="3" fillId="4" fontId="5" numFmtId="0" xfId="0" applyAlignment="1" applyBorder="1" applyFont="1">
      <alignment horizontal="right" readingOrder="0" vertical="bottom"/>
    </xf>
    <xf borderId="8" fillId="3" fontId="1" numFmtId="0" xfId="0" applyAlignment="1" applyBorder="1" applyFont="1">
      <alignment horizontal="right" readingOrder="0"/>
    </xf>
    <xf borderId="8" fillId="4" fontId="1" numFmtId="0" xfId="0" applyAlignment="1" applyBorder="1" applyFont="1">
      <alignment horizontal="right" readingOrder="0"/>
    </xf>
    <xf borderId="0" fillId="10" fontId="1" numFmtId="0" xfId="0" applyAlignment="1" applyFont="1">
      <alignment horizontal="center" readingOrder="0"/>
    </xf>
    <xf borderId="0" fillId="11" fontId="6" numFmtId="0" xfId="0" applyAlignment="1" applyFill="1" applyFont="1">
      <alignment horizontal="left" readingOrder="0"/>
    </xf>
    <xf borderId="4" fillId="6" fontId="0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right" readingOrder="0"/>
    </xf>
    <xf borderId="4" fillId="3" fontId="6" numFmtId="0" xfId="0" applyAlignment="1" applyBorder="1" applyFont="1">
      <alignment horizontal="right" readingOrder="0"/>
    </xf>
    <xf borderId="10" fillId="3" fontId="5" numFmtId="0" xfId="0" applyAlignment="1" applyBorder="1" applyFont="1">
      <alignment vertical="bottom"/>
    </xf>
    <xf borderId="10" fillId="4" fontId="5" numFmtId="0" xfId="0" applyAlignment="1" applyBorder="1" applyFont="1">
      <alignment vertical="bottom"/>
    </xf>
    <xf borderId="0" fillId="0" fontId="1" numFmtId="164" xfId="0" applyAlignment="1" applyFont="1" applyNumberFormat="1">
      <alignment horizontal="center" readingOrder="0"/>
    </xf>
    <xf borderId="0" fillId="0" fontId="0" numFmtId="0" xfId="0" applyAlignment="1" applyFont="1">
      <alignment horizontal="right"/>
    </xf>
    <xf borderId="11" fillId="0" fontId="1" numFmtId="0" xfId="0" applyAlignment="1" applyBorder="1" applyFont="1">
      <alignment horizontal="center" readingOrder="0"/>
    </xf>
    <xf borderId="11" fillId="0" fontId="1" numFmtId="164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horizontal="right" readingOrder="0"/>
    </xf>
    <xf borderId="11" fillId="0" fontId="1" numFmtId="0" xfId="0" applyAlignment="1" applyBorder="1" applyFont="1">
      <alignment horizontal="center"/>
    </xf>
    <xf borderId="11" fillId="0" fontId="0" numFmtId="0" xfId="0" applyAlignment="1" applyBorder="1" applyFont="1">
      <alignment horizontal="right"/>
    </xf>
    <xf borderId="6" fillId="3" fontId="5" numFmtId="0" xfId="0" applyAlignment="1" applyBorder="1" applyFont="1">
      <alignment readingOrder="0" vertical="bottom"/>
    </xf>
    <xf borderId="11" fillId="0" fontId="5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right" readingOrder="0"/>
    </xf>
    <xf borderId="11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center" vertical="bottom"/>
    </xf>
    <xf borderId="11" fillId="0" fontId="5" numFmtId="0" xfId="0" applyAlignment="1" applyBorder="1" applyFont="1">
      <alignment horizontal="right" vertical="bottom"/>
    </xf>
    <xf borderId="3" fillId="3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7'!$B$11:$B$17</c:f>
            </c:strRef>
          </c:cat>
          <c:val>
            <c:numRef>
              <c:f>'A.A. Sprint 7'!$E$11:$E$17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7'!$B$11:$B$17</c:f>
            </c:strRef>
          </c:cat>
          <c:val>
            <c:numRef>
              <c:f>'A.A. Sprint 7'!$F$11:$F$17</c:f>
              <c:numCache/>
            </c:numRef>
          </c:val>
          <c:smooth val="0"/>
        </c:ser>
        <c:axId val="1054060698"/>
        <c:axId val="361212329"/>
      </c:lineChart>
      <c:catAx>
        <c:axId val="1054060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212329"/>
      </c:catAx>
      <c:valAx>
        <c:axId val="361212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06069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8'!$B$37:$B$44</c:f>
            </c:strRef>
          </c:cat>
          <c:val>
            <c:numRef>
              <c:f>'A.A. Sprint 8'!$E$37:$E$39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8'!$B$37:$B$44</c:f>
            </c:strRef>
          </c:cat>
          <c:val>
            <c:numRef>
              <c:f>'A.A. Sprint 8'!$F$37:$F$44</c:f>
              <c:numCache/>
            </c:numRef>
          </c:val>
          <c:smooth val="0"/>
        </c:ser>
        <c:axId val="1306579961"/>
        <c:axId val="612753484"/>
      </c:lineChart>
      <c:catAx>
        <c:axId val="1306579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753484"/>
      </c:catAx>
      <c:valAx>
        <c:axId val="612753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579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8'!$B$50:$B$56</c:f>
            </c:strRef>
          </c:cat>
          <c:val>
            <c:numRef>
              <c:f>'A.A. Sprint 8'!$E$50:$E$56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8'!$B$50:$B$56</c:f>
            </c:strRef>
          </c:cat>
          <c:val>
            <c:numRef>
              <c:f>'A.A. Sprint 8'!$F$50:$F$56</c:f>
              <c:numCache/>
            </c:numRef>
          </c:val>
          <c:smooth val="0"/>
        </c:ser>
        <c:axId val="1928463783"/>
        <c:axId val="760906698"/>
      </c:lineChart>
      <c:catAx>
        <c:axId val="1928463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906698"/>
      </c:catAx>
      <c:valAx>
        <c:axId val="760906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463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8'!$N$11:$N$18</c:f>
            </c:strRef>
          </c:cat>
          <c:val>
            <c:numRef>
              <c:f>'A.A. Sprint 8'!$R$11:$R$18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8'!$N$11:$N$18</c:f>
            </c:strRef>
          </c:cat>
          <c:val>
            <c:numRef>
              <c:f>'A.A. Sprint 8'!$Q$11:$Q$16</c:f>
              <c:numCache/>
            </c:numRef>
          </c:val>
          <c:smooth val="0"/>
        </c:ser>
        <c:axId val="699467013"/>
        <c:axId val="202044123"/>
      </c:lineChart>
      <c:catAx>
        <c:axId val="699467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4123"/>
      </c:catAx>
      <c:valAx>
        <c:axId val="202044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467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8'!$B$63:$B$70</c:f>
            </c:strRef>
          </c:cat>
          <c:val>
            <c:numRef>
              <c:f>'A.A. Sprint 8'!$E$63:$E$65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8'!$B$63:$B$70</c:f>
            </c:strRef>
          </c:cat>
          <c:val>
            <c:numRef>
              <c:f>'A.A. Sprint 8'!$F$63:$F$70</c:f>
              <c:numCache/>
            </c:numRef>
          </c:val>
          <c:smooth val="0"/>
        </c:ser>
        <c:axId val="958465809"/>
        <c:axId val="2073193989"/>
      </c:lineChart>
      <c:catAx>
        <c:axId val="958465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193989"/>
      </c:catAx>
      <c:valAx>
        <c:axId val="2073193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465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Tania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8'!$B$76:$B$83</c:f>
            </c:strRef>
          </c:cat>
          <c:val>
            <c:numRef>
              <c:f>'A.A. Sprint 8'!$E$76:$E$83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8'!$B$76:$B$83</c:f>
            </c:strRef>
          </c:cat>
          <c:val>
            <c:numRef>
              <c:f>'A.A. Sprint 8'!$F$76:$F$83</c:f>
              <c:numCache/>
            </c:numRef>
          </c:val>
          <c:smooth val="0"/>
        </c:ser>
        <c:axId val="1744381419"/>
        <c:axId val="1925982955"/>
      </c:lineChart>
      <c:catAx>
        <c:axId val="1744381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982955"/>
      </c:catAx>
      <c:valAx>
        <c:axId val="1925982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381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9'!$B$11:$B$19</c:f>
            </c:strRef>
          </c:cat>
          <c:val>
            <c:numRef>
              <c:f>'A.A. Sprint 9'!$E$11:$E$16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9'!$B$11:$B$19</c:f>
            </c:strRef>
          </c:cat>
          <c:val>
            <c:numRef>
              <c:f>'A.A. Sprint 9'!$F$11:$F$19</c:f>
              <c:numCache/>
            </c:numRef>
          </c:val>
          <c:smooth val="0"/>
        </c:ser>
        <c:axId val="1154781225"/>
        <c:axId val="156766717"/>
      </c:lineChart>
      <c:catAx>
        <c:axId val="1154781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766717"/>
      </c:catAx>
      <c:valAx>
        <c:axId val="156766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78122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9'!$B$24:$B$32</c:f>
            </c:strRef>
          </c:cat>
          <c:val>
            <c:numRef>
              <c:f>'A.A. Sprint 9'!$E$24:$E$29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9'!$B$24:$B$32</c:f>
            </c:strRef>
          </c:cat>
          <c:val>
            <c:numRef>
              <c:f>'A.A. Sprint 9'!$F$24:$F$29</c:f>
              <c:numCache/>
            </c:numRef>
          </c:val>
          <c:smooth val="0"/>
        </c:ser>
        <c:axId val="2133847551"/>
        <c:axId val="310670839"/>
      </c:lineChart>
      <c:catAx>
        <c:axId val="213384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670839"/>
      </c:catAx>
      <c:valAx>
        <c:axId val="310670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3847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9'!$B$37:$B$45</c:f>
            </c:strRef>
          </c:cat>
          <c:val>
            <c:numRef>
              <c:f>'A.A. Sprint 9'!$E$37:$E$41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9'!$B$37:$B$45</c:f>
            </c:strRef>
          </c:cat>
          <c:val>
            <c:numRef>
              <c:f>'A.A. Sprint 9'!$F$37:$F$41</c:f>
              <c:numCache/>
            </c:numRef>
          </c:val>
          <c:smooth val="0"/>
        </c:ser>
        <c:axId val="1301987862"/>
        <c:axId val="335904410"/>
      </c:lineChart>
      <c:catAx>
        <c:axId val="1301987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904410"/>
      </c:catAx>
      <c:valAx>
        <c:axId val="335904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987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9'!$B$50:$B$58</c:f>
            </c:strRef>
          </c:cat>
          <c:val>
            <c:numRef>
              <c:f>'A.A. Sprint 9'!$E$50:$E$56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9'!$B$50:$B$58</c:f>
            </c:strRef>
          </c:cat>
          <c:val>
            <c:numRef>
              <c:f>'A.A. Sprint 9'!$F$50:$F$58</c:f>
              <c:numCache/>
            </c:numRef>
          </c:val>
          <c:smooth val="0"/>
        </c:ser>
        <c:axId val="160446692"/>
        <c:axId val="2043043138"/>
      </c:lineChart>
      <c:catAx>
        <c:axId val="160446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043138"/>
      </c:catAx>
      <c:valAx>
        <c:axId val="2043043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46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9'!$N$11:$N$19</c:f>
            </c:strRef>
          </c:cat>
          <c:val>
            <c:numRef>
              <c:f>'A.A. Sprint 9'!$R$11:$R$19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9'!$N$11:$N$19</c:f>
            </c:strRef>
          </c:cat>
          <c:val>
            <c:numRef>
              <c:f>'A.A. Sprint 9'!$Q$11:$Q$19</c:f>
              <c:numCache/>
            </c:numRef>
          </c:val>
          <c:smooth val="0"/>
        </c:ser>
        <c:axId val="1009984693"/>
        <c:axId val="2099894217"/>
      </c:lineChart>
      <c:catAx>
        <c:axId val="100998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894217"/>
      </c:catAx>
      <c:valAx>
        <c:axId val="2099894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984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7'!$B$24:$B$31</c:f>
            </c:strRef>
          </c:cat>
          <c:val>
            <c:numRef>
              <c:f>'A.A. Sprint 7'!$E$24:$E$30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7'!$B$24:$B$31</c:f>
            </c:strRef>
          </c:cat>
          <c:val>
            <c:numRef>
              <c:f>'A.A. Sprint 7'!$F$24:$F$31</c:f>
              <c:numCache/>
            </c:numRef>
          </c:val>
          <c:smooth val="0"/>
        </c:ser>
        <c:axId val="1908692023"/>
        <c:axId val="422025697"/>
      </c:lineChart>
      <c:catAx>
        <c:axId val="190869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025697"/>
      </c:catAx>
      <c:valAx>
        <c:axId val="422025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692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9'!$B$63:$B$71</c:f>
            </c:strRef>
          </c:cat>
          <c:val>
            <c:numRef>
              <c:f>'A.A. Sprint 9'!$E$63:$E$71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9'!$B$63:$B$71</c:f>
            </c:strRef>
          </c:cat>
          <c:val>
            <c:numRef>
              <c:f>'A.A. Sprint 9'!$F$63:$F$71</c:f>
              <c:numCache/>
            </c:numRef>
          </c:val>
          <c:smooth val="0"/>
        </c:ser>
        <c:axId val="1980249353"/>
        <c:axId val="1617017502"/>
      </c:lineChart>
      <c:catAx>
        <c:axId val="198024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017502"/>
      </c:catAx>
      <c:valAx>
        <c:axId val="1617017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24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Tania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9'!$B$76:$B$84</c:f>
            </c:strRef>
          </c:cat>
          <c:val>
            <c:numRef>
              <c:f>'A.A. Sprint 9'!$E$76:$E$84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9'!$B$76:$B$84</c:f>
            </c:strRef>
          </c:cat>
          <c:val>
            <c:numRef>
              <c:f>'A.A. Sprint 9'!$F$76:$F$84</c:f>
              <c:numCache/>
            </c:numRef>
          </c:val>
          <c:smooth val="0"/>
        </c:ser>
        <c:axId val="331519984"/>
        <c:axId val="1261092722"/>
      </c:lineChart>
      <c:catAx>
        <c:axId val="33151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092722"/>
      </c:catAx>
      <c:valAx>
        <c:axId val="1261092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519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10'!$B$11:$B$19</c:f>
            </c:strRef>
          </c:cat>
          <c:val>
            <c:numRef>
              <c:f>'A.A. Sprint 10'!$E$11:$E$16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10'!$B$11:$B$19</c:f>
            </c:strRef>
          </c:cat>
          <c:val>
            <c:numRef>
              <c:f>'A.A. Sprint 10'!$F$11:$F$16</c:f>
              <c:numCache/>
            </c:numRef>
          </c:val>
          <c:smooth val="0"/>
        </c:ser>
        <c:axId val="1893063197"/>
        <c:axId val="205891862"/>
      </c:lineChart>
      <c:catAx>
        <c:axId val="1893063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891862"/>
      </c:catAx>
      <c:valAx>
        <c:axId val="205891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306319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10'!$B$24:$B$29</c:f>
            </c:strRef>
          </c:cat>
          <c:val>
            <c:numRef>
              <c:f>'A.A. Sprint 10'!$E$24:$E$29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10'!$B$24:$B$29</c:f>
            </c:strRef>
          </c:cat>
          <c:val>
            <c:numRef>
              <c:f>'A.A. Sprint 10'!$F$24:$F$29</c:f>
              <c:numCache/>
            </c:numRef>
          </c:val>
          <c:smooth val="0"/>
        </c:ser>
        <c:axId val="432388252"/>
        <c:axId val="62752308"/>
      </c:lineChart>
      <c:catAx>
        <c:axId val="432388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52308"/>
      </c:catAx>
      <c:valAx>
        <c:axId val="62752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388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10'!$B$37:$B$45</c:f>
            </c:strRef>
          </c:cat>
          <c:val>
            <c:numRef>
              <c:f>'A.A. Sprint 10'!$E$37:$E$39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10'!$B$37:$B$45</c:f>
            </c:strRef>
          </c:cat>
          <c:val>
            <c:numRef>
              <c:f>'A.A. Sprint 10'!$F$37:$F$45</c:f>
              <c:numCache/>
            </c:numRef>
          </c:val>
          <c:smooth val="0"/>
        </c:ser>
        <c:axId val="135697130"/>
        <c:axId val="1098836060"/>
      </c:lineChart>
      <c:catAx>
        <c:axId val="135697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836060"/>
      </c:catAx>
      <c:valAx>
        <c:axId val="1098836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97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10'!$B$50:$B$58</c:f>
            </c:strRef>
          </c:cat>
          <c:val>
            <c:numRef>
              <c:f>'A.A. Sprint 10'!$E$50:$E$56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10'!$B$50:$B$58</c:f>
            </c:strRef>
          </c:cat>
          <c:val>
            <c:numRef>
              <c:f>'A.A. Sprint 10'!$F$50:$F$58</c:f>
              <c:numCache/>
            </c:numRef>
          </c:val>
          <c:smooth val="0"/>
        </c:ser>
        <c:axId val="1720656305"/>
        <c:axId val="573801481"/>
      </c:lineChart>
      <c:catAx>
        <c:axId val="1720656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801481"/>
      </c:catAx>
      <c:valAx>
        <c:axId val="573801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656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10'!$N$11:$N$18</c:f>
            </c:strRef>
          </c:cat>
          <c:val>
            <c:numRef>
              <c:f>'A.A. Sprint 10'!$R$11:$R$18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10'!$N$11:$N$18</c:f>
            </c:strRef>
          </c:cat>
          <c:val>
            <c:numRef>
              <c:f>'A.A. Sprint 10'!$Q$11:$Q$17</c:f>
              <c:numCache/>
            </c:numRef>
          </c:val>
          <c:smooth val="0"/>
        </c:ser>
        <c:axId val="1231594948"/>
        <c:axId val="919507195"/>
      </c:lineChart>
      <c:catAx>
        <c:axId val="1231594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507195"/>
      </c:catAx>
      <c:valAx>
        <c:axId val="919507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594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10'!$B$63:$B$71</c:f>
            </c:strRef>
          </c:cat>
          <c:val>
            <c:numRef>
              <c:f>'A.A. Sprint 10'!$E$63:$E$69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10'!$B$63:$B$71</c:f>
            </c:strRef>
          </c:cat>
          <c:val>
            <c:numRef>
              <c:f>'A.A. Sprint 10'!$F$63:$F$69</c:f>
              <c:numCache/>
            </c:numRef>
          </c:val>
          <c:smooth val="0"/>
        </c:ser>
        <c:axId val="142451893"/>
        <c:axId val="473448677"/>
      </c:lineChart>
      <c:catAx>
        <c:axId val="142451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448677"/>
      </c:catAx>
      <c:valAx>
        <c:axId val="47344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51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Tania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10'!$B$76:$B$84</c:f>
            </c:strRef>
          </c:cat>
          <c:val>
            <c:numRef>
              <c:f>'A.A. Sprint 10'!$E$76:$E$82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10'!$B$76:$B$84</c:f>
            </c:strRef>
          </c:cat>
          <c:val>
            <c:numRef>
              <c:f>'A.A. Sprint 10'!$F$76:$F$82</c:f>
              <c:numCache/>
            </c:numRef>
          </c:val>
          <c:smooth val="0"/>
        </c:ser>
        <c:axId val="682606133"/>
        <c:axId val="996740448"/>
      </c:lineChart>
      <c:catAx>
        <c:axId val="68260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740448"/>
      </c:catAx>
      <c:valAx>
        <c:axId val="996740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606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Template'!$B$11:$B$18</c:f>
            </c:strRef>
          </c:cat>
          <c:val>
            <c:numRef>
              <c:f>'A.A. Template'!$E$10:$E$18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Template'!$B$11:$B$18</c:f>
            </c:strRef>
          </c:cat>
          <c:val>
            <c:numRef>
              <c:f>'A.A. Template'!$F$11:$F$18</c:f>
              <c:numCache/>
            </c:numRef>
          </c:val>
          <c:smooth val="0"/>
        </c:ser>
        <c:axId val="1200417242"/>
        <c:axId val="2121424612"/>
      </c:lineChart>
      <c:catAx>
        <c:axId val="1200417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424612"/>
      </c:catAx>
      <c:valAx>
        <c:axId val="2121424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41724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7'!$B$37:$B$44</c:f>
            </c:strRef>
          </c:cat>
          <c:val>
            <c:numRef>
              <c:f>'A.A. Sprint 7'!$E$37:$E$43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7'!$B$37:$B$44</c:f>
            </c:strRef>
          </c:cat>
          <c:val>
            <c:numRef>
              <c:f>'A.A. Sprint 7'!$F$37:$F$43</c:f>
              <c:numCache/>
            </c:numRef>
          </c:val>
          <c:smooth val="0"/>
        </c:ser>
        <c:axId val="1220026844"/>
        <c:axId val="1743545877"/>
      </c:lineChart>
      <c:catAx>
        <c:axId val="1220026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545877"/>
      </c:catAx>
      <c:valAx>
        <c:axId val="1743545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026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Template'!$B$24:$B$31</c:f>
            </c:strRef>
          </c:cat>
          <c:val>
            <c:numRef>
              <c:f>'A.A. Template'!$E$23:$E$31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Template'!$B$24:$B$31</c:f>
            </c:strRef>
          </c:cat>
          <c:val>
            <c:numRef>
              <c:f>'A.A. Template'!$F$24:$F$31</c:f>
              <c:numCache/>
            </c:numRef>
          </c:val>
          <c:smooth val="0"/>
        </c:ser>
        <c:axId val="1213061257"/>
        <c:axId val="783912769"/>
      </c:lineChart>
      <c:catAx>
        <c:axId val="1213061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12769"/>
      </c:catAx>
      <c:valAx>
        <c:axId val="783912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061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Bryant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Template'!$B$37:$B$44</c:f>
            </c:strRef>
          </c:cat>
          <c:val>
            <c:numRef>
              <c:f>'A.A. Template'!$E$36:$E$44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Template'!$B$37:$B$44</c:f>
            </c:strRef>
          </c:cat>
          <c:val>
            <c:numRef>
              <c:f>'A.A. Template'!$F$37:$F$44</c:f>
              <c:numCache/>
            </c:numRef>
          </c:val>
          <c:smooth val="0"/>
        </c:ser>
        <c:axId val="190305772"/>
        <c:axId val="1588308752"/>
      </c:lineChart>
      <c:catAx>
        <c:axId val="190305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308752"/>
      </c:catAx>
      <c:valAx>
        <c:axId val="158830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05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Template'!$B$50:$B$57</c:f>
            </c:strRef>
          </c:cat>
          <c:val>
            <c:numRef>
              <c:f>'A.A. Template'!$E$49:$E$57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Template'!$B$50:$B$57</c:f>
            </c:strRef>
          </c:cat>
          <c:val>
            <c:numRef>
              <c:f>'A.A. Template'!$F$50:$F$57</c:f>
              <c:numCache/>
            </c:numRef>
          </c:val>
          <c:smooth val="0"/>
        </c:ser>
        <c:axId val="742268228"/>
        <c:axId val="2044512751"/>
      </c:lineChart>
      <c:catAx>
        <c:axId val="742268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512751"/>
      </c:catAx>
      <c:valAx>
        <c:axId val="2044512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268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Template'!$N$11:$N$18</c:f>
            </c:strRef>
          </c:cat>
          <c:val>
            <c:numRef>
              <c:f>'A.A. Template'!$R$11:$R$18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Template'!$N$11:$N$18</c:f>
            </c:strRef>
          </c:cat>
          <c:val>
            <c:numRef>
              <c:f>'A.A. Template'!$Q$10:$Q$18</c:f>
              <c:numCache/>
            </c:numRef>
          </c:val>
          <c:smooth val="0"/>
        </c:ser>
        <c:axId val="1785684111"/>
        <c:axId val="765533379"/>
      </c:lineChart>
      <c:catAx>
        <c:axId val="178568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533379"/>
      </c:catAx>
      <c:valAx>
        <c:axId val="765533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84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Template'!$B$63:$B$70</c:f>
            </c:strRef>
          </c:cat>
          <c:val>
            <c:numRef>
              <c:f>'A.A. Template'!$E$62:$E$70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Template'!$B$63:$B$70</c:f>
            </c:strRef>
          </c:cat>
          <c:val>
            <c:numRef>
              <c:f>'A.A. Template'!$F$63:$F$70</c:f>
              <c:numCache/>
            </c:numRef>
          </c:val>
          <c:smooth val="0"/>
        </c:ser>
        <c:axId val="1201689436"/>
        <c:axId val="779004532"/>
      </c:lineChart>
      <c:catAx>
        <c:axId val="1201689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004532"/>
      </c:catAx>
      <c:valAx>
        <c:axId val="779004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1689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Abhay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7'!$B$50:$B$56</c:f>
            </c:strRef>
          </c:cat>
          <c:val>
            <c:numRef>
              <c:f>'A.A. Sprint 7'!$E$50:$E$56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7'!$B$50:$B$56</c:f>
            </c:strRef>
          </c:cat>
          <c:val>
            <c:numRef>
              <c:f>'A.A. Sprint 7'!$F$50:$F$56</c:f>
              <c:numCache/>
            </c:numRef>
          </c:val>
          <c:smooth val="0"/>
        </c:ser>
        <c:axId val="1425962933"/>
        <c:axId val="1606709110"/>
      </c:lineChart>
      <c:catAx>
        <c:axId val="1425962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709110"/>
      </c:catAx>
      <c:valAx>
        <c:axId val="1606709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962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Algorithmic Alchemist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7'!$N$11:$N$18</c:f>
            </c:strRef>
          </c:cat>
          <c:val>
            <c:numRef>
              <c:f>'A.A. Sprint 7'!$R$11:$R$17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7'!$N$11:$N$18</c:f>
            </c:strRef>
          </c:cat>
          <c:val>
            <c:numRef>
              <c:f>'A.A. Sprint 7'!$Q$11:$Q$17</c:f>
              <c:numCache/>
            </c:numRef>
          </c:val>
          <c:smooth val="0"/>
        </c:ser>
        <c:axId val="1536129957"/>
        <c:axId val="1135795533"/>
      </c:lineChart>
      <c:catAx>
        <c:axId val="1536129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795533"/>
      </c:catAx>
      <c:valAx>
        <c:axId val="1135795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299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Faisal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7'!$B$63:$B$70</c:f>
            </c:strRef>
          </c:cat>
          <c:val>
            <c:numRef>
              <c:f>'A.A. Sprint 7'!$E$63:$E$69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7'!$B$63:$B$70</c:f>
            </c:strRef>
          </c:cat>
          <c:val>
            <c:numRef>
              <c:f>'A.A. Sprint 7'!$F$63:$F$69</c:f>
              <c:numCache/>
            </c:numRef>
          </c:val>
          <c:smooth val="0"/>
        </c:ser>
        <c:axId val="685108800"/>
        <c:axId val="949117771"/>
      </c:lineChart>
      <c:catAx>
        <c:axId val="68510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117771"/>
      </c:catAx>
      <c:valAx>
        <c:axId val="949117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108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Tania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7'!$B$76:$B$83</c:f>
            </c:strRef>
          </c:cat>
          <c:val>
            <c:numRef>
              <c:f>'A.A. Sprint 7'!$E$76:$E$83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7'!$B$76:$B$83</c:f>
            </c:strRef>
          </c:cat>
          <c:val>
            <c:numRef>
              <c:f>'A.A. Sprint 7'!$F$76:$F$83</c:f>
              <c:numCache/>
            </c:numRef>
          </c:val>
          <c:smooth val="0"/>
        </c:ser>
        <c:axId val="883545357"/>
        <c:axId val="429522293"/>
      </c:lineChart>
      <c:catAx>
        <c:axId val="883545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522293"/>
      </c:catAx>
      <c:valAx>
        <c:axId val="429522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545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Sierra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8'!$B$11:$B$13</c:f>
            </c:strRef>
          </c:cat>
          <c:val>
            <c:numRef>
              <c:f>'A.A. Sprint 8'!$E$10:$E$13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8'!$B$11:$B$13</c:f>
            </c:strRef>
          </c:cat>
          <c:val>
            <c:numRef>
              <c:f>'A.A. Sprint 8'!$F$11:$F$13</c:f>
              <c:numCache/>
            </c:numRef>
          </c:val>
          <c:smooth val="0"/>
        </c:ser>
        <c:axId val="1389802716"/>
        <c:axId val="2123032718"/>
      </c:lineChart>
      <c:catAx>
        <c:axId val="138980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032718"/>
      </c:catAx>
      <c:valAx>
        <c:axId val="2123032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80271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Burn-Down Chart - David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8'!$B$24:$B$30</c:f>
            </c:strRef>
          </c:cat>
          <c:val>
            <c:numRef>
              <c:f>'A.A. Sprint 8'!$E$24:$E$26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'A.A. Sprint 8'!$B$24:$B$30</c:f>
            </c:strRef>
          </c:cat>
          <c:val>
            <c:numRef>
              <c:f>'A.A. Sprint 8'!$F$24:$F$26</c:f>
              <c:numCache/>
            </c:numRef>
          </c:val>
          <c:smooth val="0"/>
        </c:ser>
        <c:axId val="1331478916"/>
        <c:axId val="1008102284"/>
      </c:lineChart>
      <c:catAx>
        <c:axId val="1331478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102284"/>
      </c:catAx>
      <c:valAx>
        <c:axId val="1008102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Left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478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7</xdr:row>
      <xdr:rowOff>180975</xdr:rowOff>
    </xdr:from>
    <xdr:ext cx="4086225" cy="2476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190500</xdr:rowOff>
    </xdr:from>
    <xdr:ext cx="4086225" cy="2476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34</xdr:row>
      <xdr:rowOff>0</xdr:rowOff>
    </xdr:from>
    <xdr:ext cx="4086225" cy="2476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46</xdr:row>
      <xdr:rowOff>200025</xdr:rowOff>
    </xdr:from>
    <xdr:ext cx="4086225" cy="2514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962025</xdr:colOff>
      <xdr:row>19</xdr:row>
      <xdr:rowOff>190500</xdr:rowOff>
    </xdr:from>
    <xdr:ext cx="6267450" cy="3848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59</xdr:row>
      <xdr:rowOff>180975</xdr:rowOff>
    </xdr:from>
    <xdr:ext cx="4086225" cy="2514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0</xdr:colOff>
      <xdr:row>72</xdr:row>
      <xdr:rowOff>161925</xdr:rowOff>
    </xdr:from>
    <xdr:ext cx="4086225" cy="2514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7</xdr:row>
      <xdr:rowOff>180975</xdr:rowOff>
    </xdr:from>
    <xdr:ext cx="4086225" cy="24765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190500</xdr:rowOff>
    </xdr:from>
    <xdr:ext cx="4086225" cy="24765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34</xdr:row>
      <xdr:rowOff>0</xdr:rowOff>
    </xdr:from>
    <xdr:ext cx="4086225" cy="2476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46</xdr:row>
      <xdr:rowOff>200025</xdr:rowOff>
    </xdr:from>
    <xdr:ext cx="4086225" cy="25146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962025</xdr:colOff>
      <xdr:row>19</xdr:row>
      <xdr:rowOff>190500</xdr:rowOff>
    </xdr:from>
    <xdr:ext cx="6267450" cy="38481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59</xdr:row>
      <xdr:rowOff>180975</xdr:rowOff>
    </xdr:from>
    <xdr:ext cx="4086225" cy="2514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0</xdr:colOff>
      <xdr:row>72</xdr:row>
      <xdr:rowOff>161925</xdr:rowOff>
    </xdr:from>
    <xdr:ext cx="4086225" cy="2514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7</xdr:row>
      <xdr:rowOff>180975</xdr:rowOff>
    </xdr:from>
    <xdr:ext cx="4086225" cy="24765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190500</xdr:rowOff>
    </xdr:from>
    <xdr:ext cx="4086225" cy="24765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34</xdr:row>
      <xdr:rowOff>0</xdr:rowOff>
    </xdr:from>
    <xdr:ext cx="4086225" cy="24765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46</xdr:row>
      <xdr:rowOff>200025</xdr:rowOff>
    </xdr:from>
    <xdr:ext cx="4086225" cy="25146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962025</xdr:colOff>
      <xdr:row>19</xdr:row>
      <xdr:rowOff>190500</xdr:rowOff>
    </xdr:from>
    <xdr:ext cx="6267450" cy="38481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59</xdr:row>
      <xdr:rowOff>180975</xdr:rowOff>
    </xdr:from>
    <xdr:ext cx="4086225" cy="2514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0</xdr:colOff>
      <xdr:row>72</xdr:row>
      <xdr:rowOff>161925</xdr:rowOff>
    </xdr:from>
    <xdr:ext cx="4086225" cy="2514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7</xdr:row>
      <xdr:rowOff>180975</xdr:rowOff>
    </xdr:from>
    <xdr:ext cx="4086225" cy="24765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190500</xdr:rowOff>
    </xdr:from>
    <xdr:ext cx="4086225" cy="24765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34</xdr:row>
      <xdr:rowOff>0</xdr:rowOff>
    </xdr:from>
    <xdr:ext cx="4086225" cy="24765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46</xdr:row>
      <xdr:rowOff>200025</xdr:rowOff>
    </xdr:from>
    <xdr:ext cx="4086225" cy="2514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962025</xdr:colOff>
      <xdr:row>19</xdr:row>
      <xdr:rowOff>190500</xdr:rowOff>
    </xdr:from>
    <xdr:ext cx="6267450" cy="38481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59</xdr:row>
      <xdr:rowOff>180975</xdr:rowOff>
    </xdr:from>
    <xdr:ext cx="4086225" cy="251460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0</xdr:colOff>
      <xdr:row>72</xdr:row>
      <xdr:rowOff>161925</xdr:rowOff>
    </xdr:from>
    <xdr:ext cx="4086225" cy="25146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7</xdr:row>
      <xdr:rowOff>180975</xdr:rowOff>
    </xdr:from>
    <xdr:ext cx="4086225" cy="2476500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20</xdr:row>
      <xdr:rowOff>190500</xdr:rowOff>
    </xdr:from>
    <xdr:ext cx="4086225" cy="247650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0</xdr:colOff>
      <xdr:row>34</xdr:row>
      <xdr:rowOff>0</xdr:rowOff>
    </xdr:from>
    <xdr:ext cx="4086225" cy="24765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46</xdr:row>
      <xdr:rowOff>200025</xdr:rowOff>
    </xdr:from>
    <xdr:ext cx="4086225" cy="25146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962025</xdr:colOff>
      <xdr:row>19</xdr:row>
      <xdr:rowOff>190500</xdr:rowOff>
    </xdr:from>
    <xdr:ext cx="6267450" cy="3848100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0</xdr:colOff>
      <xdr:row>59</xdr:row>
      <xdr:rowOff>180975</xdr:rowOff>
    </xdr:from>
    <xdr:ext cx="4086225" cy="2514600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>
      <c r="A3" s="5" t="s">
        <v>2</v>
      </c>
      <c r="B3" s="2"/>
      <c r="C3" s="2"/>
      <c r="D3" s="2"/>
      <c r="E3" s="2"/>
      <c r="F3" s="3"/>
    </row>
    <row r="4">
      <c r="A4" s="6" t="s">
        <v>3</v>
      </c>
      <c r="B4" s="2"/>
      <c r="C4" s="2"/>
      <c r="D4" s="2"/>
      <c r="E4" s="2"/>
      <c r="F4" s="3"/>
      <c r="G4" s="7"/>
      <c r="H4" s="7"/>
    </row>
    <row r="5">
      <c r="A5" s="8" t="s">
        <v>4</v>
      </c>
      <c r="B5" s="2"/>
      <c r="C5" s="2"/>
      <c r="D5" s="2"/>
      <c r="E5" s="2"/>
      <c r="F5" s="3"/>
    </row>
    <row r="6">
      <c r="A6" s="9" t="s">
        <v>5</v>
      </c>
      <c r="B6" s="2"/>
      <c r="C6" s="2"/>
      <c r="D6" s="2"/>
      <c r="E6" s="2"/>
      <c r="F6" s="3"/>
    </row>
    <row r="8">
      <c r="A8" s="10"/>
      <c r="D8" s="7"/>
      <c r="F8" s="11"/>
      <c r="G8" s="12"/>
    </row>
    <row r="9">
      <c r="A9" s="13" t="s">
        <v>6</v>
      </c>
      <c r="E9" s="14" t="s">
        <v>7</v>
      </c>
      <c r="F9" s="15" t="s">
        <v>8</v>
      </c>
      <c r="G9" s="16">
        <v>40.0</v>
      </c>
      <c r="M9" s="17" t="s">
        <v>9</v>
      </c>
      <c r="N9" s="18"/>
      <c r="O9" s="18"/>
      <c r="P9" s="19"/>
      <c r="Q9" s="20" t="s">
        <v>7</v>
      </c>
      <c r="R9" s="21" t="s">
        <v>8</v>
      </c>
      <c r="S9" s="21">
        <f>G9+G22+G35+G48+G61+G74
</f>
        <v>135</v>
      </c>
    </row>
    <row r="10">
      <c r="A10" s="22" t="s">
        <v>10</v>
      </c>
      <c r="B10" s="23" t="s">
        <v>0</v>
      </c>
      <c r="C10" s="24" t="s">
        <v>1</v>
      </c>
      <c r="D10" s="25" t="s">
        <v>11</v>
      </c>
      <c r="E10" s="26">
        <f>G9</f>
        <v>40</v>
      </c>
      <c r="F10" s="27" t="s">
        <v>12</v>
      </c>
      <c r="G10" s="28">
        <f>40/7</f>
        <v>5.714285714</v>
      </c>
      <c r="M10" s="29" t="s">
        <v>10</v>
      </c>
      <c r="N10" s="30" t="s">
        <v>0</v>
      </c>
      <c r="O10" s="31" t="s">
        <v>1</v>
      </c>
      <c r="P10" s="32" t="s">
        <v>11</v>
      </c>
      <c r="Q10" s="33">
        <f>S9</f>
        <v>135</v>
      </c>
      <c r="R10" s="34" t="s">
        <v>12</v>
      </c>
      <c r="S10" s="34">
        <f>S9/(M17+1)</f>
        <v>19.28571429</v>
      </c>
    </row>
    <row r="11">
      <c r="A11" s="35">
        <v>0.0</v>
      </c>
      <c r="B11" s="36">
        <v>44880.0</v>
      </c>
      <c r="C11" s="37">
        <v>8.0</v>
      </c>
      <c r="D11" s="38">
        <v>6.0</v>
      </c>
      <c r="E11" s="20">
        <f>G9-D11</f>
        <v>34</v>
      </c>
      <c r="F11" s="39">
        <f>G9</f>
        <v>40</v>
      </c>
      <c r="M11" s="29">
        <v>0.0</v>
      </c>
      <c r="N11" s="36">
        <v>44880.0</v>
      </c>
      <c r="O11" s="40">
        <f>C11+C24+C37+C63
</f>
        <v>19</v>
      </c>
      <c r="P11" s="41">
        <f>D11+D24+D37+D63+D76
</f>
        <v>21</v>
      </c>
      <c r="Q11" s="42">
        <f>S9-P11</f>
        <v>114</v>
      </c>
      <c r="R11" s="43">
        <f>S9-S10</f>
        <v>115.7142857</v>
      </c>
      <c r="S11" s="44"/>
    </row>
    <row r="12">
      <c r="A12" s="22">
        <v>1.0</v>
      </c>
      <c r="B12" s="36">
        <v>44881.0</v>
      </c>
      <c r="C12" s="24">
        <v>6.0</v>
      </c>
      <c r="D12" s="25">
        <v>5.0</v>
      </c>
      <c r="E12" s="45">
        <f t="shared" ref="E12:E17" si="2">E11-D12</f>
        <v>29</v>
      </c>
      <c r="F12" s="39">
        <f>F11-G10</f>
        <v>34.28571429</v>
      </c>
      <c r="G12" s="46"/>
      <c r="M12" s="29">
        <v>1.0</v>
      </c>
      <c r="N12" s="36">
        <v>44881.0</v>
      </c>
      <c r="O12" s="40">
        <f t="shared" ref="O12:P12" si="1">C12+C25+C38+C51+C64
</f>
        <v>24</v>
      </c>
      <c r="P12" s="41">
        <f t="shared" si="1"/>
        <v>16</v>
      </c>
      <c r="Q12" s="42">
        <f t="shared" ref="Q12:Q17" si="4">Q11-P12</f>
        <v>98</v>
      </c>
      <c r="R12" s="43">
        <f>R11-S10</f>
        <v>96.42857143</v>
      </c>
      <c r="S12" s="44"/>
    </row>
    <row r="13">
      <c r="A13" s="22">
        <v>2.0</v>
      </c>
      <c r="B13" s="36">
        <v>44882.0</v>
      </c>
      <c r="C13" s="24">
        <v>7.0</v>
      </c>
      <c r="D13" s="25">
        <v>6.0</v>
      </c>
      <c r="E13" s="45">
        <f t="shared" si="2"/>
        <v>23</v>
      </c>
      <c r="F13" s="39">
        <f>F12-G10</f>
        <v>28.57142857</v>
      </c>
      <c r="G13" s="47"/>
      <c r="M13" s="29">
        <v>2.0</v>
      </c>
      <c r="N13" s="36">
        <v>44882.0</v>
      </c>
      <c r="O13" s="40">
        <f t="shared" ref="O13:P13" si="3">C13+C26+C39+C52+C65+C76
</f>
        <v>35</v>
      </c>
      <c r="P13" s="41">
        <f t="shared" si="3"/>
        <v>27.5</v>
      </c>
      <c r="Q13" s="42">
        <f t="shared" si="4"/>
        <v>70.5</v>
      </c>
      <c r="R13" s="43">
        <f>R12-S10</f>
        <v>77.14285714</v>
      </c>
      <c r="S13" s="44"/>
    </row>
    <row r="14">
      <c r="A14" s="22">
        <v>3.0</v>
      </c>
      <c r="B14" s="36">
        <v>44883.0</v>
      </c>
      <c r="C14" s="24">
        <v>6.0</v>
      </c>
      <c r="D14" s="25">
        <v>5.0</v>
      </c>
      <c r="E14" s="45">
        <f t="shared" si="2"/>
        <v>18</v>
      </c>
      <c r="F14" s="39">
        <f>F13-G10</f>
        <v>22.85714286</v>
      </c>
      <c r="G14" s="46"/>
      <c r="M14" s="29">
        <v>3.0</v>
      </c>
      <c r="N14" s="36">
        <v>44883.0</v>
      </c>
      <c r="O14" s="40">
        <f t="shared" ref="O14:P14" si="5">C14+C27+C40+C53+C66+C77
</f>
        <v>27</v>
      </c>
      <c r="P14" s="41">
        <f t="shared" si="5"/>
        <v>20.5</v>
      </c>
      <c r="Q14" s="42">
        <f t="shared" si="4"/>
        <v>50</v>
      </c>
      <c r="R14" s="43">
        <f>R13-S10</f>
        <v>57.85714286</v>
      </c>
      <c r="S14" s="44"/>
    </row>
    <row r="15">
      <c r="A15" s="22">
        <v>4.0</v>
      </c>
      <c r="B15" s="36">
        <v>44884.0</v>
      </c>
      <c r="C15" s="24">
        <v>3.0</v>
      </c>
      <c r="D15" s="25">
        <v>1.5</v>
      </c>
      <c r="E15" s="45">
        <f t="shared" si="2"/>
        <v>16.5</v>
      </c>
      <c r="F15" s="39">
        <f>F14-G10</f>
        <v>17.14285714</v>
      </c>
      <c r="G15" s="46"/>
      <c r="M15" s="29">
        <v>4.0</v>
      </c>
      <c r="N15" s="36">
        <v>44884.0</v>
      </c>
      <c r="O15" s="40">
        <f t="shared" ref="O15:P15" si="6">C15+C28+C41+C67+C78
</f>
        <v>20</v>
      </c>
      <c r="P15" s="41">
        <f t="shared" si="6"/>
        <v>11.5</v>
      </c>
      <c r="Q15" s="42">
        <f t="shared" si="4"/>
        <v>38.5</v>
      </c>
      <c r="R15" s="43">
        <f>R14-S10</f>
        <v>38.57142857</v>
      </c>
      <c r="S15" s="44"/>
    </row>
    <row r="16">
      <c r="A16" s="22">
        <v>5.0</v>
      </c>
      <c r="B16" s="36">
        <v>44885.0</v>
      </c>
      <c r="C16" s="24">
        <v>3.0</v>
      </c>
      <c r="D16" s="25">
        <v>1.5</v>
      </c>
      <c r="E16" s="45">
        <f t="shared" si="2"/>
        <v>15</v>
      </c>
      <c r="F16" s="39">
        <f>F15-G10</f>
        <v>11.42857143</v>
      </c>
      <c r="G16" s="46"/>
      <c r="M16" s="29">
        <v>5.0</v>
      </c>
      <c r="N16" s="36">
        <v>44885.0</v>
      </c>
      <c r="O16" s="40">
        <f t="shared" ref="O16:P16" si="7">C16+C29+C42+C68+C79
</f>
        <v>18</v>
      </c>
      <c r="P16" s="41">
        <f t="shared" si="7"/>
        <v>11.5</v>
      </c>
      <c r="Q16" s="42">
        <f t="shared" si="4"/>
        <v>27</v>
      </c>
      <c r="R16" s="43">
        <f>R15-S10</f>
        <v>19.28571429</v>
      </c>
      <c r="S16" s="44"/>
    </row>
    <row r="17">
      <c r="A17" s="48">
        <v>6.0</v>
      </c>
      <c r="B17" s="49">
        <v>44886.0</v>
      </c>
      <c r="C17" s="50">
        <v>6.0</v>
      </c>
      <c r="D17" s="51">
        <v>4.0</v>
      </c>
      <c r="E17" s="52">
        <f t="shared" si="2"/>
        <v>11</v>
      </c>
      <c r="F17" s="53">
        <f>F16-G10</f>
        <v>5.714285714</v>
      </c>
      <c r="G17" s="46"/>
      <c r="M17" s="54">
        <v>6.0</v>
      </c>
      <c r="N17" s="49">
        <v>44886.0</v>
      </c>
      <c r="O17" s="40">
        <f t="shared" ref="O17:P17" si="8">C17+C30+C43+C69+C80
</f>
        <v>14</v>
      </c>
      <c r="P17" s="41">
        <f t="shared" si="8"/>
        <v>10</v>
      </c>
      <c r="Q17" s="55">
        <f t="shared" si="4"/>
        <v>17</v>
      </c>
      <c r="R17" s="56">
        <f>R16-S10</f>
        <v>0</v>
      </c>
      <c r="S17" s="44"/>
    </row>
    <row r="18">
      <c r="A18" s="22"/>
      <c r="B18" s="36"/>
      <c r="C18" s="24"/>
      <c r="D18" s="25"/>
      <c r="E18" s="45"/>
      <c r="F18" s="39"/>
      <c r="G18" s="46"/>
      <c r="M18" s="22"/>
      <c r="N18" s="36"/>
      <c r="O18" s="57"/>
      <c r="P18" s="58"/>
      <c r="Q18" s="45"/>
      <c r="R18" s="39"/>
      <c r="S18" s="44"/>
    </row>
    <row r="19">
      <c r="A19" s="46"/>
      <c r="B19" s="46"/>
      <c r="C19" s="46"/>
      <c r="D19" s="46"/>
      <c r="E19" s="59"/>
      <c r="F19" s="46"/>
      <c r="G19" s="46"/>
    </row>
    <row r="20">
      <c r="A20" s="10"/>
      <c r="D20" s="7"/>
      <c r="F20" s="11"/>
      <c r="G20" s="12"/>
    </row>
    <row r="21">
      <c r="A21" s="10"/>
      <c r="D21" s="7"/>
      <c r="F21" s="11"/>
      <c r="G21" s="12"/>
    </row>
    <row r="22">
      <c r="A22" s="13" t="s">
        <v>13</v>
      </c>
      <c r="E22" s="14" t="s">
        <v>7</v>
      </c>
      <c r="F22" s="15" t="s">
        <v>8</v>
      </c>
      <c r="G22" s="16">
        <v>24.0</v>
      </c>
    </row>
    <row r="23">
      <c r="A23" s="22" t="s">
        <v>10</v>
      </c>
      <c r="B23" s="23" t="s">
        <v>0</v>
      </c>
      <c r="C23" s="24" t="s">
        <v>1</v>
      </c>
      <c r="D23" s="25" t="s">
        <v>11</v>
      </c>
      <c r="E23" s="60">
        <f>G22</f>
        <v>24</v>
      </c>
      <c r="F23" s="27" t="s">
        <v>12</v>
      </c>
      <c r="G23" s="28">
        <f>24/7</f>
        <v>3.428571429</v>
      </c>
    </row>
    <row r="24">
      <c r="A24" s="35">
        <v>0.0</v>
      </c>
      <c r="B24" s="36">
        <v>44880.0</v>
      </c>
      <c r="C24" s="61">
        <v>3.0</v>
      </c>
      <c r="D24" s="62">
        <v>4.0</v>
      </c>
      <c r="E24" s="20">
        <f>G22-D24</f>
        <v>20</v>
      </c>
      <c r="F24" s="39">
        <f>G22</f>
        <v>24</v>
      </c>
    </row>
    <row r="25">
      <c r="A25" s="22">
        <v>1.0</v>
      </c>
      <c r="B25" s="36">
        <v>44881.0</v>
      </c>
      <c r="C25" s="57">
        <v>5.0</v>
      </c>
      <c r="D25" s="58">
        <v>2.0</v>
      </c>
      <c r="E25" s="45">
        <f t="shared" ref="E25:E30" si="9">E24-D25</f>
        <v>18</v>
      </c>
      <c r="F25" s="39">
        <f>F24-G23</f>
        <v>20.57142857</v>
      </c>
      <c r="G25" s="46"/>
    </row>
    <row r="26">
      <c r="A26" s="22">
        <v>2.0</v>
      </c>
      <c r="B26" s="36">
        <v>44882.0</v>
      </c>
      <c r="C26" s="57">
        <v>3.0</v>
      </c>
      <c r="D26" s="58">
        <v>1.5</v>
      </c>
      <c r="E26" s="45">
        <f t="shared" si="9"/>
        <v>16.5</v>
      </c>
      <c r="F26" s="39">
        <f>F25-G23</f>
        <v>17.14285714</v>
      </c>
      <c r="G26" s="47"/>
    </row>
    <row r="27">
      <c r="A27" s="22">
        <v>3.0</v>
      </c>
      <c r="B27" s="36">
        <v>44883.0</v>
      </c>
      <c r="C27" s="57">
        <v>3.0</v>
      </c>
      <c r="D27" s="58">
        <v>1.5</v>
      </c>
      <c r="E27" s="45">
        <f t="shared" si="9"/>
        <v>15</v>
      </c>
      <c r="F27" s="39">
        <f>F26-G23</f>
        <v>13.71428571</v>
      </c>
      <c r="G27" s="46"/>
    </row>
    <row r="28">
      <c r="A28" s="22">
        <v>4.0</v>
      </c>
      <c r="B28" s="36">
        <v>44884.0</v>
      </c>
      <c r="C28" s="57">
        <v>7.0</v>
      </c>
      <c r="D28" s="58">
        <v>3.0</v>
      </c>
      <c r="E28" s="45">
        <f t="shared" si="9"/>
        <v>12</v>
      </c>
      <c r="F28" s="39">
        <f>F27-G23</f>
        <v>10.28571429</v>
      </c>
      <c r="G28" s="46"/>
    </row>
    <row r="29">
      <c r="A29" s="22">
        <v>5.0</v>
      </c>
      <c r="B29" s="36">
        <v>44885.0</v>
      </c>
      <c r="C29" s="57">
        <v>5.0</v>
      </c>
      <c r="D29" s="58">
        <v>3.0</v>
      </c>
      <c r="E29" s="45">
        <f t="shared" si="9"/>
        <v>9</v>
      </c>
      <c r="F29" s="39">
        <f>F28-G23</f>
        <v>6.857142857</v>
      </c>
      <c r="G29" s="46"/>
    </row>
    <row r="30">
      <c r="A30" s="48">
        <v>6.0</v>
      </c>
      <c r="B30" s="49">
        <v>44886.0</v>
      </c>
      <c r="C30" s="63">
        <v>2.0</v>
      </c>
      <c r="D30" s="64">
        <v>2.0</v>
      </c>
      <c r="E30" s="52">
        <f t="shared" si="9"/>
        <v>7</v>
      </c>
      <c r="F30" s="53">
        <f>F29-G23</f>
        <v>3.428571429</v>
      </c>
      <c r="G30" s="46"/>
    </row>
    <row r="31">
      <c r="A31" s="22"/>
      <c r="B31" s="36"/>
      <c r="C31" s="57"/>
      <c r="D31" s="58"/>
      <c r="E31" s="45"/>
      <c r="F31" s="39"/>
      <c r="G31" s="46"/>
    </row>
    <row r="32">
      <c r="C32" s="46"/>
      <c r="G32" s="46"/>
    </row>
    <row r="33">
      <c r="C33" s="46"/>
      <c r="G33" s="46"/>
    </row>
    <row r="34">
      <c r="C34" s="46"/>
      <c r="G34" s="46"/>
    </row>
    <row r="35">
      <c r="A35" s="13" t="s">
        <v>14</v>
      </c>
      <c r="E35" s="14" t="s">
        <v>7</v>
      </c>
      <c r="F35" s="15" t="s">
        <v>8</v>
      </c>
      <c r="G35" s="16">
        <v>21.0</v>
      </c>
    </row>
    <row r="36">
      <c r="A36" s="22" t="s">
        <v>10</v>
      </c>
      <c r="B36" s="23" t="s">
        <v>0</v>
      </c>
      <c r="C36" s="24" t="s">
        <v>1</v>
      </c>
      <c r="D36" s="25" t="s">
        <v>11</v>
      </c>
      <c r="E36" s="60">
        <f>G35</f>
        <v>21</v>
      </c>
      <c r="F36" s="27" t="s">
        <v>12</v>
      </c>
      <c r="G36" s="28">
        <f>G35/(A43+1)</f>
        <v>3</v>
      </c>
    </row>
    <row r="37">
      <c r="A37" s="35">
        <v>0.0</v>
      </c>
      <c r="B37" s="36">
        <v>44880.0</v>
      </c>
      <c r="C37" s="61">
        <v>4.0</v>
      </c>
      <c r="D37" s="62">
        <v>3.0</v>
      </c>
      <c r="E37" s="20">
        <f>G35-D37</f>
        <v>18</v>
      </c>
      <c r="F37" s="39">
        <f>G35</f>
        <v>21</v>
      </c>
    </row>
    <row r="38">
      <c r="A38" s="22">
        <v>1.0</v>
      </c>
      <c r="B38" s="36">
        <v>44881.0</v>
      </c>
      <c r="C38" s="57">
        <v>5.0</v>
      </c>
      <c r="D38" s="58">
        <v>4.0</v>
      </c>
      <c r="E38" s="45">
        <f t="shared" ref="E38:E43" si="10">E37-D38</f>
        <v>14</v>
      </c>
      <c r="F38" s="39">
        <f>F37-G36</f>
        <v>18</v>
      </c>
      <c r="G38" s="46"/>
    </row>
    <row r="39">
      <c r="A39" s="22">
        <v>2.0</v>
      </c>
      <c r="B39" s="36">
        <v>44882.0</v>
      </c>
      <c r="C39" s="57">
        <v>8.0</v>
      </c>
      <c r="D39" s="58">
        <v>6.0</v>
      </c>
      <c r="E39" s="45">
        <f t="shared" si="10"/>
        <v>8</v>
      </c>
      <c r="F39" s="39">
        <f>F38-G36</f>
        <v>15</v>
      </c>
      <c r="G39" s="47"/>
    </row>
    <row r="40">
      <c r="A40" s="22">
        <v>3.0</v>
      </c>
      <c r="B40" s="36">
        <v>44883.0</v>
      </c>
      <c r="C40" s="57">
        <v>8.0</v>
      </c>
      <c r="D40" s="58">
        <v>6.0</v>
      </c>
      <c r="E40" s="45">
        <f t="shared" si="10"/>
        <v>2</v>
      </c>
      <c r="F40" s="39">
        <f>F39-G36</f>
        <v>12</v>
      </c>
      <c r="G40" s="46"/>
    </row>
    <row r="41">
      <c r="A41" s="22">
        <v>4.0</v>
      </c>
      <c r="B41" s="36">
        <v>44884.0</v>
      </c>
      <c r="C41" s="57">
        <v>3.0</v>
      </c>
      <c r="D41" s="58">
        <v>2.0</v>
      </c>
      <c r="E41" s="45">
        <f t="shared" si="10"/>
        <v>0</v>
      </c>
      <c r="F41" s="39">
        <f>F40-G36</f>
        <v>9</v>
      </c>
      <c r="G41" s="46"/>
    </row>
    <row r="42">
      <c r="A42" s="22">
        <v>5.0</v>
      </c>
      <c r="B42" s="36">
        <v>44885.0</v>
      </c>
      <c r="C42" s="57">
        <v>3.0</v>
      </c>
      <c r="D42" s="58">
        <v>2.0</v>
      </c>
      <c r="E42" s="45">
        <f t="shared" si="10"/>
        <v>-2</v>
      </c>
      <c r="F42" s="39">
        <f>F41-G36</f>
        <v>6</v>
      </c>
      <c r="G42" s="46"/>
    </row>
    <row r="43">
      <c r="A43" s="48">
        <v>6.0</v>
      </c>
      <c r="B43" s="49">
        <v>44886.0</v>
      </c>
      <c r="C43" s="63">
        <v>3.0</v>
      </c>
      <c r="D43" s="64">
        <v>2.0</v>
      </c>
      <c r="E43" s="52">
        <f t="shared" si="10"/>
        <v>-4</v>
      </c>
      <c r="F43" s="53">
        <f>F42-G36</f>
        <v>3</v>
      </c>
      <c r="G43" s="46"/>
    </row>
    <row r="44">
      <c r="A44" s="22"/>
      <c r="B44" s="36"/>
      <c r="C44" s="57"/>
      <c r="D44" s="58"/>
      <c r="E44" s="45"/>
      <c r="F44" s="39"/>
      <c r="G44" s="46"/>
    </row>
    <row r="45">
      <c r="A45" s="65"/>
      <c r="B45" s="65"/>
      <c r="C45" s="65"/>
      <c r="D45" s="65"/>
      <c r="E45" s="59"/>
      <c r="F45" s="46"/>
      <c r="G45" s="46"/>
    </row>
    <row r="46">
      <c r="A46" s="65"/>
      <c r="B46" s="65"/>
      <c r="C46" s="65"/>
      <c r="D46" s="65"/>
      <c r="E46" s="59"/>
      <c r="F46" s="46"/>
      <c r="G46" s="46"/>
    </row>
    <row r="47">
      <c r="A47" s="46"/>
      <c r="B47" s="46"/>
      <c r="C47" s="46"/>
      <c r="D47" s="46"/>
      <c r="E47" s="46"/>
      <c r="F47" s="46"/>
      <c r="G47" s="46"/>
    </row>
    <row r="48">
      <c r="A48" s="13" t="s">
        <v>15</v>
      </c>
      <c r="E48" s="14" t="s">
        <v>7</v>
      </c>
      <c r="F48" s="15" t="s">
        <v>8</v>
      </c>
      <c r="G48" s="16">
        <v>18.0</v>
      </c>
      <c r="M48" s="66"/>
    </row>
    <row r="49">
      <c r="A49" s="22" t="s">
        <v>10</v>
      </c>
      <c r="B49" s="23" t="s">
        <v>0</v>
      </c>
      <c r="C49" s="24" t="s">
        <v>1</v>
      </c>
      <c r="D49" s="25" t="s">
        <v>11</v>
      </c>
      <c r="E49" s="60">
        <f>G48</f>
        <v>18</v>
      </c>
      <c r="F49" s="27" t="s">
        <v>12</v>
      </c>
      <c r="G49" s="67">
        <f>18/4</f>
        <v>4.5</v>
      </c>
    </row>
    <row r="50">
      <c r="A50" s="35">
        <v>0.0</v>
      </c>
      <c r="B50" s="36">
        <v>44880.0</v>
      </c>
      <c r="C50" s="61">
        <v>6.0</v>
      </c>
      <c r="D50" s="62">
        <v>5.0</v>
      </c>
      <c r="E50" s="20">
        <f>G48-D50</f>
        <v>13</v>
      </c>
      <c r="F50" s="39">
        <f>G48</f>
        <v>18</v>
      </c>
    </row>
    <row r="51">
      <c r="A51" s="22">
        <v>1.0</v>
      </c>
      <c r="B51" s="36">
        <v>44881.0</v>
      </c>
      <c r="C51" s="57">
        <v>3.0</v>
      </c>
      <c r="D51" s="58">
        <v>2.0</v>
      </c>
      <c r="E51" s="45">
        <f t="shared" ref="E51:E53" si="11">E50-D51</f>
        <v>11</v>
      </c>
      <c r="F51" s="39">
        <f>F50-G49</f>
        <v>13.5</v>
      </c>
      <c r="G51" s="46"/>
    </row>
    <row r="52">
      <c r="A52" s="22">
        <v>2.0</v>
      </c>
      <c r="B52" s="36">
        <v>44882.0</v>
      </c>
      <c r="C52" s="57">
        <v>8.0</v>
      </c>
      <c r="D52" s="58">
        <v>6.0</v>
      </c>
      <c r="E52" s="45">
        <f t="shared" si="11"/>
        <v>5</v>
      </c>
      <c r="F52" s="39">
        <f>F51-G49</f>
        <v>9</v>
      </c>
      <c r="G52" s="47"/>
    </row>
    <row r="53">
      <c r="A53" s="22">
        <v>3.0</v>
      </c>
      <c r="B53" s="36">
        <v>44883.0</v>
      </c>
      <c r="C53" s="57">
        <v>5.0</v>
      </c>
      <c r="D53" s="58">
        <v>3.0</v>
      </c>
      <c r="E53" s="45">
        <f t="shared" si="11"/>
        <v>2</v>
      </c>
      <c r="F53" s="39">
        <f>F52-G49</f>
        <v>4.5</v>
      </c>
      <c r="G53" s="46"/>
    </row>
    <row r="54">
      <c r="A54" s="22"/>
      <c r="B54" s="36"/>
      <c r="C54" s="57"/>
      <c r="D54" s="68"/>
      <c r="E54" s="45"/>
      <c r="F54" s="39"/>
      <c r="G54" s="46"/>
    </row>
    <row r="55">
      <c r="A55" s="22"/>
      <c r="B55" s="36"/>
      <c r="C55" s="69"/>
      <c r="D55" s="68"/>
      <c r="E55" s="45"/>
      <c r="F55" s="39"/>
      <c r="G55" s="46"/>
    </row>
    <row r="56">
      <c r="A56" s="48"/>
      <c r="B56" s="49"/>
      <c r="C56" s="69"/>
      <c r="D56" s="68"/>
      <c r="E56" s="52"/>
      <c r="F56" s="53"/>
      <c r="G56" s="46"/>
    </row>
    <row r="57">
      <c r="A57" s="22"/>
      <c r="B57" s="36"/>
      <c r="C57" s="69"/>
      <c r="D57" s="68"/>
      <c r="E57" s="45"/>
      <c r="F57" s="39"/>
      <c r="G57" s="46"/>
    </row>
    <row r="58">
      <c r="C58" s="46"/>
    </row>
    <row r="61">
      <c r="A61" s="13" t="s">
        <v>16</v>
      </c>
      <c r="E61" s="14" t="s">
        <v>7</v>
      </c>
      <c r="F61" s="15" t="s">
        <v>8</v>
      </c>
      <c r="G61" s="16">
        <v>20.0</v>
      </c>
    </row>
    <row r="62">
      <c r="A62" s="22" t="s">
        <v>10</v>
      </c>
      <c r="B62" s="23" t="s">
        <v>0</v>
      </c>
      <c r="C62" s="24" t="s">
        <v>1</v>
      </c>
      <c r="D62" s="25" t="s">
        <v>11</v>
      </c>
      <c r="E62" s="60">
        <f>G61</f>
        <v>20</v>
      </c>
      <c r="F62" s="27" t="s">
        <v>12</v>
      </c>
      <c r="G62" s="28">
        <f>20/7</f>
        <v>2.857142857</v>
      </c>
    </row>
    <row r="63">
      <c r="A63" s="35">
        <v>0.0</v>
      </c>
      <c r="B63" s="36">
        <v>44880.0</v>
      </c>
      <c r="C63" s="61">
        <v>4.0</v>
      </c>
      <c r="D63" s="62">
        <v>4.0</v>
      </c>
      <c r="E63" s="20">
        <f>G61-D63</f>
        <v>16</v>
      </c>
      <c r="F63" s="39">
        <f>G61</f>
        <v>20</v>
      </c>
    </row>
    <row r="64">
      <c r="A64" s="22">
        <v>1.0</v>
      </c>
      <c r="B64" s="36">
        <v>44881.0</v>
      </c>
      <c r="C64" s="61">
        <v>5.0</v>
      </c>
      <c r="D64" s="62">
        <v>3.0</v>
      </c>
      <c r="E64" s="45">
        <f t="shared" ref="E64:E69" si="12">E63-D64</f>
        <v>13</v>
      </c>
      <c r="F64" s="39">
        <f>F63-G62</f>
        <v>17.14285714</v>
      </c>
      <c r="G64" s="46"/>
    </row>
    <row r="65">
      <c r="A65" s="22">
        <v>2.0</v>
      </c>
      <c r="B65" s="36">
        <v>44882.0</v>
      </c>
      <c r="C65" s="57">
        <v>5.0</v>
      </c>
      <c r="D65" s="58">
        <v>4.0</v>
      </c>
      <c r="E65" s="45">
        <f t="shared" si="12"/>
        <v>9</v>
      </c>
      <c r="F65" s="39">
        <f>F64-G62</f>
        <v>14.28571429</v>
      </c>
      <c r="G65" s="47"/>
    </row>
    <row r="66">
      <c r="A66" s="22">
        <v>3.0</v>
      </c>
      <c r="B66" s="36">
        <v>44883.0</v>
      </c>
      <c r="C66" s="57">
        <v>3.0</v>
      </c>
      <c r="D66" s="58">
        <v>3.0</v>
      </c>
      <c r="E66" s="45">
        <f t="shared" si="12"/>
        <v>6</v>
      </c>
      <c r="F66" s="39">
        <f>F65-G62</f>
        <v>11.42857143</v>
      </c>
      <c r="G66" s="46"/>
    </row>
    <row r="67">
      <c r="A67" s="22">
        <v>4.0</v>
      </c>
      <c r="B67" s="36">
        <v>44884.0</v>
      </c>
      <c r="C67" s="57">
        <v>4.0</v>
      </c>
      <c r="D67" s="58">
        <v>4.0</v>
      </c>
      <c r="E67" s="45">
        <f t="shared" si="12"/>
        <v>2</v>
      </c>
      <c r="F67" s="39">
        <f>F66-G62</f>
        <v>8.571428571</v>
      </c>
      <c r="G67" s="46"/>
    </row>
    <row r="68">
      <c r="A68" s="22">
        <v>5.0</v>
      </c>
      <c r="B68" s="36">
        <v>44885.0</v>
      </c>
      <c r="C68" s="57">
        <v>4.0</v>
      </c>
      <c r="D68" s="58">
        <v>3.0</v>
      </c>
      <c r="E68" s="45">
        <f t="shared" si="12"/>
        <v>-1</v>
      </c>
      <c r="F68" s="39">
        <f>F67-G62</f>
        <v>5.714285714</v>
      </c>
      <c r="G68" s="46"/>
    </row>
    <row r="69">
      <c r="A69" s="48">
        <v>6.0</v>
      </c>
      <c r="B69" s="49">
        <v>44886.0</v>
      </c>
      <c r="C69" s="63">
        <v>1.0</v>
      </c>
      <c r="D69" s="64">
        <v>1.0</v>
      </c>
      <c r="E69" s="52">
        <f t="shared" si="12"/>
        <v>-2</v>
      </c>
      <c r="F69" s="53">
        <f>F68-G62</f>
        <v>2.857142857</v>
      </c>
      <c r="G69" s="46"/>
    </row>
    <row r="70">
      <c r="A70" s="22"/>
      <c r="B70" s="36"/>
      <c r="C70" s="57"/>
      <c r="D70" s="58"/>
      <c r="E70" s="45"/>
      <c r="F70" s="39"/>
      <c r="G70" s="46"/>
    </row>
    <row r="74">
      <c r="A74" s="13" t="s">
        <v>17</v>
      </c>
      <c r="E74" s="14" t="s">
        <v>7</v>
      </c>
      <c r="F74" s="15" t="s">
        <v>8</v>
      </c>
      <c r="G74" s="16">
        <v>12.0</v>
      </c>
    </row>
    <row r="75">
      <c r="A75" s="22" t="s">
        <v>10</v>
      </c>
      <c r="B75" s="23" t="s">
        <v>0</v>
      </c>
      <c r="C75" s="24" t="s">
        <v>1</v>
      </c>
      <c r="D75" s="25" t="s">
        <v>11</v>
      </c>
      <c r="E75" s="60">
        <f>G74</f>
        <v>12</v>
      </c>
      <c r="F75" s="27" t="s">
        <v>12</v>
      </c>
      <c r="G75" s="28">
        <f>12/5</f>
        <v>2.4</v>
      </c>
    </row>
    <row r="76">
      <c r="A76" s="35">
        <v>0.0</v>
      </c>
      <c r="B76" s="36">
        <v>44882.0</v>
      </c>
      <c r="C76" s="57">
        <v>4.0</v>
      </c>
      <c r="D76" s="58">
        <v>4.0</v>
      </c>
      <c r="E76" s="20">
        <f>G74-D76</f>
        <v>8</v>
      </c>
      <c r="F76" s="39">
        <f>G74</f>
        <v>12</v>
      </c>
    </row>
    <row r="77">
      <c r="A77" s="22">
        <v>1.0</v>
      </c>
      <c r="B77" s="36">
        <v>44883.0</v>
      </c>
      <c r="C77" s="57">
        <v>2.0</v>
      </c>
      <c r="D77" s="58">
        <v>2.0</v>
      </c>
      <c r="E77" s="45">
        <f t="shared" ref="E77:E80" si="13">E76-D77</f>
        <v>6</v>
      </c>
      <c r="F77" s="39">
        <f>F76-G75</f>
        <v>9.6</v>
      </c>
      <c r="G77" s="46"/>
    </row>
    <row r="78">
      <c r="A78" s="22">
        <v>2.0</v>
      </c>
      <c r="B78" s="36">
        <v>44884.0</v>
      </c>
      <c r="C78" s="57">
        <v>3.0</v>
      </c>
      <c r="D78" s="58">
        <v>1.0</v>
      </c>
      <c r="E78" s="45">
        <f t="shared" si="13"/>
        <v>5</v>
      </c>
      <c r="F78" s="39">
        <f>F77-G75</f>
        <v>7.2</v>
      </c>
      <c r="G78" s="47"/>
    </row>
    <row r="79">
      <c r="A79" s="22">
        <v>3.0</v>
      </c>
      <c r="B79" s="36">
        <v>44885.0</v>
      </c>
      <c r="C79" s="57">
        <v>3.0</v>
      </c>
      <c r="D79" s="58">
        <v>2.0</v>
      </c>
      <c r="E79" s="45">
        <f t="shared" si="13"/>
        <v>3</v>
      </c>
      <c r="F79" s="39">
        <f>F78-G75</f>
        <v>4.8</v>
      </c>
      <c r="G79" s="46"/>
    </row>
    <row r="80">
      <c r="A80" s="22">
        <v>4.0</v>
      </c>
      <c r="B80" s="36">
        <v>44886.0</v>
      </c>
      <c r="C80" s="63">
        <v>2.0</v>
      </c>
      <c r="D80" s="64">
        <v>1.0</v>
      </c>
      <c r="E80" s="45">
        <f t="shared" si="13"/>
        <v>2</v>
      </c>
      <c r="F80" s="39">
        <f>F79-G75</f>
        <v>2.4</v>
      </c>
      <c r="G80" s="46"/>
    </row>
    <row r="81">
      <c r="A81" s="22"/>
      <c r="B81" s="36"/>
      <c r="C81" s="57"/>
      <c r="D81" s="58"/>
      <c r="E81" s="45"/>
      <c r="F81" s="39"/>
      <c r="G81" s="46"/>
    </row>
    <row r="82">
      <c r="A82" s="48"/>
      <c r="B82" s="49"/>
      <c r="C82" s="63"/>
      <c r="D82" s="64"/>
      <c r="E82" s="52"/>
      <c r="F82" s="53"/>
      <c r="G82" s="46"/>
    </row>
    <row r="83">
      <c r="A83" s="22"/>
      <c r="B83" s="36"/>
      <c r="C83" s="57"/>
      <c r="D83" s="58"/>
      <c r="E83" s="45"/>
      <c r="F83" s="39"/>
    </row>
  </sheetData>
  <mergeCells count="6">
    <mergeCell ref="A1:F1"/>
    <mergeCell ref="A2:F2"/>
    <mergeCell ref="A3:F3"/>
    <mergeCell ref="A4:F4"/>
    <mergeCell ref="A5:F5"/>
    <mergeCell ref="A6:F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>
      <c r="A3" s="5" t="s">
        <v>2</v>
      </c>
      <c r="B3" s="2"/>
      <c r="C3" s="2"/>
      <c r="D3" s="2"/>
      <c r="E3" s="2"/>
      <c r="F3" s="3"/>
    </row>
    <row r="4">
      <c r="A4" s="6" t="s">
        <v>3</v>
      </c>
      <c r="B4" s="2"/>
      <c r="C4" s="2"/>
      <c r="D4" s="2"/>
      <c r="E4" s="2"/>
      <c r="F4" s="3"/>
      <c r="G4" s="7"/>
      <c r="H4" s="7"/>
    </row>
    <row r="5">
      <c r="A5" s="8" t="s">
        <v>4</v>
      </c>
      <c r="B5" s="2"/>
      <c r="C5" s="2"/>
      <c r="D5" s="2"/>
      <c r="E5" s="2"/>
      <c r="F5" s="3"/>
    </row>
    <row r="6">
      <c r="A6" s="9" t="s">
        <v>5</v>
      </c>
      <c r="B6" s="2"/>
      <c r="C6" s="2"/>
      <c r="D6" s="2"/>
      <c r="E6" s="2"/>
      <c r="F6" s="3"/>
    </row>
    <row r="8">
      <c r="A8" s="10"/>
      <c r="D8" s="7"/>
      <c r="F8" s="11"/>
      <c r="G8" s="12"/>
    </row>
    <row r="9">
      <c r="A9" s="13" t="s">
        <v>6</v>
      </c>
      <c r="E9" s="14" t="s">
        <v>7</v>
      </c>
      <c r="F9" s="15" t="s">
        <v>8</v>
      </c>
      <c r="G9" s="16">
        <v>12.0</v>
      </c>
      <c r="M9" s="17" t="s">
        <v>9</v>
      </c>
      <c r="N9" s="18"/>
      <c r="O9" s="18"/>
      <c r="P9" s="19"/>
      <c r="Q9" s="20" t="s">
        <v>7</v>
      </c>
      <c r="R9" s="21" t="s">
        <v>8</v>
      </c>
      <c r="S9" s="21">
        <f>G9+G22+G35+G48+G61+G74
</f>
        <v>65</v>
      </c>
    </row>
    <row r="10">
      <c r="A10" s="22" t="s">
        <v>10</v>
      </c>
      <c r="B10" s="23" t="s">
        <v>0</v>
      </c>
      <c r="C10" s="24" t="s">
        <v>1</v>
      </c>
      <c r="D10" s="25" t="s">
        <v>11</v>
      </c>
      <c r="E10" s="26">
        <f>G9</f>
        <v>12</v>
      </c>
      <c r="F10" s="27" t="s">
        <v>12</v>
      </c>
      <c r="G10" s="67">
        <v>4.0</v>
      </c>
      <c r="M10" s="29" t="s">
        <v>10</v>
      </c>
      <c r="N10" s="30" t="s">
        <v>0</v>
      </c>
      <c r="O10" s="31" t="s">
        <v>1</v>
      </c>
      <c r="P10" s="32" t="s">
        <v>11</v>
      </c>
      <c r="Q10" s="33">
        <f>S9</f>
        <v>65</v>
      </c>
      <c r="R10" s="34" t="s">
        <v>12</v>
      </c>
      <c r="S10" s="34">
        <f>S9/(M16+1)</f>
        <v>10.83333333</v>
      </c>
    </row>
    <row r="11">
      <c r="A11" s="35">
        <v>0.0</v>
      </c>
      <c r="B11" s="36">
        <v>44887.0</v>
      </c>
      <c r="C11" s="37">
        <v>6.0</v>
      </c>
      <c r="D11" s="38">
        <v>5.0</v>
      </c>
      <c r="E11" s="20">
        <f>G9-D11</f>
        <v>7</v>
      </c>
      <c r="F11" s="39">
        <f>G9</f>
        <v>12</v>
      </c>
      <c r="M11" s="29">
        <v>0.0</v>
      </c>
      <c r="N11" s="36">
        <v>44887.0</v>
      </c>
      <c r="O11" s="40">
        <f>C11+C24+C37+C50+C63+C76
</f>
        <v>26</v>
      </c>
      <c r="P11" s="41">
        <f>D11+D24+D37+D50+D63
</f>
        <v>18</v>
      </c>
      <c r="Q11" s="42">
        <f>S9-P11</f>
        <v>47</v>
      </c>
      <c r="R11" s="43">
        <f>S9-S10</f>
        <v>54.16666667</v>
      </c>
      <c r="S11" s="44"/>
    </row>
    <row r="12">
      <c r="A12" s="22">
        <v>1.0</v>
      </c>
      <c r="B12" s="36">
        <v>44888.0</v>
      </c>
      <c r="C12" s="24">
        <v>6.0</v>
      </c>
      <c r="D12" s="25">
        <v>4.0</v>
      </c>
      <c r="E12" s="45">
        <f t="shared" ref="E12:E13" si="2">E11-D12</f>
        <v>3</v>
      </c>
      <c r="F12" s="39">
        <f>F11-G10</f>
        <v>8</v>
      </c>
      <c r="G12" s="46"/>
      <c r="M12" s="29">
        <v>1.0</v>
      </c>
      <c r="N12" s="36">
        <v>44888.0</v>
      </c>
      <c r="O12" s="40">
        <f t="shared" ref="O12:P12" si="1">C12+C25+C51+C64+C77
</f>
        <v>21</v>
      </c>
      <c r="P12" s="41">
        <f t="shared" si="1"/>
        <v>14</v>
      </c>
      <c r="Q12" s="42">
        <f t="shared" ref="Q12:Q16" si="4">Q11-P12</f>
        <v>33</v>
      </c>
      <c r="R12" s="43">
        <f>R11-S10</f>
        <v>43.33333333</v>
      </c>
      <c r="S12" s="44"/>
    </row>
    <row r="13">
      <c r="A13" s="22">
        <v>2.0</v>
      </c>
      <c r="B13" s="36">
        <v>44893.0</v>
      </c>
      <c r="C13" s="24" t="s">
        <v>18</v>
      </c>
      <c r="D13" s="25">
        <v>2.0</v>
      </c>
      <c r="E13" s="45">
        <f t="shared" si="2"/>
        <v>1</v>
      </c>
      <c r="F13" s="39">
        <f>F12-G10</f>
        <v>4</v>
      </c>
      <c r="G13" s="47"/>
      <c r="M13" s="29">
        <v>2.0</v>
      </c>
      <c r="N13" s="36">
        <v>44889.0</v>
      </c>
      <c r="O13" s="40">
        <f t="shared" ref="O13:P13" si="3">C65+C78
</f>
        <v>2</v>
      </c>
      <c r="P13" s="41">
        <f t="shared" si="3"/>
        <v>1</v>
      </c>
      <c r="Q13" s="42">
        <f t="shared" si="4"/>
        <v>32</v>
      </c>
      <c r="R13" s="43">
        <f>R12-S10</f>
        <v>32.5</v>
      </c>
      <c r="S13" s="44"/>
    </row>
    <row r="14">
      <c r="A14" s="22"/>
      <c r="B14" s="36"/>
      <c r="C14" s="24"/>
      <c r="D14" s="25"/>
      <c r="E14" s="45"/>
      <c r="F14" s="39"/>
      <c r="G14" s="46"/>
      <c r="M14" s="29">
        <v>3.0</v>
      </c>
      <c r="N14" s="36">
        <v>44891.0</v>
      </c>
      <c r="O14" s="40">
        <f>C52+C80
</f>
        <v>5</v>
      </c>
      <c r="P14" s="41">
        <f>D52+D65+D80
</f>
        <v>5</v>
      </c>
      <c r="Q14" s="42">
        <f t="shared" si="4"/>
        <v>27</v>
      </c>
      <c r="R14" s="43">
        <f>R13-S10</f>
        <v>21.66666667</v>
      </c>
      <c r="S14" s="44"/>
    </row>
    <row r="15">
      <c r="A15" s="22"/>
      <c r="B15" s="36"/>
      <c r="C15" s="24"/>
      <c r="D15" s="25"/>
      <c r="E15" s="45"/>
      <c r="F15" s="39"/>
      <c r="G15" s="46"/>
      <c r="M15" s="29">
        <v>4.0</v>
      </c>
      <c r="N15" s="36">
        <v>44892.0</v>
      </c>
      <c r="O15" s="40">
        <f t="shared" ref="O15:P15" si="5">C38+C53+C81
</f>
        <v>10</v>
      </c>
      <c r="P15" s="41">
        <f t="shared" si="5"/>
        <v>8</v>
      </c>
      <c r="Q15" s="42">
        <f t="shared" si="4"/>
        <v>19</v>
      </c>
      <c r="R15" s="43">
        <f>R14-S10</f>
        <v>10.83333333</v>
      </c>
      <c r="S15" s="44"/>
    </row>
    <row r="16">
      <c r="A16" s="22"/>
      <c r="B16" s="36"/>
      <c r="C16" s="24"/>
      <c r="D16" s="25"/>
      <c r="E16" s="45"/>
      <c r="F16" s="39"/>
      <c r="G16" s="46"/>
      <c r="M16" s="29">
        <v>5.0</v>
      </c>
      <c r="N16" s="36">
        <v>44893.0</v>
      </c>
      <c r="O16" s="40">
        <f>3+C39+C54+C82
</f>
        <v>15</v>
      </c>
      <c r="P16" s="41">
        <f>D13+D39+D54+D82
</f>
        <v>11</v>
      </c>
      <c r="Q16" s="42">
        <f t="shared" si="4"/>
        <v>8</v>
      </c>
      <c r="R16" s="43">
        <f>R15-S10</f>
        <v>0</v>
      </c>
      <c r="S16" s="44"/>
    </row>
    <row r="17">
      <c r="A17" s="22"/>
      <c r="B17" s="36"/>
      <c r="C17" s="24"/>
      <c r="D17" s="25"/>
      <c r="E17" s="45"/>
      <c r="F17" s="39"/>
      <c r="G17" s="46"/>
      <c r="M17" s="54"/>
      <c r="N17" s="49"/>
      <c r="O17" s="70"/>
      <c r="P17" s="71"/>
      <c r="Q17" s="55"/>
      <c r="R17" s="56"/>
      <c r="S17" s="44"/>
    </row>
    <row r="18">
      <c r="A18" s="12"/>
      <c r="B18" s="72"/>
      <c r="C18" s="12"/>
      <c r="D18" s="12"/>
      <c r="E18" s="46"/>
      <c r="F18" s="73"/>
      <c r="G18" s="46"/>
      <c r="M18" s="74"/>
      <c r="N18" s="75"/>
      <c r="O18" s="76"/>
      <c r="P18" s="76"/>
      <c r="Q18" s="77"/>
      <c r="R18" s="78"/>
      <c r="S18" s="44"/>
    </row>
    <row r="19">
      <c r="A19" s="46"/>
      <c r="B19" s="46"/>
      <c r="C19" s="46"/>
      <c r="D19" s="46"/>
      <c r="E19" s="59"/>
      <c r="F19" s="46"/>
      <c r="G19" s="46"/>
    </row>
    <row r="20">
      <c r="A20" s="10"/>
      <c r="D20" s="7"/>
      <c r="F20" s="11"/>
      <c r="G20" s="12"/>
    </row>
    <row r="21">
      <c r="A21" s="10"/>
      <c r="D21" s="7"/>
      <c r="F21" s="11"/>
      <c r="G21" s="12"/>
    </row>
    <row r="22">
      <c r="A22" s="13" t="s">
        <v>13</v>
      </c>
      <c r="E22" s="14" t="s">
        <v>7</v>
      </c>
      <c r="F22" s="15" t="s">
        <v>8</v>
      </c>
      <c r="G22" s="16">
        <v>10.0</v>
      </c>
    </row>
    <row r="23">
      <c r="A23" s="22" t="s">
        <v>10</v>
      </c>
      <c r="B23" s="23" t="s">
        <v>0</v>
      </c>
      <c r="C23" s="24" t="s">
        <v>1</v>
      </c>
      <c r="D23" s="25" t="s">
        <v>11</v>
      </c>
      <c r="E23" s="60">
        <f>G22</f>
        <v>10</v>
      </c>
      <c r="F23" s="27" t="s">
        <v>12</v>
      </c>
      <c r="G23" s="28">
        <f>G22/(A26+1)</f>
        <v>3.333333333</v>
      </c>
    </row>
    <row r="24">
      <c r="A24" s="35">
        <v>0.0</v>
      </c>
      <c r="B24" s="36">
        <v>44887.0</v>
      </c>
      <c r="C24" s="61">
        <v>4.0</v>
      </c>
      <c r="D24" s="62">
        <v>3.0</v>
      </c>
      <c r="E24" s="20">
        <f>G22-D24</f>
        <v>7</v>
      </c>
      <c r="F24" s="39">
        <f>G22</f>
        <v>10</v>
      </c>
    </row>
    <row r="25">
      <c r="A25" s="22">
        <v>1.0</v>
      </c>
      <c r="B25" s="36">
        <v>44888.0</v>
      </c>
      <c r="C25" s="57">
        <v>6.0</v>
      </c>
      <c r="D25" s="58">
        <v>3.0</v>
      </c>
      <c r="E25" s="45">
        <f t="shared" ref="E25:E26" si="6">E24-D25</f>
        <v>4</v>
      </c>
      <c r="F25" s="39">
        <f>F24-G23</f>
        <v>6.666666667</v>
      </c>
      <c r="G25" s="46"/>
    </row>
    <row r="26">
      <c r="A26" s="22">
        <v>2.0</v>
      </c>
      <c r="B26" s="36">
        <v>44893.0</v>
      </c>
      <c r="C26" s="57">
        <v>0.0</v>
      </c>
      <c r="D26" s="58">
        <v>2.0</v>
      </c>
      <c r="E26" s="45">
        <f t="shared" si="6"/>
        <v>2</v>
      </c>
      <c r="F26" s="39">
        <f>F25-G23</f>
        <v>3.333333333</v>
      </c>
      <c r="G26" s="47"/>
    </row>
    <row r="27">
      <c r="A27" s="22"/>
      <c r="B27" s="36"/>
      <c r="C27" s="57"/>
      <c r="D27" s="58"/>
      <c r="E27" s="45"/>
      <c r="F27" s="39"/>
      <c r="G27" s="46"/>
    </row>
    <row r="28">
      <c r="A28" s="22"/>
      <c r="B28" s="36"/>
      <c r="C28" s="57"/>
      <c r="D28" s="58"/>
      <c r="E28" s="45"/>
      <c r="F28" s="39"/>
      <c r="G28" s="46"/>
    </row>
    <row r="29">
      <c r="A29" s="22"/>
      <c r="B29" s="36"/>
      <c r="C29" s="57"/>
      <c r="D29" s="58"/>
      <c r="E29" s="45"/>
      <c r="F29" s="39"/>
      <c r="G29" s="46"/>
    </row>
    <row r="30">
      <c r="A30" s="48"/>
      <c r="B30" s="49"/>
      <c r="C30" s="63"/>
      <c r="D30" s="64"/>
      <c r="E30" s="52"/>
      <c r="F30" s="53"/>
      <c r="G30" s="46"/>
    </row>
    <row r="31">
      <c r="A31" s="74"/>
      <c r="B31" s="75"/>
      <c r="C31" s="76"/>
      <c r="D31" s="76"/>
      <c r="E31" s="77"/>
      <c r="F31" s="78"/>
      <c r="G31" s="46"/>
    </row>
    <row r="32">
      <c r="C32" s="46"/>
      <c r="G32" s="46"/>
    </row>
    <row r="33">
      <c r="C33" s="46"/>
      <c r="G33" s="46"/>
    </row>
    <row r="34">
      <c r="C34" s="46"/>
      <c r="G34" s="46"/>
    </row>
    <row r="35">
      <c r="A35" s="13" t="s">
        <v>14</v>
      </c>
      <c r="E35" s="14" t="s">
        <v>7</v>
      </c>
      <c r="F35" s="15" t="s">
        <v>8</v>
      </c>
      <c r="G35" s="16">
        <v>8.0</v>
      </c>
    </row>
    <row r="36">
      <c r="A36" s="22" t="s">
        <v>10</v>
      </c>
      <c r="B36" s="23" t="s">
        <v>0</v>
      </c>
      <c r="C36" s="24" t="s">
        <v>1</v>
      </c>
      <c r="D36" s="25" t="s">
        <v>11</v>
      </c>
      <c r="E36" s="60">
        <f>G35</f>
        <v>8</v>
      </c>
      <c r="F36" s="27" t="s">
        <v>12</v>
      </c>
      <c r="G36" s="28">
        <f>8/3</f>
        <v>2.666666667</v>
      </c>
    </row>
    <row r="37">
      <c r="A37" s="35">
        <v>0.0</v>
      </c>
      <c r="B37" s="36">
        <v>44887.0</v>
      </c>
      <c r="C37" s="61">
        <v>4.0</v>
      </c>
      <c r="D37" s="62">
        <v>3.0</v>
      </c>
      <c r="E37" s="20">
        <f>G35-D37</f>
        <v>5</v>
      </c>
      <c r="F37" s="39">
        <f>G35</f>
        <v>8</v>
      </c>
    </row>
    <row r="38">
      <c r="A38" s="22">
        <v>1.0</v>
      </c>
      <c r="B38" s="36">
        <v>44892.0</v>
      </c>
      <c r="C38" s="57">
        <v>4.0</v>
      </c>
      <c r="D38" s="58">
        <v>3.0</v>
      </c>
      <c r="E38" s="45">
        <f t="shared" ref="E38:E39" si="7">E37-D38</f>
        <v>2</v>
      </c>
      <c r="F38" s="39">
        <f>F37-G36</f>
        <v>5.333333333</v>
      </c>
      <c r="G38" s="46"/>
    </row>
    <row r="39">
      <c r="A39" s="22">
        <v>2.0</v>
      </c>
      <c r="B39" s="36">
        <v>44893.0</v>
      </c>
      <c r="C39" s="57">
        <v>4.0</v>
      </c>
      <c r="D39" s="58">
        <v>4.0</v>
      </c>
      <c r="E39" s="45">
        <f t="shared" si="7"/>
        <v>-2</v>
      </c>
      <c r="F39" s="39">
        <f>F38-G36</f>
        <v>2.666666667</v>
      </c>
      <c r="G39" s="47"/>
    </row>
    <row r="40">
      <c r="A40" s="22"/>
      <c r="B40" s="36"/>
      <c r="C40" s="57"/>
      <c r="D40" s="58"/>
      <c r="E40" s="45"/>
      <c r="F40" s="39"/>
      <c r="G40" s="46"/>
    </row>
    <row r="41">
      <c r="A41" s="22"/>
      <c r="B41" s="36"/>
      <c r="C41" s="57"/>
      <c r="D41" s="58"/>
      <c r="E41" s="45"/>
      <c r="F41" s="39"/>
      <c r="G41" s="46"/>
    </row>
    <row r="42">
      <c r="A42" s="22"/>
      <c r="B42" s="36"/>
      <c r="C42" s="57"/>
      <c r="D42" s="58"/>
      <c r="E42" s="45"/>
      <c r="F42" s="39"/>
      <c r="G42" s="46"/>
    </row>
    <row r="43">
      <c r="A43" s="48"/>
      <c r="B43" s="49"/>
      <c r="C43" s="63"/>
      <c r="D43" s="64"/>
      <c r="E43" s="52"/>
      <c r="F43" s="53"/>
      <c r="G43" s="46"/>
    </row>
    <row r="44">
      <c r="A44" s="74"/>
      <c r="B44" s="75"/>
      <c r="C44" s="76"/>
      <c r="D44" s="76"/>
      <c r="E44" s="77"/>
      <c r="F44" s="78"/>
      <c r="G44" s="46"/>
    </row>
    <row r="45">
      <c r="A45" s="65"/>
      <c r="B45" s="65"/>
      <c r="C45" s="65"/>
      <c r="D45" s="65"/>
      <c r="E45" s="59"/>
      <c r="F45" s="46"/>
      <c r="G45" s="46"/>
    </row>
    <row r="46">
      <c r="A46" s="65"/>
      <c r="B46" s="65"/>
      <c r="C46" s="65"/>
      <c r="D46" s="65"/>
      <c r="E46" s="59"/>
      <c r="F46" s="46"/>
      <c r="G46" s="46"/>
    </row>
    <row r="47">
      <c r="A47" s="46"/>
      <c r="B47" s="46"/>
      <c r="C47" s="46"/>
      <c r="D47" s="46"/>
      <c r="E47" s="46"/>
      <c r="F47" s="46"/>
      <c r="G47" s="46"/>
    </row>
    <row r="48">
      <c r="A48" s="13" t="s">
        <v>15</v>
      </c>
      <c r="E48" s="14" t="s">
        <v>7</v>
      </c>
      <c r="F48" s="15" t="s">
        <v>8</v>
      </c>
      <c r="G48" s="16">
        <v>18.0</v>
      </c>
      <c r="M48" s="66"/>
    </row>
    <row r="49">
      <c r="A49" s="22" t="s">
        <v>10</v>
      </c>
      <c r="B49" s="23" t="s">
        <v>0</v>
      </c>
      <c r="C49" s="24" t="s">
        <v>1</v>
      </c>
      <c r="D49" s="25" t="s">
        <v>11</v>
      </c>
      <c r="E49" s="60">
        <f>G48</f>
        <v>18</v>
      </c>
      <c r="F49" s="27" t="s">
        <v>12</v>
      </c>
      <c r="G49" s="67">
        <f>18/5</f>
        <v>3.6</v>
      </c>
    </row>
    <row r="50">
      <c r="A50" s="35">
        <v>0.0</v>
      </c>
      <c r="B50" s="36">
        <v>44887.0</v>
      </c>
      <c r="C50" s="61">
        <v>5.0</v>
      </c>
      <c r="D50" s="62">
        <v>4.0</v>
      </c>
      <c r="E50" s="20">
        <f>G48-D50</f>
        <v>14</v>
      </c>
      <c r="F50" s="39">
        <f>G48</f>
        <v>18</v>
      </c>
    </row>
    <row r="51">
      <c r="A51" s="22">
        <v>1.0</v>
      </c>
      <c r="B51" s="36">
        <v>44888.0</v>
      </c>
      <c r="C51" s="57">
        <v>4.0</v>
      </c>
      <c r="D51" s="58">
        <v>3.0</v>
      </c>
      <c r="E51" s="45">
        <f t="shared" ref="E51:E54" si="8">E50-D51</f>
        <v>11</v>
      </c>
      <c r="F51" s="39">
        <f>F50-G49</f>
        <v>14.4</v>
      </c>
      <c r="G51" s="46"/>
    </row>
    <row r="52">
      <c r="A52" s="22">
        <v>2.0</v>
      </c>
      <c r="B52" s="36">
        <v>44891.0</v>
      </c>
      <c r="C52" s="57">
        <v>5.0</v>
      </c>
      <c r="D52" s="58">
        <v>4.0</v>
      </c>
      <c r="E52" s="45">
        <f t="shared" si="8"/>
        <v>7</v>
      </c>
      <c r="F52" s="39">
        <f>F51-G49</f>
        <v>10.8</v>
      </c>
      <c r="G52" s="47"/>
    </row>
    <row r="53">
      <c r="A53" s="22">
        <v>3.0</v>
      </c>
      <c r="B53" s="36">
        <v>44892.0</v>
      </c>
      <c r="C53" s="57">
        <v>4.0</v>
      </c>
      <c r="D53" s="58">
        <v>3.0</v>
      </c>
      <c r="E53" s="45">
        <f t="shared" si="8"/>
        <v>4</v>
      </c>
      <c r="F53" s="39">
        <f>F52-G49</f>
        <v>7.2</v>
      </c>
      <c r="G53" s="46"/>
    </row>
    <row r="54">
      <c r="A54" s="22">
        <v>4.0</v>
      </c>
      <c r="B54" s="36">
        <v>44893.0</v>
      </c>
      <c r="C54" s="57">
        <v>6.0</v>
      </c>
      <c r="D54" s="58">
        <v>4.0</v>
      </c>
      <c r="E54" s="45">
        <f t="shared" si="8"/>
        <v>0</v>
      </c>
      <c r="F54" s="39">
        <f>F53-G49</f>
        <v>3.6</v>
      </c>
      <c r="G54" s="46"/>
    </row>
    <row r="55">
      <c r="A55" s="22"/>
      <c r="B55" s="36"/>
      <c r="C55" s="57"/>
      <c r="D55" s="58"/>
      <c r="E55" s="45"/>
      <c r="F55" s="39"/>
      <c r="G55" s="46"/>
    </row>
    <row r="56">
      <c r="A56" s="48"/>
      <c r="B56" s="49"/>
      <c r="C56" s="63"/>
      <c r="D56" s="64"/>
      <c r="E56" s="52"/>
      <c r="F56" s="53"/>
      <c r="G56" s="46"/>
    </row>
    <row r="57">
      <c r="A57" s="74"/>
      <c r="B57" s="75"/>
      <c r="C57" s="76"/>
      <c r="D57" s="76"/>
      <c r="E57" s="77"/>
      <c r="F57" s="78"/>
      <c r="G57" s="46"/>
    </row>
    <row r="58">
      <c r="C58" s="46"/>
    </row>
    <row r="61">
      <c r="A61" s="13" t="s">
        <v>16</v>
      </c>
      <c r="E61" s="14" t="s">
        <v>7</v>
      </c>
      <c r="F61" s="15" t="s">
        <v>8</v>
      </c>
      <c r="G61" s="16">
        <v>8.0</v>
      </c>
    </row>
    <row r="62">
      <c r="A62" s="22" t="s">
        <v>10</v>
      </c>
      <c r="B62" s="23" t="s">
        <v>0</v>
      </c>
      <c r="C62" s="24" t="s">
        <v>1</v>
      </c>
      <c r="D62" s="25" t="s">
        <v>11</v>
      </c>
      <c r="E62" s="60">
        <f>G61</f>
        <v>8</v>
      </c>
      <c r="F62" s="27" t="s">
        <v>12</v>
      </c>
      <c r="G62" s="28">
        <f>8/3</f>
        <v>2.666666667</v>
      </c>
    </row>
    <row r="63">
      <c r="A63" s="35">
        <v>0.0</v>
      </c>
      <c r="B63" s="36">
        <v>44887.0</v>
      </c>
      <c r="C63" s="61">
        <v>4.0</v>
      </c>
      <c r="D63" s="62">
        <v>3.0</v>
      </c>
      <c r="E63" s="20">
        <f>G61-D63</f>
        <v>5</v>
      </c>
      <c r="F63" s="39">
        <f>G61</f>
        <v>8</v>
      </c>
    </row>
    <row r="64">
      <c r="A64" s="22">
        <v>1.0</v>
      </c>
      <c r="B64" s="36">
        <v>44888.0</v>
      </c>
      <c r="C64" s="61">
        <v>4.0</v>
      </c>
      <c r="D64" s="62">
        <v>3.0</v>
      </c>
      <c r="E64" s="45">
        <f t="shared" ref="E64:E65" si="9">E63-D64</f>
        <v>2</v>
      </c>
      <c r="F64" s="39">
        <f>F63-G62</f>
        <v>5.333333333</v>
      </c>
      <c r="G64" s="46"/>
    </row>
    <row r="65">
      <c r="A65" s="22">
        <v>2.0</v>
      </c>
      <c r="B65" s="36">
        <v>44889.0</v>
      </c>
      <c r="C65" s="57">
        <v>2.0</v>
      </c>
      <c r="D65" s="58">
        <v>1.0</v>
      </c>
      <c r="E65" s="45">
        <f t="shared" si="9"/>
        <v>1</v>
      </c>
      <c r="F65" s="39">
        <f>F64-G62</f>
        <v>2.666666667</v>
      </c>
      <c r="G65" s="47"/>
    </row>
    <row r="66">
      <c r="A66" s="22"/>
      <c r="B66" s="36"/>
      <c r="C66" s="57"/>
      <c r="D66" s="58"/>
      <c r="E66" s="45"/>
      <c r="F66" s="39"/>
      <c r="G66" s="46"/>
    </row>
    <row r="67">
      <c r="A67" s="22"/>
      <c r="B67" s="36"/>
      <c r="C67" s="57"/>
      <c r="D67" s="58"/>
      <c r="E67" s="45"/>
      <c r="F67" s="39"/>
      <c r="G67" s="46"/>
    </row>
    <row r="68">
      <c r="A68" s="22"/>
      <c r="B68" s="36"/>
      <c r="C68" s="57"/>
      <c r="D68" s="58"/>
      <c r="E68" s="45"/>
      <c r="F68" s="39"/>
      <c r="G68" s="46"/>
    </row>
    <row r="69">
      <c r="A69" s="48"/>
      <c r="B69" s="49"/>
      <c r="C69" s="63"/>
      <c r="D69" s="64"/>
      <c r="E69" s="52"/>
      <c r="F69" s="53"/>
      <c r="G69" s="46"/>
    </row>
    <row r="70">
      <c r="A70" s="74"/>
      <c r="B70" s="75"/>
      <c r="C70" s="76"/>
      <c r="D70" s="76"/>
      <c r="E70" s="77"/>
      <c r="F70" s="78"/>
      <c r="G70" s="46"/>
    </row>
    <row r="74">
      <c r="A74" s="13" t="s">
        <v>17</v>
      </c>
      <c r="E74" s="14" t="s">
        <v>7</v>
      </c>
      <c r="F74" s="15" t="s">
        <v>8</v>
      </c>
      <c r="G74" s="16">
        <v>9.0</v>
      </c>
    </row>
    <row r="75">
      <c r="A75" s="22" t="s">
        <v>10</v>
      </c>
      <c r="B75" s="23" t="s">
        <v>0</v>
      </c>
      <c r="C75" s="24" t="s">
        <v>1</v>
      </c>
      <c r="D75" s="25" t="s">
        <v>11</v>
      </c>
      <c r="E75" s="60">
        <f>G74</f>
        <v>9</v>
      </c>
      <c r="F75" s="27" t="s">
        <v>12</v>
      </c>
      <c r="G75" s="28">
        <f>9/7</f>
        <v>1.285714286</v>
      </c>
    </row>
    <row r="76">
      <c r="A76" s="35">
        <v>0.0</v>
      </c>
      <c r="B76" s="36">
        <v>44887.0</v>
      </c>
      <c r="C76" s="61">
        <v>3.0</v>
      </c>
      <c r="D76" s="62">
        <v>2.0</v>
      </c>
      <c r="E76" s="20">
        <f>G74-D76</f>
        <v>7</v>
      </c>
      <c r="F76" s="39">
        <f>G74</f>
        <v>9</v>
      </c>
    </row>
    <row r="77">
      <c r="A77" s="22">
        <v>1.0</v>
      </c>
      <c r="B77" s="36">
        <v>44888.0</v>
      </c>
      <c r="C77" s="61">
        <v>1.0</v>
      </c>
      <c r="D77" s="62">
        <v>1.0</v>
      </c>
      <c r="E77" s="45">
        <f t="shared" ref="E77:E82" si="10">E76-D77</f>
        <v>6</v>
      </c>
      <c r="F77" s="39">
        <f>F76-G75</f>
        <v>7.714285714</v>
      </c>
      <c r="G77" s="46"/>
    </row>
    <row r="78">
      <c r="A78" s="22">
        <v>2.0</v>
      </c>
      <c r="B78" s="36">
        <v>44889.0</v>
      </c>
      <c r="C78" s="57">
        <v>0.0</v>
      </c>
      <c r="D78" s="58">
        <v>0.0</v>
      </c>
      <c r="E78" s="45">
        <f t="shared" si="10"/>
        <v>6</v>
      </c>
      <c r="F78" s="39">
        <f>F77-G75</f>
        <v>6.428571429</v>
      </c>
      <c r="G78" s="47"/>
    </row>
    <row r="79">
      <c r="A79" s="22">
        <v>3.0</v>
      </c>
      <c r="B79" s="36">
        <v>44890.0</v>
      </c>
      <c r="C79" s="57">
        <v>0.0</v>
      </c>
      <c r="D79" s="58">
        <v>0.0</v>
      </c>
      <c r="E79" s="45">
        <f t="shared" si="10"/>
        <v>6</v>
      </c>
      <c r="F79" s="39">
        <f>F78-G75</f>
        <v>5.142857143</v>
      </c>
      <c r="G79" s="46"/>
    </row>
    <row r="80">
      <c r="A80" s="22">
        <v>4.0</v>
      </c>
      <c r="B80" s="36">
        <v>44891.0</v>
      </c>
      <c r="C80" s="57">
        <v>0.0</v>
      </c>
      <c r="D80" s="58">
        <v>0.0</v>
      </c>
      <c r="E80" s="45">
        <f t="shared" si="10"/>
        <v>6</v>
      </c>
      <c r="F80" s="39">
        <f>F79-G75</f>
        <v>3.857142857</v>
      </c>
      <c r="G80" s="46"/>
    </row>
    <row r="81">
      <c r="A81" s="22">
        <v>5.0</v>
      </c>
      <c r="B81" s="36">
        <v>44892.0</v>
      </c>
      <c r="C81" s="57">
        <v>2.0</v>
      </c>
      <c r="D81" s="58">
        <v>2.0</v>
      </c>
      <c r="E81" s="45">
        <f t="shared" si="10"/>
        <v>4</v>
      </c>
      <c r="F81" s="39">
        <f>F80-G75</f>
        <v>2.571428571</v>
      </c>
      <c r="G81" s="46"/>
    </row>
    <row r="82">
      <c r="A82" s="48">
        <v>6.0</v>
      </c>
      <c r="B82" s="49">
        <v>44893.0</v>
      </c>
      <c r="C82" s="63">
        <v>2.0</v>
      </c>
      <c r="D82" s="64">
        <v>1.0</v>
      </c>
      <c r="E82" s="52">
        <f t="shared" si="10"/>
        <v>3</v>
      </c>
      <c r="F82" s="53">
        <f>F81-G75</f>
        <v>1.285714286</v>
      </c>
      <c r="G82" s="46"/>
    </row>
    <row r="83">
      <c r="A83" s="74"/>
      <c r="B83" s="75"/>
      <c r="C83" s="76"/>
      <c r="D83" s="76"/>
      <c r="E83" s="77"/>
      <c r="F83" s="78"/>
    </row>
  </sheetData>
  <mergeCells count="6">
    <mergeCell ref="A1:F1"/>
    <mergeCell ref="A2:F2"/>
    <mergeCell ref="A3:F3"/>
    <mergeCell ref="A4:F4"/>
    <mergeCell ref="A5:F5"/>
    <mergeCell ref="A6:F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>
      <c r="A3" s="5" t="s">
        <v>2</v>
      </c>
      <c r="B3" s="2"/>
      <c r="C3" s="2"/>
      <c r="D3" s="2"/>
      <c r="E3" s="2"/>
      <c r="F3" s="3"/>
    </row>
    <row r="4">
      <c r="A4" s="6" t="s">
        <v>3</v>
      </c>
      <c r="B4" s="2"/>
      <c r="C4" s="2"/>
      <c r="D4" s="2"/>
      <c r="E4" s="2"/>
      <c r="F4" s="3"/>
      <c r="G4" s="7"/>
      <c r="H4" s="7"/>
    </row>
    <row r="5">
      <c r="A5" s="8" t="s">
        <v>4</v>
      </c>
      <c r="B5" s="2"/>
      <c r="C5" s="2"/>
      <c r="D5" s="2"/>
      <c r="E5" s="2"/>
      <c r="F5" s="3"/>
    </row>
    <row r="6">
      <c r="A6" s="9" t="s">
        <v>5</v>
      </c>
      <c r="B6" s="2"/>
      <c r="C6" s="2"/>
      <c r="D6" s="2"/>
      <c r="E6" s="2"/>
      <c r="F6" s="3"/>
    </row>
    <row r="8">
      <c r="A8" s="10"/>
      <c r="D8" s="7"/>
      <c r="F8" s="11"/>
      <c r="G8" s="12"/>
    </row>
    <row r="9">
      <c r="A9" s="13" t="s">
        <v>6</v>
      </c>
      <c r="E9" s="14" t="s">
        <v>7</v>
      </c>
      <c r="F9" s="15" t="s">
        <v>8</v>
      </c>
      <c r="G9" s="16">
        <v>35.0</v>
      </c>
      <c r="M9" s="17" t="s">
        <v>9</v>
      </c>
      <c r="N9" s="18"/>
      <c r="O9" s="18"/>
      <c r="P9" s="19"/>
      <c r="Q9" s="20" t="s">
        <v>7</v>
      </c>
      <c r="R9" s="21" t="s">
        <v>8</v>
      </c>
      <c r="S9" s="21">
        <f>G9+G22+G35+G48+G61+G74</f>
        <v>120</v>
      </c>
    </row>
    <row r="10">
      <c r="A10" s="22" t="s">
        <v>10</v>
      </c>
      <c r="B10" s="23" t="s">
        <v>0</v>
      </c>
      <c r="C10" s="24" t="s">
        <v>1</v>
      </c>
      <c r="D10" s="25" t="s">
        <v>11</v>
      </c>
      <c r="E10" s="60">
        <f>G9</f>
        <v>35</v>
      </c>
      <c r="F10" s="27" t="s">
        <v>12</v>
      </c>
      <c r="G10" s="28">
        <f>G9/(A15+1)</f>
        <v>7</v>
      </c>
      <c r="M10" s="29" t="s">
        <v>10</v>
      </c>
      <c r="N10" s="30" t="s">
        <v>0</v>
      </c>
      <c r="O10" s="31" t="s">
        <v>1</v>
      </c>
      <c r="P10" s="32" t="s">
        <v>11</v>
      </c>
      <c r="Q10" s="33">
        <f>S9</f>
        <v>120</v>
      </c>
      <c r="R10" s="34" t="s">
        <v>12</v>
      </c>
      <c r="S10" s="34">
        <f>S9/(M19+1)</f>
        <v>13.33333333</v>
      </c>
    </row>
    <row r="11">
      <c r="A11" s="35">
        <v>0.0</v>
      </c>
      <c r="B11" s="36">
        <v>44894.0</v>
      </c>
      <c r="C11" s="61">
        <v>7.0</v>
      </c>
      <c r="D11" s="62">
        <v>6.0</v>
      </c>
      <c r="E11" s="20">
        <f>G9-D11</f>
        <v>29</v>
      </c>
      <c r="F11" s="39">
        <f>G9</f>
        <v>35</v>
      </c>
      <c r="M11" s="29">
        <v>0.0</v>
      </c>
      <c r="N11" s="36">
        <v>44894.0</v>
      </c>
      <c r="O11" s="40">
        <f t="shared" ref="O11:P11" si="1">C11+C37+C50+C63+C76
</f>
        <v>15</v>
      </c>
      <c r="P11" s="41">
        <f t="shared" si="1"/>
        <v>12</v>
      </c>
      <c r="Q11" s="42">
        <f>S9-P11</f>
        <v>108</v>
      </c>
      <c r="R11" s="43">
        <f>S9-S10</f>
        <v>106.6666667</v>
      </c>
      <c r="S11" s="44"/>
    </row>
    <row r="12">
      <c r="A12" s="22">
        <v>1.0</v>
      </c>
      <c r="B12" s="36">
        <v>44895.0</v>
      </c>
      <c r="C12" s="57">
        <v>5.0</v>
      </c>
      <c r="D12" s="58">
        <v>4.0</v>
      </c>
      <c r="E12" s="45">
        <f t="shared" ref="E12:E15" si="3">E11-D12</f>
        <v>25</v>
      </c>
      <c r="F12" s="39">
        <f>F11-G10</f>
        <v>28</v>
      </c>
      <c r="G12" s="46"/>
      <c r="M12" s="29">
        <v>1.0</v>
      </c>
      <c r="N12" s="36">
        <v>44895.0</v>
      </c>
      <c r="O12" s="40">
        <f t="shared" ref="O12:P12" si="2">C12+C25+C38+C51+C64+C77
</f>
        <v>25</v>
      </c>
      <c r="P12" s="41">
        <f t="shared" si="2"/>
        <v>20</v>
      </c>
      <c r="Q12" s="42">
        <f t="shared" ref="Q12:Q19" si="5">Q11-P12</f>
        <v>88</v>
      </c>
      <c r="R12" s="43">
        <f>R11-S10</f>
        <v>93.33333333</v>
      </c>
      <c r="S12" s="44"/>
    </row>
    <row r="13">
      <c r="A13" s="22">
        <v>2.0</v>
      </c>
      <c r="B13" s="36">
        <v>44897.0</v>
      </c>
      <c r="C13" s="57">
        <v>4.0</v>
      </c>
      <c r="D13" s="58">
        <v>3.0</v>
      </c>
      <c r="E13" s="45">
        <f t="shared" si="3"/>
        <v>22</v>
      </c>
      <c r="F13" s="39">
        <f>F12-G10</f>
        <v>21</v>
      </c>
      <c r="G13" s="47"/>
      <c r="M13" s="29">
        <v>2.0</v>
      </c>
      <c r="N13" s="36">
        <v>44896.0</v>
      </c>
      <c r="O13" s="79">
        <f t="shared" ref="O13:P13" si="4">C52+C65+C78</f>
        <v>8</v>
      </c>
      <c r="P13" s="41">
        <f t="shared" si="4"/>
        <v>7</v>
      </c>
      <c r="Q13" s="42">
        <f t="shared" si="5"/>
        <v>81</v>
      </c>
      <c r="R13" s="43">
        <f>R12-S10</f>
        <v>80</v>
      </c>
      <c r="S13" s="44"/>
    </row>
    <row r="14">
      <c r="A14" s="22">
        <v>3.0</v>
      </c>
      <c r="B14" s="36">
        <v>44901.0</v>
      </c>
      <c r="C14" s="57">
        <v>5.0</v>
      </c>
      <c r="D14" s="58">
        <v>3.0</v>
      </c>
      <c r="E14" s="45">
        <f t="shared" si="3"/>
        <v>19</v>
      </c>
      <c r="F14" s="39">
        <f>F13-G10</f>
        <v>14</v>
      </c>
      <c r="G14" s="46"/>
      <c r="M14" s="29">
        <v>3.0</v>
      </c>
      <c r="N14" s="36">
        <v>44897.0</v>
      </c>
      <c r="O14" s="40">
        <f t="shared" ref="O14:P14" si="6">C13+C66+C79</f>
        <v>9</v>
      </c>
      <c r="P14" s="41">
        <f t="shared" si="6"/>
        <v>7</v>
      </c>
      <c r="Q14" s="42">
        <f t="shared" si="5"/>
        <v>74</v>
      </c>
      <c r="R14" s="43">
        <f>R13-S10</f>
        <v>66.66666667</v>
      </c>
      <c r="S14" s="44"/>
    </row>
    <row r="15">
      <c r="A15" s="22">
        <v>4.0</v>
      </c>
      <c r="B15" s="36">
        <v>44902.0</v>
      </c>
      <c r="C15" s="57">
        <v>6.0</v>
      </c>
      <c r="D15" s="58">
        <v>5.0</v>
      </c>
      <c r="E15" s="45">
        <f t="shared" si="3"/>
        <v>14</v>
      </c>
      <c r="F15" s="39">
        <f>F14-G10</f>
        <v>7</v>
      </c>
      <c r="G15" s="46"/>
      <c r="M15" s="29">
        <v>4.0</v>
      </c>
      <c r="N15" s="36">
        <v>44898.0</v>
      </c>
      <c r="O15" s="40">
        <f t="shared" ref="O15:P15" si="7">C39+C67+C80</f>
        <v>7</v>
      </c>
      <c r="P15" s="41">
        <f t="shared" si="7"/>
        <v>6</v>
      </c>
      <c r="Q15" s="42">
        <f t="shared" si="5"/>
        <v>68</v>
      </c>
      <c r="R15" s="43">
        <f>R14-S10</f>
        <v>53.33333333</v>
      </c>
      <c r="S15" s="44"/>
    </row>
    <row r="16">
      <c r="A16" s="22"/>
      <c r="B16" s="36"/>
      <c r="C16" s="57"/>
      <c r="D16" s="58"/>
      <c r="E16" s="45"/>
      <c r="F16" s="39"/>
      <c r="G16" s="46"/>
      <c r="M16" s="29">
        <v>5.0</v>
      </c>
      <c r="N16" s="36">
        <v>44899.0</v>
      </c>
      <c r="O16" s="40">
        <f t="shared" ref="O16:P16" si="8">C26+C40+C53+C68+C81
</f>
        <v>12</v>
      </c>
      <c r="P16" s="41">
        <f t="shared" si="8"/>
        <v>12</v>
      </c>
      <c r="Q16" s="42">
        <f t="shared" si="5"/>
        <v>56</v>
      </c>
      <c r="R16" s="43">
        <f>R15-S10</f>
        <v>40</v>
      </c>
      <c r="S16" s="44"/>
    </row>
    <row r="17">
      <c r="A17" s="48"/>
      <c r="B17" s="36"/>
      <c r="C17" s="63"/>
      <c r="D17" s="64"/>
      <c r="E17" s="52"/>
      <c r="F17" s="53"/>
      <c r="G17" s="46"/>
      <c r="M17" s="54">
        <v>6.0</v>
      </c>
      <c r="N17" s="36">
        <v>44900.0</v>
      </c>
      <c r="O17" s="40">
        <f t="shared" ref="O17:P17" si="9">C17+C30+C43+C56+C69
</f>
        <v>10</v>
      </c>
      <c r="P17" s="41">
        <f t="shared" si="9"/>
        <v>8</v>
      </c>
      <c r="Q17" s="55">
        <f t="shared" si="5"/>
        <v>48</v>
      </c>
      <c r="R17" s="56">
        <f>R16-S10</f>
        <v>26.66666667</v>
      </c>
      <c r="S17" s="44"/>
    </row>
    <row r="18">
      <c r="A18" s="22"/>
      <c r="B18" s="36"/>
      <c r="C18" s="57"/>
      <c r="D18" s="58"/>
      <c r="E18" s="45"/>
      <c r="F18" s="39"/>
      <c r="G18" s="46"/>
      <c r="M18" s="22">
        <v>7.0</v>
      </c>
      <c r="N18" s="36">
        <v>44901.0</v>
      </c>
      <c r="O18" s="57">
        <f t="shared" ref="O18:P18" si="10">C14+C28+C55+C70+C83
</f>
        <v>19</v>
      </c>
      <c r="P18" s="58">
        <f t="shared" si="10"/>
        <v>14</v>
      </c>
      <c r="Q18" s="45">
        <f t="shared" si="5"/>
        <v>34</v>
      </c>
      <c r="R18" s="39">
        <f>R17-S10</f>
        <v>13.33333333</v>
      </c>
      <c r="S18" s="44"/>
    </row>
    <row r="19">
      <c r="A19" s="22"/>
      <c r="B19" s="36"/>
      <c r="C19" s="57"/>
      <c r="D19" s="58"/>
      <c r="E19" s="45"/>
      <c r="F19" s="39"/>
      <c r="G19" s="46"/>
      <c r="M19" s="22">
        <v>8.0</v>
      </c>
      <c r="N19" s="36">
        <v>44902.0</v>
      </c>
      <c r="O19" s="57">
        <f t="shared" ref="O19:P19" si="11">C15+C29+C41+C56+C71+C84
</f>
        <v>30</v>
      </c>
      <c r="P19" s="58">
        <f t="shared" si="11"/>
        <v>26</v>
      </c>
      <c r="Q19" s="45">
        <f t="shared" si="5"/>
        <v>8</v>
      </c>
      <c r="R19" s="39">
        <f>R18-S10</f>
        <v>0</v>
      </c>
    </row>
    <row r="20">
      <c r="A20" s="10"/>
      <c r="D20" s="7"/>
      <c r="F20" s="11"/>
      <c r="G20" s="12"/>
    </row>
    <row r="21">
      <c r="A21" s="10"/>
      <c r="D21" s="7"/>
      <c r="F21" s="11"/>
      <c r="G21" s="12"/>
    </row>
    <row r="22">
      <c r="A22" s="13" t="s">
        <v>13</v>
      </c>
      <c r="E22" s="14" t="s">
        <v>7</v>
      </c>
      <c r="F22" s="15" t="s">
        <v>8</v>
      </c>
      <c r="G22" s="16">
        <v>18.0</v>
      </c>
    </row>
    <row r="23">
      <c r="A23" s="22" t="s">
        <v>10</v>
      </c>
      <c r="B23" s="23" t="s">
        <v>0</v>
      </c>
      <c r="C23" s="24" t="s">
        <v>1</v>
      </c>
      <c r="D23" s="25" t="s">
        <v>11</v>
      </c>
      <c r="E23" s="60">
        <f>G22</f>
        <v>18</v>
      </c>
      <c r="F23" s="27" t="s">
        <v>12</v>
      </c>
      <c r="G23" s="28">
        <f>18/6</f>
        <v>3</v>
      </c>
    </row>
    <row r="24">
      <c r="A24" s="35">
        <v>0.0</v>
      </c>
      <c r="B24" s="36">
        <v>44894.0</v>
      </c>
      <c r="C24" s="61">
        <v>4.0</v>
      </c>
      <c r="D24" s="62">
        <v>3.0</v>
      </c>
      <c r="E24" s="20">
        <f>G22-D24</f>
        <v>15</v>
      </c>
      <c r="F24" s="39">
        <f>G22</f>
        <v>18</v>
      </c>
    </row>
    <row r="25">
      <c r="A25" s="22">
        <v>1.0</v>
      </c>
      <c r="B25" s="36">
        <v>44895.0</v>
      </c>
      <c r="C25" s="57">
        <v>5.0</v>
      </c>
      <c r="D25" s="58">
        <v>4.0</v>
      </c>
      <c r="E25" s="45">
        <f t="shared" ref="E25:E29" si="12">E24-D25</f>
        <v>11</v>
      </c>
      <c r="F25" s="39">
        <f>F24-G23</f>
        <v>15</v>
      </c>
      <c r="G25" s="46"/>
    </row>
    <row r="26">
      <c r="A26" s="22">
        <v>2.0</v>
      </c>
      <c r="B26" s="36">
        <v>44899.0</v>
      </c>
      <c r="C26" s="57">
        <v>1.0</v>
      </c>
      <c r="D26" s="58">
        <v>1.0</v>
      </c>
      <c r="E26" s="45">
        <f t="shared" si="12"/>
        <v>10</v>
      </c>
      <c r="F26" s="39">
        <f>F25-G23</f>
        <v>12</v>
      </c>
      <c r="G26" s="47"/>
    </row>
    <row r="27">
      <c r="A27" s="22">
        <v>3.0</v>
      </c>
      <c r="B27" s="36">
        <v>44900.0</v>
      </c>
      <c r="C27" s="63">
        <v>5.0</v>
      </c>
      <c r="D27" s="64">
        <v>2.0</v>
      </c>
      <c r="E27" s="45">
        <f t="shared" si="12"/>
        <v>8</v>
      </c>
      <c r="F27" s="39">
        <f>F26-G23</f>
        <v>9</v>
      </c>
      <c r="G27" s="46"/>
    </row>
    <row r="28">
      <c r="A28" s="22">
        <v>4.0</v>
      </c>
      <c r="B28" s="36">
        <v>44901.0</v>
      </c>
      <c r="C28" s="57">
        <v>5.0</v>
      </c>
      <c r="D28" s="58">
        <v>5.0</v>
      </c>
      <c r="E28" s="45">
        <f t="shared" si="12"/>
        <v>3</v>
      </c>
      <c r="F28" s="39">
        <f>F27-G23</f>
        <v>6</v>
      </c>
      <c r="G28" s="46"/>
    </row>
    <row r="29">
      <c r="A29" s="22">
        <v>5.0</v>
      </c>
      <c r="B29" s="36">
        <v>44902.0</v>
      </c>
      <c r="C29" s="57">
        <v>5.0</v>
      </c>
      <c r="D29" s="58">
        <v>5.0</v>
      </c>
      <c r="E29" s="45">
        <f t="shared" si="12"/>
        <v>-2</v>
      </c>
      <c r="F29" s="39">
        <f>F28-G23</f>
        <v>3</v>
      </c>
      <c r="G29" s="46"/>
    </row>
    <row r="30">
      <c r="A30" s="48"/>
      <c r="B30" s="36"/>
      <c r="C30" s="63"/>
      <c r="D30" s="64"/>
      <c r="E30" s="52"/>
      <c r="F30" s="39"/>
      <c r="G30" s="46"/>
    </row>
    <row r="31">
      <c r="A31" s="22"/>
      <c r="B31" s="36"/>
      <c r="C31" s="57"/>
      <c r="D31" s="58"/>
      <c r="E31" s="45"/>
      <c r="F31" s="39"/>
      <c r="G31" s="46"/>
    </row>
    <row r="32">
      <c r="A32" s="22"/>
      <c r="B32" s="36"/>
      <c r="C32" s="57"/>
      <c r="D32" s="58"/>
      <c r="E32" s="45"/>
      <c r="F32" s="39"/>
      <c r="G32" s="46"/>
    </row>
    <row r="33">
      <c r="C33" s="46"/>
      <c r="G33" s="46"/>
    </row>
    <row r="34">
      <c r="C34" s="46"/>
      <c r="G34" s="46"/>
    </row>
    <row r="35">
      <c r="A35" s="13" t="s">
        <v>14</v>
      </c>
      <c r="E35" s="14" t="s">
        <v>7</v>
      </c>
      <c r="F35" s="15" t="s">
        <v>8</v>
      </c>
      <c r="G35" s="16">
        <v>12.0</v>
      </c>
    </row>
    <row r="36">
      <c r="A36" s="22" t="s">
        <v>10</v>
      </c>
      <c r="B36" s="23" t="s">
        <v>0</v>
      </c>
      <c r="C36" s="24" t="s">
        <v>1</v>
      </c>
      <c r="D36" s="25" t="s">
        <v>11</v>
      </c>
      <c r="E36" s="60">
        <f>G35</f>
        <v>12</v>
      </c>
      <c r="F36" s="27" t="s">
        <v>12</v>
      </c>
      <c r="G36" s="28">
        <f>12/5</f>
        <v>2.4</v>
      </c>
    </row>
    <row r="37">
      <c r="A37" s="35">
        <v>0.0</v>
      </c>
      <c r="B37" s="36">
        <v>44894.0</v>
      </c>
      <c r="C37" s="61">
        <v>3.0</v>
      </c>
      <c r="D37" s="62">
        <v>2.0</v>
      </c>
      <c r="E37" s="20">
        <f>G35-D37</f>
        <v>10</v>
      </c>
      <c r="F37" s="39">
        <f>G35</f>
        <v>12</v>
      </c>
    </row>
    <row r="38">
      <c r="A38" s="22">
        <v>1.0</v>
      </c>
      <c r="B38" s="36">
        <v>44895.0</v>
      </c>
      <c r="C38" s="57">
        <v>4.0</v>
      </c>
      <c r="D38" s="58">
        <v>3.0</v>
      </c>
      <c r="E38" s="45">
        <f t="shared" ref="E38:E41" si="13">E37-D38</f>
        <v>7</v>
      </c>
      <c r="F38" s="39">
        <f>F37-G36</f>
        <v>9.6</v>
      </c>
      <c r="G38" s="46"/>
    </row>
    <row r="39">
      <c r="A39" s="22">
        <v>2.0</v>
      </c>
      <c r="B39" s="36">
        <v>44898.0</v>
      </c>
      <c r="C39" s="57">
        <v>3.0</v>
      </c>
      <c r="D39" s="58">
        <v>3.0</v>
      </c>
      <c r="E39" s="45">
        <f t="shared" si="13"/>
        <v>4</v>
      </c>
      <c r="F39" s="39">
        <f>F38-G36</f>
        <v>7.2</v>
      </c>
      <c r="G39" s="47"/>
    </row>
    <row r="40">
      <c r="A40" s="22">
        <v>3.0</v>
      </c>
      <c r="B40" s="36">
        <v>44899.0</v>
      </c>
      <c r="C40" s="57">
        <v>2.0</v>
      </c>
      <c r="D40" s="58">
        <v>1.0</v>
      </c>
      <c r="E40" s="45">
        <f t="shared" si="13"/>
        <v>3</v>
      </c>
      <c r="F40" s="39">
        <f>F39-G36</f>
        <v>4.8</v>
      </c>
      <c r="G40" s="46"/>
    </row>
    <row r="41">
      <c r="A41" s="22">
        <v>4.0</v>
      </c>
      <c r="B41" s="36">
        <v>44902.0</v>
      </c>
      <c r="C41" s="57">
        <v>6.0</v>
      </c>
      <c r="D41" s="58">
        <v>5.0</v>
      </c>
      <c r="E41" s="45">
        <f t="shared" si="13"/>
        <v>-2</v>
      </c>
      <c r="F41" s="39">
        <f>F40-G36</f>
        <v>2.4</v>
      </c>
      <c r="G41" s="46"/>
    </row>
    <row r="42">
      <c r="A42" s="22"/>
      <c r="B42" s="36"/>
      <c r="C42" s="57"/>
      <c r="D42" s="58"/>
      <c r="E42" s="45"/>
      <c r="F42" s="39"/>
      <c r="G42" s="46"/>
    </row>
    <row r="43">
      <c r="A43" s="48"/>
      <c r="B43" s="36"/>
      <c r="C43" s="63"/>
      <c r="D43" s="64"/>
      <c r="E43" s="52"/>
      <c r="F43" s="53"/>
      <c r="G43" s="46"/>
    </row>
    <row r="44">
      <c r="A44" s="22"/>
      <c r="B44" s="36"/>
      <c r="C44" s="57"/>
      <c r="D44" s="58"/>
      <c r="E44" s="45"/>
      <c r="F44" s="39"/>
      <c r="G44" s="46"/>
    </row>
    <row r="45">
      <c r="A45" s="22"/>
      <c r="B45" s="36"/>
      <c r="C45" s="57"/>
      <c r="D45" s="58"/>
      <c r="E45" s="45"/>
      <c r="F45" s="39"/>
      <c r="G45" s="46"/>
    </row>
    <row r="46">
      <c r="A46" s="65"/>
      <c r="B46" s="65"/>
      <c r="C46" s="65"/>
      <c r="D46" s="65"/>
      <c r="E46" s="59"/>
      <c r="F46" s="46"/>
      <c r="G46" s="46"/>
    </row>
    <row r="47">
      <c r="A47" s="46"/>
      <c r="B47" s="46"/>
      <c r="C47" s="46"/>
      <c r="D47" s="46"/>
      <c r="E47" s="46"/>
      <c r="F47" s="46"/>
      <c r="G47" s="46"/>
    </row>
    <row r="48">
      <c r="A48" s="13" t="s">
        <v>15</v>
      </c>
      <c r="E48" s="14" t="s">
        <v>7</v>
      </c>
      <c r="F48" s="15" t="s">
        <v>8</v>
      </c>
      <c r="G48" s="16">
        <v>25.0</v>
      </c>
      <c r="M48" s="66"/>
    </row>
    <row r="49">
      <c r="A49" s="22" t="s">
        <v>10</v>
      </c>
      <c r="B49" s="23" t="s">
        <v>0</v>
      </c>
      <c r="C49" s="24" t="s">
        <v>1</v>
      </c>
      <c r="D49" s="25" t="s">
        <v>11</v>
      </c>
      <c r="E49" s="60">
        <f>G48</f>
        <v>25</v>
      </c>
      <c r="F49" s="27" t="s">
        <v>12</v>
      </c>
      <c r="G49" s="67">
        <f>25/7</f>
        <v>3.571428571</v>
      </c>
    </row>
    <row r="50">
      <c r="A50" s="35">
        <v>0.0</v>
      </c>
      <c r="B50" s="36">
        <v>44894.0</v>
      </c>
      <c r="C50" s="61">
        <v>4.0</v>
      </c>
      <c r="D50" s="62">
        <v>3.0</v>
      </c>
      <c r="E50" s="20">
        <f>G48-D50</f>
        <v>22</v>
      </c>
      <c r="F50" s="39">
        <f>G48</f>
        <v>25</v>
      </c>
    </row>
    <row r="51">
      <c r="A51" s="22">
        <v>1.0</v>
      </c>
      <c r="B51" s="36">
        <v>44895.0</v>
      </c>
      <c r="C51" s="57">
        <v>6.0</v>
      </c>
      <c r="D51" s="58">
        <v>5.0</v>
      </c>
      <c r="E51" s="45">
        <f t="shared" ref="E51:E56" si="14">E50-D51</f>
        <v>17</v>
      </c>
      <c r="F51" s="39">
        <f>F50-G49</f>
        <v>21.42857143</v>
      </c>
      <c r="G51" s="46"/>
    </row>
    <row r="52">
      <c r="A52" s="22">
        <v>2.0</v>
      </c>
      <c r="B52" s="36">
        <v>44896.0</v>
      </c>
      <c r="C52" s="57">
        <v>5.0</v>
      </c>
      <c r="D52" s="58">
        <v>4.0</v>
      </c>
      <c r="E52" s="45">
        <f t="shared" si="14"/>
        <v>13</v>
      </c>
      <c r="F52" s="39">
        <f>F51-G49</f>
        <v>17.85714286</v>
      </c>
      <c r="G52" s="47"/>
    </row>
    <row r="53">
      <c r="A53" s="22">
        <v>3.0</v>
      </c>
      <c r="B53" s="36">
        <v>44899.0</v>
      </c>
      <c r="C53" s="57">
        <v>5.0</v>
      </c>
      <c r="D53" s="58">
        <v>5.0</v>
      </c>
      <c r="E53" s="45">
        <f t="shared" si="14"/>
        <v>8</v>
      </c>
      <c r="F53" s="39">
        <f>F52-G49</f>
        <v>14.28571429</v>
      </c>
      <c r="G53" s="46"/>
    </row>
    <row r="54">
      <c r="A54" s="22">
        <v>4.0</v>
      </c>
      <c r="B54" s="36">
        <v>44900.0</v>
      </c>
      <c r="C54" s="57">
        <v>4.0</v>
      </c>
      <c r="D54" s="58">
        <v>2.0</v>
      </c>
      <c r="E54" s="45">
        <f t="shared" si="14"/>
        <v>6</v>
      </c>
      <c r="F54" s="39">
        <f>F53-G49</f>
        <v>10.71428571</v>
      </c>
      <c r="G54" s="46"/>
    </row>
    <row r="55">
      <c r="A55" s="22">
        <v>5.0</v>
      </c>
      <c r="B55" s="36">
        <v>44901.0</v>
      </c>
      <c r="C55" s="57">
        <v>4.0</v>
      </c>
      <c r="D55" s="58">
        <v>3.0</v>
      </c>
      <c r="E55" s="45">
        <f t="shared" si="14"/>
        <v>3</v>
      </c>
      <c r="F55" s="39">
        <f>F54-G49</f>
        <v>7.142857143</v>
      </c>
      <c r="G55" s="46"/>
    </row>
    <row r="56">
      <c r="A56" s="48">
        <v>6.0</v>
      </c>
      <c r="B56" s="36">
        <v>44902.0</v>
      </c>
      <c r="C56" s="63">
        <v>6.0</v>
      </c>
      <c r="D56" s="64">
        <v>5.0</v>
      </c>
      <c r="E56" s="52">
        <f t="shared" si="14"/>
        <v>-2</v>
      </c>
      <c r="F56" s="53">
        <f>F55-G49</f>
        <v>3.571428571</v>
      </c>
      <c r="G56" s="46"/>
    </row>
    <row r="57">
      <c r="A57" s="22"/>
      <c r="B57" s="36"/>
      <c r="C57" s="57"/>
      <c r="D57" s="58"/>
      <c r="E57" s="45"/>
      <c r="F57" s="39"/>
      <c r="G57" s="46"/>
    </row>
    <row r="58">
      <c r="A58" s="22"/>
      <c r="B58" s="36"/>
      <c r="C58" s="57"/>
      <c r="D58" s="58"/>
      <c r="E58" s="45"/>
      <c r="F58" s="39"/>
    </row>
    <row r="61">
      <c r="A61" s="13" t="s">
        <v>16</v>
      </c>
      <c r="E61" s="14" t="s">
        <v>7</v>
      </c>
      <c r="F61" s="15" t="s">
        <v>8</v>
      </c>
      <c r="G61" s="16">
        <v>20.0</v>
      </c>
    </row>
    <row r="62">
      <c r="A62" s="22" t="s">
        <v>10</v>
      </c>
      <c r="B62" s="23" t="s">
        <v>0</v>
      </c>
      <c r="C62" s="24" t="s">
        <v>1</v>
      </c>
      <c r="D62" s="25" t="s">
        <v>11</v>
      </c>
      <c r="E62" s="60">
        <f>G61</f>
        <v>20</v>
      </c>
      <c r="F62" s="27" t="s">
        <v>12</v>
      </c>
      <c r="G62" s="28">
        <f>20/9</f>
        <v>2.222222222</v>
      </c>
    </row>
    <row r="63">
      <c r="A63" s="35">
        <v>0.0</v>
      </c>
      <c r="B63" s="36">
        <v>44894.0</v>
      </c>
      <c r="C63" s="61">
        <v>1.0</v>
      </c>
      <c r="D63" s="62">
        <v>1.0</v>
      </c>
      <c r="E63" s="20">
        <f>G61-D63</f>
        <v>19</v>
      </c>
      <c r="F63" s="39">
        <f>G61-G62</f>
        <v>17.77777778</v>
      </c>
    </row>
    <row r="64">
      <c r="A64" s="22">
        <v>1.0</v>
      </c>
      <c r="B64" s="36">
        <v>44895.0</v>
      </c>
      <c r="C64" s="61">
        <v>3.0</v>
      </c>
      <c r="D64" s="62">
        <v>2.0</v>
      </c>
      <c r="E64" s="45">
        <f t="shared" ref="E64:E71" si="15">E63-D64</f>
        <v>17</v>
      </c>
      <c r="F64" s="39">
        <f>F63-G62</f>
        <v>15.55555556</v>
      </c>
      <c r="G64" s="46"/>
    </row>
    <row r="65">
      <c r="A65" s="22">
        <v>2.0</v>
      </c>
      <c r="B65" s="36">
        <v>44896.0</v>
      </c>
      <c r="C65" s="57">
        <v>2.0</v>
      </c>
      <c r="D65" s="58">
        <v>1.0</v>
      </c>
      <c r="E65" s="45">
        <f t="shared" si="15"/>
        <v>16</v>
      </c>
      <c r="F65" s="39">
        <f>F64-G62</f>
        <v>13.33333333</v>
      </c>
      <c r="G65" s="47"/>
    </row>
    <row r="66">
      <c r="A66" s="22">
        <v>3.0</v>
      </c>
      <c r="B66" s="36">
        <v>44897.0</v>
      </c>
      <c r="C66" s="57">
        <v>2.0</v>
      </c>
      <c r="D66" s="58">
        <v>2.0</v>
      </c>
      <c r="E66" s="45">
        <f t="shared" si="15"/>
        <v>14</v>
      </c>
      <c r="F66" s="39">
        <f>F65-G62</f>
        <v>11.11111111</v>
      </c>
      <c r="G66" s="46"/>
    </row>
    <row r="67">
      <c r="A67" s="22">
        <v>4.0</v>
      </c>
      <c r="B67" s="36">
        <v>44898.0</v>
      </c>
      <c r="C67" s="57">
        <v>2.0</v>
      </c>
      <c r="D67" s="58">
        <v>2.0</v>
      </c>
      <c r="E67" s="45">
        <f t="shared" si="15"/>
        <v>12</v>
      </c>
      <c r="F67" s="39">
        <f>F66-G62</f>
        <v>8.888888889</v>
      </c>
      <c r="G67" s="46"/>
    </row>
    <row r="68">
      <c r="A68" s="22">
        <v>5.0</v>
      </c>
      <c r="B68" s="36">
        <v>44899.0</v>
      </c>
      <c r="C68" s="57">
        <v>2.0</v>
      </c>
      <c r="D68" s="58">
        <v>2.0</v>
      </c>
      <c r="E68" s="45">
        <f t="shared" si="15"/>
        <v>10</v>
      </c>
      <c r="F68" s="39">
        <f>F67-G62</f>
        <v>6.666666667</v>
      </c>
      <c r="G68" s="46"/>
    </row>
    <row r="69">
      <c r="A69" s="48">
        <v>6.0</v>
      </c>
      <c r="B69" s="36">
        <v>44900.0</v>
      </c>
      <c r="C69" s="63">
        <v>4.0</v>
      </c>
      <c r="D69" s="64">
        <v>3.0</v>
      </c>
      <c r="E69" s="52">
        <f t="shared" si="15"/>
        <v>7</v>
      </c>
      <c r="F69" s="53">
        <f>F68-G62</f>
        <v>4.444444444</v>
      </c>
      <c r="G69" s="46"/>
    </row>
    <row r="70">
      <c r="A70" s="22">
        <v>7.0</v>
      </c>
      <c r="B70" s="36">
        <v>44901.0</v>
      </c>
      <c r="C70" s="57">
        <v>2.0</v>
      </c>
      <c r="D70" s="58">
        <v>2.0</v>
      </c>
      <c r="E70" s="45">
        <f t="shared" si="15"/>
        <v>5</v>
      </c>
      <c r="F70" s="39">
        <f>F69-G62</f>
        <v>2.222222222</v>
      </c>
      <c r="G70" s="46"/>
    </row>
    <row r="71">
      <c r="A71" s="22">
        <v>8.0</v>
      </c>
      <c r="B71" s="36">
        <v>44902.0</v>
      </c>
      <c r="C71" s="57">
        <v>6.0</v>
      </c>
      <c r="D71" s="58">
        <v>6.0</v>
      </c>
      <c r="E71" s="45">
        <f t="shared" si="15"/>
        <v>-1</v>
      </c>
      <c r="F71" s="39">
        <f>F70-G62</f>
        <v>0</v>
      </c>
    </row>
    <row r="74">
      <c r="A74" s="13" t="s">
        <v>17</v>
      </c>
      <c r="E74" s="14" t="s">
        <v>7</v>
      </c>
      <c r="F74" s="15" t="s">
        <v>8</v>
      </c>
      <c r="G74" s="16">
        <v>10.0</v>
      </c>
    </row>
    <row r="75">
      <c r="A75" s="22" t="s">
        <v>10</v>
      </c>
      <c r="B75" s="23" t="s">
        <v>0</v>
      </c>
      <c r="C75" s="24" t="s">
        <v>1</v>
      </c>
      <c r="D75" s="25" t="s">
        <v>11</v>
      </c>
      <c r="E75" s="60">
        <f>G74</f>
        <v>10</v>
      </c>
      <c r="F75" s="27" t="s">
        <v>12</v>
      </c>
      <c r="G75" s="28">
        <f>10/9</f>
        <v>1.111111111</v>
      </c>
    </row>
    <row r="76">
      <c r="A76" s="35">
        <v>0.0</v>
      </c>
      <c r="B76" s="36">
        <v>44894.0</v>
      </c>
      <c r="C76" s="61">
        <v>0.0</v>
      </c>
      <c r="D76" s="62">
        <v>0.0</v>
      </c>
      <c r="E76" s="20">
        <f>G74-D76</f>
        <v>10</v>
      </c>
      <c r="F76" s="39">
        <f>G74</f>
        <v>10</v>
      </c>
    </row>
    <row r="77">
      <c r="A77" s="22">
        <v>1.0</v>
      </c>
      <c r="B77" s="36">
        <v>44895.0</v>
      </c>
      <c r="C77" s="61">
        <v>2.0</v>
      </c>
      <c r="D77" s="62">
        <v>2.0</v>
      </c>
      <c r="E77" s="45">
        <f t="shared" ref="E77:E84" si="16">E76-D77</f>
        <v>8</v>
      </c>
      <c r="F77" s="39">
        <f>F76-G75</f>
        <v>8.888888889</v>
      </c>
      <c r="G77" s="46"/>
    </row>
    <row r="78">
      <c r="A78" s="22">
        <v>2.0</v>
      </c>
      <c r="B78" s="36">
        <v>44896.0</v>
      </c>
      <c r="C78" s="57">
        <v>1.0</v>
      </c>
      <c r="D78" s="58">
        <v>2.0</v>
      </c>
      <c r="E78" s="45">
        <f t="shared" si="16"/>
        <v>6</v>
      </c>
      <c r="F78" s="39">
        <f>F77-G75</f>
        <v>7.777777778</v>
      </c>
      <c r="G78" s="47"/>
    </row>
    <row r="79">
      <c r="A79" s="22">
        <v>3.0</v>
      </c>
      <c r="B79" s="36">
        <v>44897.0</v>
      </c>
      <c r="C79" s="57">
        <v>3.0</v>
      </c>
      <c r="D79" s="58">
        <v>2.0</v>
      </c>
      <c r="E79" s="45">
        <f t="shared" si="16"/>
        <v>4</v>
      </c>
      <c r="F79" s="39">
        <f>F78-G75</f>
        <v>6.666666667</v>
      </c>
      <c r="G79" s="46"/>
    </row>
    <row r="80">
      <c r="A80" s="22">
        <v>4.0</v>
      </c>
      <c r="B80" s="36">
        <v>44898.0</v>
      </c>
      <c r="C80" s="57">
        <v>2.0</v>
      </c>
      <c r="D80" s="58">
        <v>1.0</v>
      </c>
      <c r="E80" s="45">
        <f t="shared" si="16"/>
        <v>3</v>
      </c>
      <c r="F80" s="39">
        <f>F79-G75</f>
        <v>5.555555556</v>
      </c>
      <c r="G80" s="46"/>
    </row>
    <row r="81">
      <c r="A81" s="22">
        <v>5.0</v>
      </c>
      <c r="B81" s="36">
        <v>44899.0</v>
      </c>
      <c r="C81" s="57">
        <v>2.0</v>
      </c>
      <c r="D81" s="58">
        <v>3.0</v>
      </c>
      <c r="E81" s="45">
        <f t="shared" si="16"/>
        <v>0</v>
      </c>
      <c r="F81" s="39">
        <f>F80-G75</f>
        <v>4.444444444</v>
      </c>
      <c r="G81" s="46"/>
    </row>
    <row r="82">
      <c r="A82" s="48">
        <v>6.0</v>
      </c>
      <c r="B82" s="36">
        <v>44900.0</v>
      </c>
      <c r="C82" s="63">
        <v>1.0</v>
      </c>
      <c r="D82" s="64">
        <v>2.0</v>
      </c>
      <c r="E82" s="52">
        <f t="shared" si="16"/>
        <v>-2</v>
      </c>
      <c r="F82" s="53">
        <f>F81-G75</f>
        <v>3.333333333</v>
      </c>
      <c r="G82" s="46"/>
    </row>
    <row r="83">
      <c r="A83" s="22">
        <v>7.0</v>
      </c>
      <c r="B83" s="36">
        <v>44901.0</v>
      </c>
      <c r="C83" s="57">
        <v>3.0</v>
      </c>
      <c r="D83" s="58">
        <v>1.0</v>
      </c>
      <c r="E83" s="45">
        <f t="shared" si="16"/>
        <v>-3</v>
      </c>
      <c r="F83" s="39">
        <f>F82-G75</f>
        <v>2.222222222</v>
      </c>
    </row>
    <row r="84">
      <c r="A84" s="22">
        <v>8.0</v>
      </c>
      <c r="B84" s="36">
        <v>44902.0</v>
      </c>
      <c r="C84" s="57">
        <v>1.0</v>
      </c>
      <c r="D84" s="58">
        <v>0.0</v>
      </c>
      <c r="E84" s="45">
        <f t="shared" si="16"/>
        <v>-3</v>
      </c>
      <c r="F84" s="39">
        <f>F83-G75</f>
        <v>1.111111111</v>
      </c>
    </row>
  </sheetData>
  <mergeCells count="6">
    <mergeCell ref="A1:F1"/>
    <mergeCell ref="A2:F2"/>
    <mergeCell ref="A3:F3"/>
    <mergeCell ref="A4:F4"/>
    <mergeCell ref="A5:F5"/>
    <mergeCell ref="A6:F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>
      <c r="A3" s="5" t="s">
        <v>2</v>
      </c>
      <c r="B3" s="2"/>
      <c r="C3" s="2"/>
      <c r="D3" s="2"/>
      <c r="E3" s="2"/>
      <c r="F3" s="3"/>
    </row>
    <row r="4">
      <c r="A4" s="6" t="s">
        <v>3</v>
      </c>
      <c r="B4" s="2"/>
      <c r="C4" s="2"/>
      <c r="D4" s="2"/>
      <c r="E4" s="2"/>
      <c r="F4" s="3"/>
      <c r="G4" s="7"/>
      <c r="H4" s="7"/>
    </row>
    <row r="5">
      <c r="A5" s="8" t="s">
        <v>4</v>
      </c>
      <c r="B5" s="2"/>
      <c r="C5" s="2"/>
      <c r="D5" s="2"/>
      <c r="E5" s="2"/>
      <c r="F5" s="3"/>
    </row>
    <row r="6">
      <c r="A6" s="9" t="s">
        <v>5</v>
      </c>
      <c r="B6" s="2"/>
      <c r="C6" s="2"/>
      <c r="D6" s="2"/>
      <c r="E6" s="2"/>
      <c r="F6" s="3"/>
    </row>
    <row r="8">
      <c r="A8" s="10"/>
      <c r="D8" s="7"/>
      <c r="F8" s="11"/>
      <c r="G8" s="12"/>
    </row>
    <row r="9">
      <c r="A9" s="13" t="s">
        <v>6</v>
      </c>
      <c r="E9" s="14" t="s">
        <v>7</v>
      </c>
      <c r="F9" s="15" t="s">
        <v>8</v>
      </c>
      <c r="G9" s="16">
        <v>10.0</v>
      </c>
      <c r="M9" s="17" t="s">
        <v>9</v>
      </c>
      <c r="N9" s="18"/>
      <c r="O9" s="18"/>
      <c r="P9" s="19"/>
      <c r="Q9" s="20" t="s">
        <v>7</v>
      </c>
      <c r="R9" s="21" t="s">
        <v>8</v>
      </c>
      <c r="S9" s="21">
        <f>G9+G22+G35+G48+G61+G74
</f>
        <v>95</v>
      </c>
    </row>
    <row r="10">
      <c r="A10" s="22" t="s">
        <v>10</v>
      </c>
      <c r="B10" s="23" t="s">
        <v>0</v>
      </c>
      <c r="C10" s="24" t="s">
        <v>1</v>
      </c>
      <c r="D10" s="25" t="s">
        <v>11</v>
      </c>
      <c r="E10" s="60">
        <f>G9</f>
        <v>10</v>
      </c>
      <c r="F10" s="27" t="s">
        <v>12</v>
      </c>
      <c r="G10" s="28">
        <f>G9/(A16+1)</f>
        <v>1.666666667</v>
      </c>
      <c r="M10" s="29" t="s">
        <v>10</v>
      </c>
      <c r="N10" s="30" t="s">
        <v>0</v>
      </c>
      <c r="O10" s="31" t="s">
        <v>1</v>
      </c>
      <c r="P10" s="32" t="s">
        <v>11</v>
      </c>
      <c r="Q10" s="33">
        <f>S9</f>
        <v>95</v>
      </c>
      <c r="R10" s="34" t="s">
        <v>12</v>
      </c>
      <c r="S10" s="34">
        <f>S9/(M17)</f>
        <v>15.83333333</v>
      </c>
    </row>
    <row r="11">
      <c r="A11" s="35">
        <v>0.0</v>
      </c>
      <c r="B11" s="36">
        <v>44904.0</v>
      </c>
      <c r="C11" s="61">
        <v>4.0</v>
      </c>
      <c r="D11" s="62">
        <v>2.5</v>
      </c>
      <c r="E11" s="20">
        <f>G9-D11</f>
        <v>7.5</v>
      </c>
      <c r="F11" s="39">
        <f>G9</f>
        <v>10</v>
      </c>
      <c r="M11" s="29">
        <v>0.0</v>
      </c>
      <c r="N11" s="36">
        <v>44903.0</v>
      </c>
      <c r="O11" s="40">
        <f t="shared" ref="O11:P11" si="1">C50+C76
</f>
        <v>5</v>
      </c>
      <c r="P11" s="41">
        <f t="shared" si="1"/>
        <v>5</v>
      </c>
      <c r="Q11" s="42">
        <f>S9-P11</f>
        <v>90</v>
      </c>
      <c r="R11" s="43">
        <f>S9</f>
        <v>95</v>
      </c>
      <c r="S11" s="44"/>
    </row>
    <row r="12">
      <c r="A12" s="22">
        <v>1.0</v>
      </c>
      <c r="B12" s="36">
        <v>44905.0</v>
      </c>
      <c r="C12" s="57">
        <v>7.0</v>
      </c>
      <c r="D12" s="58">
        <v>6.0</v>
      </c>
      <c r="E12" s="45">
        <f t="shared" ref="E12:E16" si="3">E11-D12</f>
        <v>1.5</v>
      </c>
      <c r="F12" s="39">
        <f>F11-G10</f>
        <v>8.333333333</v>
      </c>
      <c r="G12" s="46"/>
      <c r="M12" s="29">
        <v>1.0</v>
      </c>
      <c r="N12" s="36">
        <v>44904.0</v>
      </c>
      <c r="O12" s="40">
        <f t="shared" ref="O12:P12" si="2">C11+C24+C51+C77
</f>
        <v>13</v>
      </c>
      <c r="P12" s="41">
        <f t="shared" si="2"/>
        <v>10.5</v>
      </c>
      <c r="Q12" s="42">
        <f t="shared" ref="Q12:Q17" si="5">Q11-P12</f>
        <v>79.5</v>
      </c>
      <c r="R12" s="43">
        <f>R11-S10</f>
        <v>79.16666667</v>
      </c>
      <c r="S12" s="44"/>
    </row>
    <row r="13">
      <c r="A13" s="22">
        <v>2.0</v>
      </c>
      <c r="B13" s="36">
        <v>44906.0</v>
      </c>
      <c r="C13" s="57">
        <v>6.0</v>
      </c>
      <c r="D13" s="58">
        <v>6.0</v>
      </c>
      <c r="E13" s="45">
        <f t="shared" si="3"/>
        <v>-4.5</v>
      </c>
      <c r="F13" s="39">
        <f>F12-G10</f>
        <v>6.666666667</v>
      </c>
      <c r="G13" s="47"/>
      <c r="M13" s="29">
        <v>2.0</v>
      </c>
      <c r="N13" s="36">
        <v>44905.0</v>
      </c>
      <c r="O13" s="40">
        <f t="shared" ref="O13:P13" si="4">C12+C25+C52+C78
</f>
        <v>21</v>
      </c>
      <c r="P13" s="41">
        <f t="shared" si="4"/>
        <v>18</v>
      </c>
      <c r="Q13" s="42">
        <f t="shared" si="5"/>
        <v>61.5</v>
      </c>
      <c r="R13" s="43">
        <f>R12-S10</f>
        <v>63.33333333</v>
      </c>
      <c r="S13" s="44"/>
    </row>
    <row r="14">
      <c r="A14" s="22">
        <v>3.0</v>
      </c>
      <c r="B14" s="36">
        <v>44907.0</v>
      </c>
      <c r="C14" s="57" t="s">
        <v>19</v>
      </c>
      <c r="D14" s="58"/>
      <c r="E14" s="45">
        <f t="shared" si="3"/>
        <v>-4.5</v>
      </c>
      <c r="F14" s="39">
        <f>F13-G10</f>
        <v>5</v>
      </c>
      <c r="G14" s="46"/>
      <c r="M14" s="29">
        <v>3.0</v>
      </c>
      <c r="N14" s="36">
        <v>44906.0</v>
      </c>
      <c r="O14" s="40">
        <f t="shared" ref="O14:P14" si="6">C13+C26+C53+C79
</f>
        <v>19</v>
      </c>
      <c r="P14" s="41">
        <f t="shared" si="6"/>
        <v>18</v>
      </c>
      <c r="Q14" s="42">
        <f t="shared" si="5"/>
        <v>43.5</v>
      </c>
      <c r="R14" s="43">
        <f>R13-S10</f>
        <v>47.5</v>
      </c>
      <c r="S14" s="44"/>
    </row>
    <row r="15">
      <c r="A15" s="22">
        <v>4.0</v>
      </c>
      <c r="B15" s="36">
        <v>44908.0</v>
      </c>
      <c r="C15" s="57"/>
      <c r="D15" s="58"/>
      <c r="E15" s="45">
        <f t="shared" si="3"/>
        <v>-4.5</v>
      </c>
      <c r="F15" s="39">
        <f>F14-G10</f>
        <v>3.333333333</v>
      </c>
      <c r="G15" s="46"/>
      <c r="M15" s="29">
        <v>4.0</v>
      </c>
      <c r="N15" s="36">
        <v>44907.0</v>
      </c>
      <c r="O15" s="40">
        <f t="shared" ref="O15:P15" si="7">C27+C37+C54+C67+C80
</f>
        <v>17</v>
      </c>
      <c r="P15" s="41">
        <f t="shared" si="7"/>
        <v>12</v>
      </c>
      <c r="Q15" s="42">
        <f t="shared" si="5"/>
        <v>31.5</v>
      </c>
      <c r="R15" s="43">
        <f>R14-S10</f>
        <v>31.66666667</v>
      </c>
      <c r="S15" s="44"/>
    </row>
    <row r="16">
      <c r="A16" s="22">
        <v>5.0</v>
      </c>
      <c r="B16" s="36">
        <v>44909.0</v>
      </c>
      <c r="C16" s="57"/>
      <c r="D16" s="58"/>
      <c r="E16" s="45">
        <f t="shared" si="3"/>
        <v>-4.5</v>
      </c>
      <c r="F16" s="39">
        <f>F15-G10</f>
        <v>1.666666667</v>
      </c>
      <c r="G16" s="46"/>
      <c r="M16" s="29">
        <v>5.0</v>
      </c>
      <c r="N16" s="36">
        <v>44908.0</v>
      </c>
      <c r="O16" s="40">
        <f t="shared" ref="O16:P16" si="8">C16+C29+C42+C55+C68
</f>
        <v>0</v>
      </c>
      <c r="P16" s="41">
        <f t="shared" si="8"/>
        <v>0</v>
      </c>
      <c r="Q16" s="42">
        <f t="shared" si="5"/>
        <v>31.5</v>
      </c>
      <c r="R16" s="43">
        <f>R15-S10</f>
        <v>15.83333333</v>
      </c>
      <c r="S16" s="44"/>
    </row>
    <row r="17">
      <c r="A17" s="48"/>
      <c r="B17" s="49"/>
      <c r="C17" s="63"/>
      <c r="D17" s="64"/>
      <c r="E17" s="52"/>
      <c r="F17" s="53"/>
      <c r="G17" s="46"/>
      <c r="M17" s="54">
        <v>6.0</v>
      </c>
      <c r="N17" s="49">
        <v>44909.0</v>
      </c>
      <c r="O17" s="70">
        <f t="shared" ref="O17:P17" si="9">C17+C30+C43+C56+C69
</f>
        <v>0</v>
      </c>
      <c r="P17" s="71">
        <f t="shared" si="9"/>
        <v>0</v>
      </c>
      <c r="Q17" s="55">
        <f t="shared" si="5"/>
        <v>31.5</v>
      </c>
      <c r="R17" s="56">
        <f>R16-S10</f>
        <v>0</v>
      </c>
      <c r="S17" s="44"/>
    </row>
    <row r="18">
      <c r="A18" s="74"/>
      <c r="B18" s="75"/>
      <c r="C18" s="76"/>
      <c r="D18" s="76"/>
      <c r="E18" s="77"/>
      <c r="F18" s="78"/>
      <c r="G18" s="46"/>
      <c r="M18" s="74"/>
      <c r="N18" s="80"/>
      <c r="O18" s="76"/>
      <c r="P18" s="76"/>
      <c r="Q18" s="77"/>
      <c r="R18" s="78"/>
      <c r="S18" s="44"/>
    </row>
    <row r="19">
      <c r="A19" s="12"/>
      <c r="B19" s="72"/>
      <c r="C19" s="81"/>
      <c r="D19" s="81"/>
      <c r="E19" s="46"/>
      <c r="F19" s="73"/>
      <c r="G19" s="46"/>
    </row>
    <row r="20">
      <c r="A20" s="10"/>
      <c r="D20" s="7"/>
      <c r="F20" s="11"/>
      <c r="G20" s="12"/>
    </row>
    <row r="21">
      <c r="A21" s="10"/>
      <c r="D21" s="7"/>
      <c r="F21" s="11"/>
      <c r="G21" s="12"/>
    </row>
    <row r="22">
      <c r="A22" s="13" t="s">
        <v>13</v>
      </c>
      <c r="E22" s="14" t="s">
        <v>7</v>
      </c>
      <c r="F22" s="15" t="s">
        <v>8</v>
      </c>
      <c r="G22" s="16">
        <v>25.0</v>
      </c>
    </row>
    <row r="23">
      <c r="A23" s="22" t="s">
        <v>10</v>
      </c>
      <c r="B23" s="23" t="s">
        <v>0</v>
      </c>
      <c r="C23" s="24" t="s">
        <v>1</v>
      </c>
      <c r="D23" s="25" t="s">
        <v>11</v>
      </c>
      <c r="E23" s="60">
        <f>G22</f>
        <v>25</v>
      </c>
      <c r="F23" s="27" t="s">
        <v>12</v>
      </c>
      <c r="G23" s="28">
        <f>G22/(A29+1)</f>
        <v>4.166666667</v>
      </c>
    </row>
    <row r="24">
      <c r="A24" s="35">
        <v>0.0</v>
      </c>
      <c r="B24" s="36">
        <v>44904.0</v>
      </c>
      <c r="C24" s="57">
        <v>3.0</v>
      </c>
      <c r="D24" s="58">
        <v>2.0</v>
      </c>
      <c r="E24" s="20">
        <f>G22-D24</f>
        <v>23</v>
      </c>
      <c r="F24" s="39">
        <f>G22</f>
        <v>25</v>
      </c>
    </row>
    <row r="25">
      <c r="A25" s="22">
        <v>1.0</v>
      </c>
      <c r="B25" s="36">
        <v>44905.0</v>
      </c>
      <c r="C25" s="57">
        <v>8.0</v>
      </c>
      <c r="D25" s="58">
        <v>6.0</v>
      </c>
      <c r="E25" s="45">
        <f t="shared" ref="E25:E29" si="10">E24-D25</f>
        <v>17</v>
      </c>
      <c r="F25" s="39">
        <f>F24-G23</f>
        <v>20.83333333</v>
      </c>
      <c r="G25" s="46"/>
    </row>
    <row r="26">
      <c r="A26" s="22">
        <v>2.0</v>
      </c>
      <c r="B26" s="36">
        <v>44906.0</v>
      </c>
      <c r="C26" s="57">
        <v>8.0</v>
      </c>
      <c r="D26" s="58">
        <v>6.0</v>
      </c>
      <c r="E26" s="45">
        <f t="shared" si="10"/>
        <v>11</v>
      </c>
      <c r="F26" s="39">
        <f>F25-G23</f>
        <v>16.66666667</v>
      </c>
      <c r="G26" s="47"/>
    </row>
    <row r="27">
      <c r="A27" s="22">
        <v>3.0</v>
      </c>
      <c r="B27" s="36">
        <v>44907.0</v>
      </c>
      <c r="C27" s="57">
        <v>8.0</v>
      </c>
      <c r="D27" s="58">
        <v>5.0</v>
      </c>
      <c r="E27" s="45">
        <f t="shared" si="10"/>
        <v>6</v>
      </c>
      <c r="F27" s="39">
        <f>F26-G23</f>
        <v>12.5</v>
      </c>
      <c r="G27" s="46"/>
    </row>
    <row r="28">
      <c r="A28" s="22">
        <v>4.0</v>
      </c>
      <c r="B28" s="36">
        <v>44908.0</v>
      </c>
      <c r="C28" s="57"/>
      <c r="D28" s="58"/>
      <c r="E28" s="45">
        <f t="shared" si="10"/>
        <v>6</v>
      </c>
      <c r="F28" s="39">
        <f>F27-G23</f>
        <v>8.333333333</v>
      </c>
      <c r="G28" s="46"/>
    </row>
    <row r="29">
      <c r="A29" s="22">
        <v>5.0</v>
      </c>
      <c r="B29" s="36">
        <v>44909.0</v>
      </c>
      <c r="C29" s="57"/>
      <c r="D29" s="58"/>
      <c r="E29" s="45">
        <f t="shared" si="10"/>
        <v>6</v>
      </c>
      <c r="F29" s="39">
        <f>F28-G23</f>
        <v>4.166666667</v>
      </c>
      <c r="G29" s="46"/>
    </row>
    <row r="30">
      <c r="A30" s="48"/>
      <c r="B30" s="49"/>
      <c r="C30" s="63"/>
      <c r="D30" s="64"/>
      <c r="E30" s="52"/>
      <c r="F30" s="53"/>
      <c r="G30" s="46"/>
    </row>
    <row r="31">
      <c r="A31" s="74"/>
      <c r="B31" s="75"/>
      <c r="C31" s="76"/>
      <c r="D31" s="76"/>
      <c r="E31" s="77"/>
      <c r="F31" s="78"/>
      <c r="G31" s="46"/>
    </row>
    <row r="32">
      <c r="A32" s="12"/>
      <c r="B32" s="72"/>
      <c r="C32" s="81"/>
      <c r="D32" s="81"/>
      <c r="E32" s="46"/>
      <c r="F32" s="73"/>
      <c r="G32" s="46"/>
    </row>
    <row r="33">
      <c r="C33" s="46"/>
      <c r="G33" s="46"/>
    </row>
    <row r="34">
      <c r="C34" s="46"/>
      <c r="G34" s="46"/>
    </row>
    <row r="35">
      <c r="A35" s="13" t="s">
        <v>14</v>
      </c>
      <c r="E35" s="14" t="s">
        <v>7</v>
      </c>
      <c r="F35" s="15" t="s">
        <v>8</v>
      </c>
      <c r="G35" s="16">
        <v>8.0</v>
      </c>
    </row>
    <row r="36">
      <c r="A36" s="22" t="s">
        <v>10</v>
      </c>
      <c r="B36" s="23" t="s">
        <v>0</v>
      </c>
      <c r="C36" s="24" t="s">
        <v>1</v>
      </c>
      <c r="D36" s="25" t="s">
        <v>11</v>
      </c>
      <c r="E36" s="60">
        <f>G35</f>
        <v>8</v>
      </c>
      <c r="F36" s="27" t="s">
        <v>12</v>
      </c>
      <c r="G36" s="28">
        <f>G35/(A39+1)</f>
        <v>2.666666667</v>
      </c>
    </row>
    <row r="37">
      <c r="A37" s="35">
        <v>0.0</v>
      </c>
      <c r="B37" s="36">
        <v>44907.0</v>
      </c>
      <c r="C37" s="61">
        <v>5.0</v>
      </c>
      <c r="D37" s="62">
        <v>4.0</v>
      </c>
      <c r="E37" s="20">
        <f>G35-D37</f>
        <v>4</v>
      </c>
      <c r="F37" s="39">
        <f>G35-G36</f>
        <v>5.333333333</v>
      </c>
    </row>
    <row r="38">
      <c r="A38" s="22">
        <v>1.0</v>
      </c>
      <c r="B38" s="36">
        <v>44908.0</v>
      </c>
      <c r="C38" s="57"/>
      <c r="D38" s="58"/>
      <c r="E38" s="45">
        <f t="shared" ref="E38:E39" si="11">E37-D38</f>
        <v>4</v>
      </c>
      <c r="F38" s="39">
        <f>F37-G36</f>
        <v>2.666666667</v>
      </c>
      <c r="G38" s="46"/>
    </row>
    <row r="39">
      <c r="A39" s="22">
        <v>2.0</v>
      </c>
      <c r="B39" s="36">
        <v>44909.0</v>
      </c>
      <c r="C39" s="57"/>
      <c r="D39" s="58"/>
      <c r="E39" s="45">
        <f t="shared" si="11"/>
        <v>4</v>
      </c>
      <c r="F39" s="39">
        <f>F38-G36</f>
        <v>0</v>
      </c>
      <c r="G39" s="47"/>
    </row>
    <row r="40">
      <c r="A40" s="22"/>
      <c r="B40" s="36"/>
      <c r="C40" s="57"/>
      <c r="D40" s="58"/>
      <c r="E40" s="45"/>
      <c r="F40" s="39"/>
      <c r="G40" s="46"/>
    </row>
    <row r="41">
      <c r="A41" s="22"/>
      <c r="B41" s="36"/>
      <c r="C41" s="57"/>
      <c r="D41" s="58"/>
      <c r="E41" s="45"/>
      <c r="F41" s="39"/>
      <c r="G41" s="46"/>
    </row>
    <row r="42">
      <c r="A42" s="22"/>
      <c r="B42" s="36"/>
      <c r="C42" s="57"/>
      <c r="D42" s="58"/>
      <c r="E42" s="45"/>
      <c r="F42" s="39"/>
      <c r="G42" s="46"/>
    </row>
    <row r="43">
      <c r="A43" s="48"/>
      <c r="B43" s="49"/>
      <c r="C43" s="63"/>
      <c r="D43" s="64"/>
      <c r="E43" s="52"/>
      <c r="F43" s="53"/>
      <c r="G43" s="46"/>
    </row>
    <row r="44">
      <c r="A44" s="74"/>
      <c r="B44" s="75"/>
      <c r="C44" s="76"/>
      <c r="D44" s="76"/>
      <c r="E44" s="77"/>
      <c r="F44" s="78"/>
      <c r="G44" s="46"/>
    </row>
    <row r="45">
      <c r="A45" s="12"/>
      <c r="B45" s="72"/>
      <c r="C45" s="81"/>
      <c r="D45" s="81"/>
      <c r="E45" s="46"/>
      <c r="F45" s="73"/>
      <c r="G45" s="46"/>
    </row>
    <row r="46">
      <c r="A46" s="65"/>
      <c r="B46" s="65"/>
      <c r="C46" s="65"/>
      <c r="D46" s="65"/>
      <c r="E46" s="59"/>
      <c r="F46" s="46"/>
      <c r="G46" s="46"/>
    </row>
    <row r="47">
      <c r="A47" s="46"/>
      <c r="B47" s="46"/>
      <c r="C47" s="46"/>
      <c r="D47" s="46"/>
      <c r="E47" s="46"/>
      <c r="F47" s="46"/>
      <c r="G47" s="46"/>
    </row>
    <row r="48">
      <c r="A48" s="13" t="s">
        <v>15</v>
      </c>
      <c r="E48" s="14" t="s">
        <v>7</v>
      </c>
      <c r="F48" s="15" t="s">
        <v>8</v>
      </c>
      <c r="G48" s="16">
        <v>30.0</v>
      </c>
      <c r="M48" s="66"/>
    </row>
    <row r="49">
      <c r="A49" s="22" t="s">
        <v>10</v>
      </c>
      <c r="B49" s="23" t="s">
        <v>0</v>
      </c>
      <c r="C49" s="24" t="s">
        <v>1</v>
      </c>
      <c r="D49" s="25" t="s">
        <v>11</v>
      </c>
      <c r="E49" s="60">
        <f>G48</f>
        <v>30</v>
      </c>
      <c r="F49" s="27" t="s">
        <v>12</v>
      </c>
      <c r="G49" s="67">
        <f>G48/(A56+1)</f>
        <v>4.285714286</v>
      </c>
    </row>
    <row r="50">
      <c r="A50" s="35">
        <v>0.0</v>
      </c>
      <c r="B50" s="36">
        <v>44903.0</v>
      </c>
      <c r="C50" s="61">
        <v>5.0</v>
      </c>
      <c r="D50" s="62">
        <v>5.0</v>
      </c>
      <c r="E50" s="20">
        <f>G48-D50</f>
        <v>25</v>
      </c>
      <c r="F50" s="39">
        <f>G48</f>
        <v>30</v>
      </c>
    </row>
    <row r="51">
      <c r="A51" s="22">
        <v>1.0</v>
      </c>
      <c r="B51" s="36">
        <v>44904.0</v>
      </c>
      <c r="C51" s="57">
        <v>5.0</v>
      </c>
      <c r="D51" s="58">
        <v>5.0</v>
      </c>
      <c r="E51" s="45">
        <f t="shared" ref="E51:E56" si="12">E50-D51</f>
        <v>20</v>
      </c>
      <c r="F51" s="39">
        <f>F50-G49</f>
        <v>25.71428571</v>
      </c>
      <c r="G51" s="46"/>
    </row>
    <row r="52">
      <c r="A52" s="22">
        <v>2.0</v>
      </c>
      <c r="B52" s="36">
        <v>44905.0</v>
      </c>
      <c r="C52" s="57">
        <v>5.0</v>
      </c>
      <c r="D52" s="58">
        <v>5.0</v>
      </c>
      <c r="E52" s="45">
        <f t="shared" si="12"/>
        <v>15</v>
      </c>
      <c r="F52" s="39">
        <f>F51-G49</f>
        <v>21.42857143</v>
      </c>
      <c r="G52" s="47"/>
    </row>
    <row r="53">
      <c r="A53" s="22">
        <v>3.0</v>
      </c>
      <c r="B53" s="36">
        <v>44906.0</v>
      </c>
      <c r="C53" s="57">
        <v>5.0</v>
      </c>
      <c r="D53" s="58">
        <v>5.0</v>
      </c>
      <c r="E53" s="45">
        <f t="shared" si="12"/>
        <v>10</v>
      </c>
      <c r="F53" s="39">
        <f>F52-G49</f>
        <v>17.14285714</v>
      </c>
      <c r="G53" s="46"/>
    </row>
    <row r="54">
      <c r="A54" s="22">
        <v>4.0</v>
      </c>
      <c r="B54" s="36">
        <v>44907.0</v>
      </c>
      <c r="C54" s="57"/>
      <c r="D54" s="58"/>
      <c r="E54" s="45">
        <f t="shared" si="12"/>
        <v>10</v>
      </c>
      <c r="F54" s="39">
        <f>F53-G49</f>
        <v>12.85714286</v>
      </c>
      <c r="G54" s="46"/>
    </row>
    <row r="55">
      <c r="A55" s="22">
        <v>5.0</v>
      </c>
      <c r="B55" s="36">
        <v>44908.0</v>
      </c>
      <c r="C55" s="57"/>
      <c r="D55" s="58"/>
      <c r="E55" s="45">
        <f t="shared" si="12"/>
        <v>10</v>
      </c>
      <c r="F55" s="39">
        <f>F54-G49</f>
        <v>8.571428571</v>
      </c>
      <c r="G55" s="46"/>
    </row>
    <row r="56">
      <c r="A56" s="48">
        <v>6.0</v>
      </c>
      <c r="B56" s="49">
        <v>44909.0</v>
      </c>
      <c r="C56" s="63"/>
      <c r="D56" s="64"/>
      <c r="E56" s="52">
        <f t="shared" si="12"/>
        <v>10</v>
      </c>
      <c r="F56" s="53">
        <f>F55-G49</f>
        <v>4.285714286</v>
      </c>
      <c r="G56" s="46"/>
    </row>
    <row r="57">
      <c r="A57" s="74"/>
      <c r="B57" s="75"/>
      <c r="C57" s="76"/>
      <c r="D57" s="76"/>
      <c r="E57" s="77"/>
      <c r="F57" s="78"/>
      <c r="G57" s="46"/>
    </row>
    <row r="58">
      <c r="A58" s="12"/>
      <c r="B58" s="72"/>
      <c r="C58" s="81"/>
      <c r="D58" s="81"/>
      <c r="E58" s="46"/>
      <c r="F58" s="73"/>
    </row>
    <row r="61">
      <c r="A61" s="13" t="s">
        <v>16</v>
      </c>
      <c r="E61" s="14" t="s">
        <v>7</v>
      </c>
      <c r="F61" s="15" t="s">
        <v>8</v>
      </c>
      <c r="G61" s="16">
        <v>14.0</v>
      </c>
    </row>
    <row r="62">
      <c r="A62" s="22" t="s">
        <v>10</v>
      </c>
      <c r="B62" s="23" t="s">
        <v>0</v>
      </c>
      <c r="C62" s="24" t="s">
        <v>1</v>
      </c>
      <c r="D62" s="25" t="s">
        <v>11</v>
      </c>
      <c r="E62" s="60">
        <f>G61</f>
        <v>14</v>
      </c>
      <c r="F62" s="27" t="s">
        <v>12</v>
      </c>
      <c r="G62" s="28">
        <f>G61/(A65+1)</f>
        <v>4.666666667</v>
      </c>
    </row>
    <row r="63">
      <c r="A63" s="35">
        <v>0.0</v>
      </c>
      <c r="B63" s="36">
        <v>44907.0</v>
      </c>
      <c r="C63" s="57">
        <v>2.0</v>
      </c>
      <c r="D63" s="58"/>
      <c r="E63" s="20">
        <f>G61-D63</f>
        <v>14</v>
      </c>
      <c r="F63" s="39">
        <f>G61</f>
        <v>14</v>
      </c>
    </row>
    <row r="64">
      <c r="A64" s="22">
        <v>1.0</v>
      </c>
      <c r="B64" s="36">
        <v>44908.0</v>
      </c>
      <c r="C64" s="61"/>
      <c r="D64" s="62"/>
      <c r="E64" s="45">
        <f t="shared" ref="E64:E65" si="13">E63-D64</f>
        <v>14</v>
      </c>
      <c r="F64" s="39">
        <f>F63-G62</f>
        <v>9.333333333</v>
      </c>
      <c r="G64" s="46"/>
    </row>
    <row r="65">
      <c r="A65" s="22">
        <v>2.0</v>
      </c>
      <c r="B65" s="36">
        <v>44909.0</v>
      </c>
      <c r="C65" s="57"/>
      <c r="D65" s="58"/>
      <c r="E65" s="45">
        <f t="shared" si="13"/>
        <v>14</v>
      </c>
      <c r="F65" s="39">
        <f>F64-G62</f>
        <v>4.666666667</v>
      </c>
      <c r="G65" s="47"/>
    </row>
    <row r="66">
      <c r="A66" s="22"/>
      <c r="B66" s="36"/>
      <c r="C66" s="57"/>
      <c r="D66" s="58"/>
      <c r="E66" s="45"/>
      <c r="F66" s="39"/>
      <c r="G66" s="46"/>
    </row>
    <row r="67">
      <c r="A67" s="22"/>
      <c r="B67" s="36"/>
      <c r="C67" s="57"/>
      <c r="D67" s="58"/>
      <c r="E67" s="45"/>
      <c r="F67" s="39"/>
      <c r="G67" s="46"/>
    </row>
    <row r="68">
      <c r="A68" s="22"/>
      <c r="B68" s="36"/>
      <c r="C68" s="57"/>
      <c r="D68" s="58"/>
      <c r="E68" s="45"/>
      <c r="F68" s="39"/>
      <c r="G68" s="46"/>
    </row>
    <row r="69">
      <c r="A69" s="48"/>
      <c r="B69" s="49"/>
      <c r="C69" s="63"/>
      <c r="D69" s="64"/>
      <c r="E69" s="52"/>
      <c r="F69" s="53"/>
      <c r="G69" s="46"/>
    </row>
    <row r="70">
      <c r="A70" s="74"/>
      <c r="B70" s="75"/>
      <c r="C70" s="76"/>
      <c r="D70" s="76"/>
      <c r="E70" s="77"/>
      <c r="F70" s="78"/>
      <c r="G70" s="46"/>
    </row>
    <row r="71">
      <c r="A71" s="12"/>
      <c r="B71" s="72"/>
      <c r="C71" s="81"/>
      <c r="D71" s="81"/>
      <c r="E71" s="46"/>
      <c r="F71" s="73"/>
    </row>
    <row r="74">
      <c r="A74" s="13" t="s">
        <v>17</v>
      </c>
      <c r="E74" s="14" t="s">
        <v>7</v>
      </c>
      <c r="F74" s="15" t="s">
        <v>8</v>
      </c>
      <c r="G74" s="16">
        <v>8.0</v>
      </c>
    </row>
    <row r="75">
      <c r="A75" s="22" t="s">
        <v>10</v>
      </c>
      <c r="B75" s="23" t="s">
        <v>0</v>
      </c>
      <c r="C75" s="24" t="s">
        <v>1</v>
      </c>
      <c r="D75" s="25" t="s">
        <v>11</v>
      </c>
      <c r="E75" s="60">
        <f>G74</f>
        <v>8</v>
      </c>
      <c r="F75" s="27" t="s">
        <v>12</v>
      </c>
      <c r="G75" s="28">
        <f>G74/(A82)</f>
        <v>1.333333333</v>
      </c>
    </row>
    <row r="76">
      <c r="A76" s="35">
        <v>0.0</v>
      </c>
      <c r="B76" s="36">
        <v>44903.0</v>
      </c>
      <c r="C76" s="61">
        <v>0.0</v>
      </c>
      <c r="D76" s="62">
        <v>0.0</v>
      </c>
      <c r="E76" s="20">
        <f>G74-D76</f>
        <v>8</v>
      </c>
      <c r="F76" s="39">
        <f>G74</f>
        <v>8</v>
      </c>
    </row>
    <row r="77">
      <c r="A77" s="22">
        <v>1.0</v>
      </c>
      <c r="B77" s="36">
        <v>44904.0</v>
      </c>
      <c r="C77" s="61">
        <v>1.0</v>
      </c>
      <c r="D77" s="62">
        <v>1.0</v>
      </c>
      <c r="E77" s="45">
        <f t="shared" ref="E77:E82" si="14">E76-D77</f>
        <v>7</v>
      </c>
      <c r="F77" s="39">
        <f>F76-G75</f>
        <v>6.666666667</v>
      </c>
      <c r="G77" s="46"/>
    </row>
    <row r="78">
      <c r="A78" s="22">
        <v>2.0</v>
      </c>
      <c r="B78" s="36">
        <v>44905.0</v>
      </c>
      <c r="C78" s="57">
        <v>1.0</v>
      </c>
      <c r="D78" s="58">
        <v>1.0</v>
      </c>
      <c r="E78" s="45">
        <f t="shared" si="14"/>
        <v>6</v>
      </c>
      <c r="F78" s="39">
        <f>F77-G75</f>
        <v>5.333333333</v>
      </c>
      <c r="G78" s="47"/>
    </row>
    <row r="79">
      <c r="A79" s="22">
        <v>3.0</v>
      </c>
      <c r="B79" s="36">
        <v>44906.0</v>
      </c>
      <c r="C79" s="57">
        <v>0.0</v>
      </c>
      <c r="D79" s="58">
        <v>1.0</v>
      </c>
      <c r="E79" s="45">
        <f t="shared" si="14"/>
        <v>5</v>
      </c>
      <c r="F79" s="39">
        <f>F78-G75</f>
        <v>4</v>
      </c>
      <c r="G79" s="46"/>
    </row>
    <row r="80">
      <c r="A80" s="22">
        <v>4.0</v>
      </c>
      <c r="B80" s="36">
        <v>44907.0</v>
      </c>
      <c r="C80" s="57">
        <v>4.0</v>
      </c>
      <c r="D80" s="58">
        <v>3.0</v>
      </c>
      <c r="E80" s="45">
        <f t="shared" si="14"/>
        <v>2</v>
      </c>
      <c r="F80" s="39">
        <f>F79-G75</f>
        <v>2.666666667</v>
      </c>
      <c r="G80" s="46"/>
    </row>
    <row r="81">
      <c r="A81" s="22">
        <v>5.0</v>
      </c>
      <c r="B81" s="36">
        <v>44908.0</v>
      </c>
      <c r="C81" s="57">
        <v>2.0</v>
      </c>
      <c r="D81" s="58">
        <v>2.0</v>
      </c>
      <c r="E81" s="45">
        <f t="shared" si="14"/>
        <v>0</v>
      </c>
      <c r="F81" s="39">
        <f>F80-G75</f>
        <v>1.333333333</v>
      </c>
      <c r="G81" s="46"/>
    </row>
    <row r="82">
      <c r="A82" s="48">
        <v>6.0</v>
      </c>
      <c r="B82" s="49">
        <v>44909.0</v>
      </c>
      <c r="C82" s="63">
        <v>4.0</v>
      </c>
      <c r="D82" s="64">
        <v>3.0</v>
      </c>
      <c r="E82" s="52">
        <f t="shared" si="14"/>
        <v>-3</v>
      </c>
      <c r="F82" s="53">
        <f>F81-G75</f>
        <v>0</v>
      </c>
      <c r="G82" s="46"/>
    </row>
    <row r="83">
      <c r="A83" s="74"/>
      <c r="B83" s="75"/>
      <c r="C83" s="76"/>
      <c r="D83" s="76"/>
      <c r="E83" s="77"/>
      <c r="F83" s="78"/>
    </row>
    <row r="84">
      <c r="A84" s="12"/>
      <c r="B84" s="72"/>
      <c r="C84" s="81"/>
      <c r="D84" s="81"/>
      <c r="E84" s="46"/>
      <c r="F84" s="73"/>
    </row>
  </sheetData>
  <mergeCells count="6">
    <mergeCell ref="A1:F1"/>
    <mergeCell ref="A2:F2"/>
    <mergeCell ref="A3:F3"/>
    <mergeCell ref="A4:F4"/>
    <mergeCell ref="A5:F5"/>
    <mergeCell ref="A6:F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4" width="16.5"/>
    <col customWidth="1" min="5" max="5" width="13.75"/>
    <col customWidth="1" min="6" max="6" width="13.38"/>
    <col customWidth="1" min="13" max="16" width="16.75"/>
    <col customWidth="1" min="17" max="17" width="13.2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>
      <c r="A3" s="5" t="s">
        <v>2</v>
      </c>
      <c r="B3" s="2"/>
      <c r="C3" s="2"/>
      <c r="D3" s="2"/>
      <c r="E3" s="2"/>
      <c r="F3" s="3"/>
    </row>
    <row r="4">
      <c r="A4" s="6" t="s">
        <v>3</v>
      </c>
      <c r="B4" s="2"/>
      <c r="C4" s="2"/>
      <c r="D4" s="2"/>
      <c r="E4" s="2"/>
      <c r="F4" s="3"/>
      <c r="G4" s="7"/>
      <c r="H4" s="7"/>
    </row>
    <row r="5">
      <c r="A5" s="8" t="s">
        <v>4</v>
      </c>
      <c r="B5" s="2"/>
      <c r="C5" s="2"/>
      <c r="D5" s="2"/>
      <c r="E5" s="2"/>
      <c r="F5" s="3"/>
    </row>
    <row r="6">
      <c r="A6" s="9" t="s">
        <v>5</v>
      </c>
      <c r="B6" s="2"/>
      <c r="C6" s="2"/>
      <c r="D6" s="2"/>
      <c r="E6" s="2"/>
      <c r="F6" s="3"/>
    </row>
    <row r="8">
      <c r="A8" s="10"/>
      <c r="D8" s="7"/>
      <c r="F8" s="11"/>
      <c r="G8" s="12"/>
    </row>
    <row r="9">
      <c r="A9" s="13" t="s">
        <v>6</v>
      </c>
      <c r="E9" s="14" t="s">
        <v>7</v>
      </c>
      <c r="F9" s="15" t="s">
        <v>8</v>
      </c>
      <c r="G9" s="16">
        <v>10.0</v>
      </c>
      <c r="M9" s="17" t="s">
        <v>9</v>
      </c>
      <c r="N9" s="18"/>
      <c r="O9" s="18"/>
      <c r="P9" s="19"/>
      <c r="Q9" s="20" t="s">
        <v>7</v>
      </c>
      <c r="R9" s="21" t="s">
        <v>8</v>
      </c>
      <c r="S9" s="21">
        <f>G9+G22+G35+G48+G61
</f>
        <v>78</v>
      </c>
    </row>
    <row r="10">
      <c r="A10" s="22" t="s">
        <v>10</v>
      </c>
      <c r="B10" s="23" t="s">
        <v>0</v>
      </c>
      <c r="C10" s="24" t="s">
        <v>1</v>
      </c>
      <c r="D10" s="25" t="s">
        <v>11</v>
      </c>
      <c r="E10" s="60">
        <f>G9</f>
        <v>10</v>
      </c>
      <c r="F10" s="27" t="s">
        <v>12</v>
      </c>
      <c r="G10" s="28">
        <f>G9/(A17+1)</f>
        <v>1.428571429</v>
      </c>
      <c r="M10" s="29" t="s">
        <v>10</v>
      </c>
      <c r="N10" s="30" t="s">
        <v>0</v>
      </c>
      <c r="O10" s="31" t="s">
        <v>1</v>
      </c>
      <c r="P10" s="32" t="s">
        <v>11</v>
      </c>
      <c r="Q10" s="33">
        <f>S9</f>
        <v>78</v>
      </c>
      <c r="R10" s="34" t="s">
        <v>12</v>
      </c>
      <c r="S10" s="34">
        <f>S9/(M17+1)</f>
        <v>11.14285714</v>
      </c>
    </row>
    <row r="11">
      <c r="A11" s="35">
        <v>0.0</v>
      </c>
      <c r="B11" s="36">
        <v>44868.0</v>
      </c>
      <c r="C11" s="37"/>
      <c r="D11" s="38"/>
      <c r="E11" s="20">
        <f>G9-D11</f>
        <v>10</v>
      </c>
      <c r="F11" s="39">
        <f>G9</f>
        <v>10</v>
      </c>
      <c r="M11" s="29">
        <v>0.0</v>
      </c>
      <c r="N11" s="36">
        <v>44868.0</v>
      </c>
      <c r="O11" s="40">
        <f t="shared" ref="O11:P11" si="1">C11+C24+C37+C50+C63
</f>
        <v>0</v>
      </c>
      <c r="P11" s="41">
        <f t="shared" si="1"/>
        <v>0</v>
      </c>
      <c r="Q11" s="42">
        <f>S9-P11</f>
        <v>78</v>
      </c>
      <c r="R11" s="43">
        <f>S9</f>
        <v>78</v>
      </c>
      <c r="S11" s="44"/>
    </row>
    <row r="12">
      <c r="A12" s="22">
        <v>1.0</v>
      </c>
      <c r="B12" s="36">
        <v>44869.0</v>
      </c>
      <c r="C12" s="24"/>
      <c r="D12" s="25"/>
      <c r="E12" s="45">
        <f t="shared" ref="E12:E17" si="3">E11-D12</f>
        <v>10</v>
      </c>
      <c r="F12" s="39">
        <f>F11-G10</f>
        <v>8.571428571</v>
      </c>
      <c r="G12" s="46"/>
      <c r="M12" s="29">
        <v>1.0</v>
      </c>
      <c r="N12" s="36">
        <v>44869.0</v>
      </c>
      <c r="O12" s="40">
        <f t="shared" ref="O12:P12" si="2">C12+C25+C38+C51+C64
</f>
        <v>0</v>
      </c>
      <c r="P12" s="41">
        <f t="shared" si="2"/>
        <v>0</v>
      </c>
      <c r="Q12" s="42">
        <f t="shared" ref="Q12:Q17" si="5">Q11-P12</f>
        <v>78</v>
      </c>
      <c r="R12" s="43">
        <f>R11-S10</f>
        <v>66.85714286</v>
      </c>
      <c r="S12" s="44"/>
    </row>
    <row r="13">
      <c r="A13" s="22">
        <v>2.0</v>
      </c>
      <c r="B13" s="36">
        <v>44870.0</v>
      </c>
      <c r="C13" s="24"/>
      <c r="D13" s="25"/>
      <c r="E13" s="45">
        <f t="shared" si="3"/>
        <v>10</v>
      </c>
      <c r="F13" s="39">
        <f>F12-G10</f>
        <v>7.142857143</v>
      </c>
      <c r="G13" s="47"/>
      <c r="M13" s="29">
        <v>2.0</v>
      </c>
      <c r="N13" s="36">
        <v>44870.0</v>
      </c>
      <c r="O13" s="40">
        <f t="shared" ref="O13:P13" si="4">C13+C26+C39+C52+C65
</f>
        <v>0</v>
      </c>
      <c r="P13" s="41">
        <f t="shared" si="4"/>
        <v>0</v>
      </c>
      <c r="Q13" s="42">
        <f t="shared" si="5"/>
        <v>78</v>
      </c>
      <c r="R13" s="43">
        <f>R12-S10</f>
        <v>55.71428571</v>
      </c>
      <c r="S13" s="44"/>
    </row>
    <row r="14">
      <c r="A14" s="22">
        <v>3.0</v>
      </c>
      <c r="B14" s="36">
        <v>44871.0</v>
      </c>
      <c r="C14" s="24"/>
      <c r="D14" s="25"/>
      <c r="E14" s="45">
        <f t="shared" si="3"/>
        <v>10</v>
      </c>
      <c r="F14" s="39">
        <f>F13-G10</f>
        <v>5.714285714</v>
      </c>
      <c r="G14" s="46"/>
      <c r="M14" s="29">
        <v>3.0</v>
      </c>
      <c r="N14" s="36">
        <v>44871.0</v>
      </c>
      <c r="O14" s="40">
        <f t="shared" ref="O14:P14" si="6">C14+C27+C40+C53+C66
</f>
        <v>0</v>
      </c>
      <c r="P14" s="41">
        <f t="shared" si="6"/>
        <v>0</v>
      </c>
      <c r="Q14" s="42">
        <f t="shared" si="5"/>
        <v>78</v>
      </c>
      <c r="R14" s="43">
        <f>R13-S10</f>
        <v>44.57142857</v>
      </c>
      <c r="S14" s="44"/>
    </row>
    <row r="15">
      <c r="A15" s="22">
        <v>4.0</v>
      </c>
      <c r="B15" s="36">
        <v>44872.0</v>
      </c>
      <c r="C15" s="24"/>
      <c r="D15" s="25"/>
      <c r="E15" s="45">
        <f t="shared" si="3"/>
        <v>10</v>
      </c>
      <c r="F15" s="39">
        <f>F14-G10</f>
        <v>4.285714286</v>
      </c>
      <c r="G15" s="46"/>
      <c r="M15" s="29">
        <v>4.0</v>
      </c>
      <c r="N15" s="36">
        <v>44872.0</v>
      </c>
      <c r="O15" s="40">
        <f t="shared" ref="O15:P15" si="7">C15+C28+C41+C54+C67
</f>
        <v>0</v>
      </c>
      <c r="P15" s="41">
        <f t="shared" si="7"/>
        <v>0</v>
      </c>
      <c r="Q15" s="42">
        <f t="shared" si="5"/>
        <v>78</v>
      </c>
      <c r="R15" s="43">
        <f>R14-S10</f>
        <v>33.42857143</v>
      </c>
      <c r="S15" s="44"/>
    </row>
    <row r="16">
      <c r="A16" s="22">
        <v>5.0</v>
      </c>
      <c r="B16" s="36">
        <v>44873.0</v>
      </c>
      <c r="C16" s="24"/>
      <c r="D16" s="25"/>
      <c r="E16" s="45">
        <f t="shared" si="3"/>
        <v>10</v>
      </c>
      <c r="F16" s="39">
        <f>F15-G10</f>
        <v>2.857142857</v>
      </c>
      <c r="G16" s="46"/>
      <c r="M16" s="29">
        <v>5.0</v>
      </c>
      <c r="N16" s="36">
        <v>44873.0</v>
      </c>
      <c r="O16" s="40">
        <f t="shared" ref="O16:P16" si="8">C16+C29+C42+C55+C68
</f>
        <v>0</v>
      </c>
      <c r="P16" s="41">
        <f t="shared" si="8"/>
        <v>0</v>
      </c>
      <c r="Q16" s="42">
        <f t="shared" si="5"/>
        <v>78</v>
      </c>
      <c r="R16" s="43">
        <f>R15-S10</f>
        <v>22.28571429</v>
      </c>
      <c r="S16" s="44"/>
    </row>
    <row r="17">
      <c r="A17" s="48">
        <v>6.0</v>
      </c>
      <c r="B17" s="49">
        <v>44874.0</v>
      </c>
      <c r="C17" s="50"/>
      <c r="D17" s="51"/>
      <c r="E17" s="52">
        <f t="shared" si="3"/>
        <v>10</v>
      </c>
      <c r="F17" s="53">
        <f>F16-G10</f>
        <v>1.428571429</v>
      </c>
      <c r="G17" s="46"/>
      <c r="M17" s="54">
        <v>6.0</v>
      </c>
      <c r="N17" s="49">
        <v>44874.0</v>
      </c>
      <c r="O17" s="40">
        <f t="shared" ref="O17:P17" si="9">C17+C30+C43+C56+C69
</f>
        <v>0</v>
      </c>
      <c r="P17" s="41">
        <f t="shared" si="9"/>
        <v>0</v>
      </c>
      <c r="Q17" s="55">
        <f t="shared" si="5"/>
        <v>78</v>
      </c>
      <c r="R17" s="56">
        <f>R16-S10</f>
        <v>11.14285714</v>
      </c>
      <c r="S17" s="44"/>
    </row>
    <row r="18">
      <c r="A18" s="74"/>
      <c r="B18" s="75"/>
      <c r="C18" s="74"/>
      <c r="D18" s="74"/>
      <c r="E18" s="77"/>
      <c r="F18" s="78"/>
      <c r="G18" s="46"/>
      <c r="M18" s="82"/>
      <c r="N18" s="75"/>
      <c r="O18" s="82"/>
      <c r="P18" s="82"/>
      <c r="Q18" s="83"/>
      <c r="R18" s="84"/>
      <c r="S18" s="44"/>
    </row>
    <row r="19">
      <c r="A19" s="46"/>
      <c r="B19" s="46"/>
      <c r="C19" s="46"/>
      <c r="D19" s="46"/>
      <c r="E19" s="59"/>
      <c r="F19" s="46"/>
      <c r="G19" s="46"/>
    </row>
    <row r="20">
      <c r="A20" s="10"/>
      <c r="D20" s="7"/>
      <c r="F20" s="11"/>
      <c r="G20" s="12"/>
    </row>
    <row r="21">
      <c r="A21" s="10"/>
      <c r="D21" s="7"/>
      <c r="F21" s="11"/>
      <c r="G21" s="12"/>
    </row>
    <row r="22">
      <c r="A22" s="13" t="s">
        <v>13</v>
      </c>
      <c r="E22" s="14" t="s">
        <v>7</v>
      </c>
      <c r="F22" s="15" t="s">
        <v>8</v>
      </c>
      <c r="G22" s="16">
        <v>20.0</v>
      </c>
    </row>
    <row r="23">
      <c r="A23" s="22" t="s">
        <v>10</v>
      </c>
      <c r="B23" s="23" t="s">
        <v>0</v>
      </c>
      <c r="C23" s="24" t="s">
        <v>1</v>
      </c>
      <c r="D23" s="25" t="s">
        <v>11</v>
      </c>
      <c r="E23" s="60">
        <f>G22</f>
        <v>20</v>
      </c>
      <c r="F23" s="27" t="s">
        <v>12</v>
      </c>
      <c r="G23" s="28">
        <f>G22/(A30+1)</f>
        <v>2.857142857</v>
      </c>
    </row>
    <row r="24">
      <c r="A24" s="35">
        <v>0.0</v>
      </c>
      <c r="B24" s="36">
        <v>44868.0</v>
      </c>
      <c r="C24" s="37"/>
      <c r="D24" s="38"/>
      <c r="E24" s="20">
        <f>G22-D24</f>
        <v>20</v>
      </c>
      <c r="F24" s="39">
        <f>G22</f>
        <v>20</v>
      </c>
    </row>
    <row r="25">
      <c r="A25" s="22">
        <v>1.0</v>
      </c>
      <c r="B25" s="36">
        <v>44869.0</v>
      </c>
      <c r="C25" s="24"/>
      <c r="D25" s="25"/>
      <c r="E25" s="45">
        <f t="shared" ref="E25:E30" si="10">E24-D25</f>
        <v>20</v>
      </c>
      <c r="F25" s="39">
        <f>F24-G23</f>
        <v>17.14285714</v>
      </c>
      <c r="G25" s="46"/>
    </row>
    <row r="26">
      <c r="A26" s="22">
        <v>2.0</v>
      </c>
      <c r="B26" s="36">
        <v>44870.0</v>
      </c>
      <c r="C26" s="24"/>
      <c r="D26" s="25"/>
      <c r="E26" s="45">
        <f t="shared" si="10"/>
        <v>20</v>
      </c>
      <c r="F26" s="39">
        <f>F25-G23</f>
        <v>14.28571429</v>
      </c>
      <c r="G26" s="47"/>
    </row>
    <row r="27">
      <c r="A27" s="22">
        <v>3.0</v>
      </c>
      <c r="B27" s="36">
        <v>44871.0</v>
      </c>
      <c r="C27" s="24"/>
      <c r="D27" s="25"/>
      <c r="E27" s="45">
        <f t="shared" si="10"/>
        <v>20</v>
      </c>
      <c r="F27" s="39">
        <f>F26-G23</f>
        <v>11.42857143</v>
      </c>
      <c r="G27" s="46"/>
    </row>
    <row r="28">
      <c r="A28" s="22">
        <v>4.0</v>
      </c>
      <c r="B28" s="36">
        <v>44872.0</v>
      </c>
      <c r="C28" s="24"/>
      <c r="D28" s="25"/>
      <c r="E28" s="45">
        <f t="shared" si="10"/>
        <v>20</v>
      </c>
      <c r="F28" s="39">
        <f>F27-G23</f>
        <v>8.571428571</v>
      </c>
      <c r="G28" s="46"/>
    </row>
    <row r="29">
      <c r="A29" s="22">
        <v>5.0</v>
      </c>
      <c r="B29" s="36">
        <v>44873.0</v>
      </c>
      <c r="C29" s="24"/>
      <c r="D29" s="25"/>
      <c r="E29" s="45">
        <f t="shared" si="10"/>
        <v>20</v>
      </c>
      <c r="F29" s="39">
        <f>F28-G23</f>
        <v>5.714285714</v>
      </c>
      <c r="G29" s="46"/>
    </row>
    <row r="30">
      <c r="A30" s="48">
        <v>6.0</v>
      </c>
      <c r="B30" s="49">
        <v>44874.0</v>
      </c>
      <c r="C30" s="50"/>
      <c r="D30" s="51"/>
      <c r="E30" s="52">
        <f t="shared" si="10"/>
        <v>20</v>
      </c>
      <c r="F30" s="53">
        <f>F29-G23</f>
        <v>2.857142857</v>
      </c>
      <c r="G30" s="46"/>
    </row>
    <row r="31">
      <c r="A31" s="74"/>
      <c r="B31" s="75"/>
      <c r="C31" s="74"/>
      <c r="D31" s="74"/>
      <c r="E31" s="77"/>
      <c r="F31" s="78"/>
      <c r="G31" s="46"/>
    </row>
    <row r="32">
      <c r="C32" s="46"/>
      <c r="G32" s="46"/>
    </row>
    <row r="33">
      <c r="C33" s="46"/>
      <c r="G33" s="46"/>
    </row>
    <row r="34">
      <c r="C34" s="46"/>
      <c r="G34" s="46"/>
    </row>
    <row r="35">
      <c r="A35" s="13" t="s">
        <v>14</v>
      </c>
      <c r="E35" s="14" t="s">
        <v>7</v>
      </c>
      <c r="F35" s="15" t="s">
        <v>8</v>
      </c>
      <c r="G35" s="16">
        <v>16.0</v>
      </c>
    </row>
    <row r="36">
      <c r="A36" s="22" t="s">
        <v>10</v>
      </c>
      <c r="B36" s="23" t="s">
        <v>0</v>
      </c>
      <c r="C36" s="24" t="s">
        <v>1</v>
      </c>
      <c r="D36" s="25" t="s">
        <v>11</v>
      </c>
      <c r="E36" s="60">
        <f>G35</f>
        <v>16</v>
      </c>
      <c r="F36" s="27" t="s">
        <v>12</v>
      </c>
      <c r="G36" s="28">
        <f>G35/(A43+1)</f>
        <v>2.285714286</v>
      </c>
    </row>
    <row r="37">
      <c r="A37" s="35">
        <v>0.0</v>
      </c>
      <c r="B37" s="36">
        <v>44868.0</v>
      </c>
      <c r="C37" s="37"/>
      <c r="D37" s="38"/>
      <c r="E37" s="20">
        <f>G35-D37</f>
        <v>16</v>
      </c>
      <c r="F37" s="39">
        <f>G35</f>
        <v>16</v>
      </c>
    </row>
    <row r="38">
      <c r="A38" s="22">
        <v>1.0</v>
      </c>
      <c r="B38" s="36">
        <v>44869.0</v>
      </c>
      <c r="C38" s="24"/>
      <c r="D38" s="25"/>
      <c r="E38" s="45">
        <f t="shared" ref="E38:E43" si="11">E37-D38</f>
        <v>16</v>
      </c>
      <c r="F38" s="39">
        <f>F37-G36</f>
        <v>13.71428571</v>
      </c>
      <c r="G38" s="46"/>
    </row>
    <row r="39">
      <c r="A39" s="22">
        <v>2.0</v>
      </c>
      <c r="B39" s="36">
        <v>44870.0</v>
      </c>
      <c r="C39" s="24"/>
      <c r="D39" s="25"/>
      <c r="E39" s="45">
        <f t="shared" si="11"/>
        <v>16</v>
      </c>
      <c r="F39" s="39">
        <f>F38-G36</f>
        <v>11.42857143</v>
      </c>
      <c r="G39" s="47"/>
    </row>
    <row r="40">
      <c r="A40" s="22">
        <v>3.0</v>
      </c>
      <c r="B40" s="36">
        <v>44871.0</v>
      </c>
      <c r="C40" s="24"/>
      <c r="D40" s="25"/>
      <c r="E40" s="45">
        <f t="shared" si="11"/>
        <v>16</v>
      </c>
      <c r="F40" s="39">
        <f>F39-G36</f>
        <v>9.142857143</v>
      </c>
      <c r="G40" s="46"/>
    </row>
    <row r="41">
      <c r="A41" s="22">
        <v>4.0</v>
      </c>
      <c r="B41" s="36">
        <v>44872.0</v>
      </c>
      <c r="C41" s="24"/>
      <c r="D41" s="25"/>
      <c r="E41" s="45">
        <f t="shared" si="11"/>
        <v>16</v>
      </c>
      <c r="F41" s="39">
        <f>F40-G36</f>
        <v>6.857142857</v>
      </c>
      <c r="G41" s="46"/>
    </row>
    <row r="42">
      <c r="A42" s="22">
        <v>5.0</v>
      </c>
      <c r="B42" s="36">
        <v>44873.0</v>
      </c>
      <c r="C42" s="24"/>
      <c r="D42" s="25"/>
      <c r="E42" s="45">
        <f t="shared" si="11"/>
        <v>16</v>
      </c>
      <c r="F42" s="39">
        <f>F41-G36</f>
        <v>4.571428571</v>
      </c>
      <c r="G42" s="46"/>
    </row>
    <row r="43">
      <c r="A43" s="48">
        <v>6.0</v>
      </c>
      <c r="B43" s="49">
        <v>44874.0</v>
      </c>
      <c r="C43" s="50"/>
      <c r="D43" s="51"/>
      <c r="E43" s="52">
        <f t="shared" si="11"/>
        <v>16</v>
      </c>
      <c r="F43" s="53">
        <f>F42-G36</f>
        <v>2.285714286</v>
      </c>
      <c r="G43" s="46"/>
    </row>
    <row r="44">
      <c r="A44" s="74"/>
      <c r="B44" s="75"/>
      <c r="C44" s="74"/>
      <c r="D44" s="74"/>
      <c r="E44" s="77"/>
      <c r="F44" s="78"/>
      <c r="G44" s="46"/>
    </row>
    <row r="45">
      <c r="A45" s="65"/>
      <c r="B45" s="65"/>
      <c r="C45" s="65"/>
      <c r="D45" s="65"/>
      <c r="E45" s="59"/>
      <c r="F45" s="46"/>
      <c r="G45" s="46"/>
    </row>
    <row r="46">
      <c r="A46" s="65"/>
      <c r="B46" s="65"/>
      <c r="C46" s="65"/>
      <c r="D46" s="65"/>
      <c r="E46" s="59"/>
      <c r="F46" s="46"/>
      <c r="G46" s="46"/>
    </row>
    <row r="47">
      <c r="A47" s="46"/>
      <c r="B47" s="46"/>
      <c r="C47" s="46"/>
      <c r="D47" s="46"/>
      <c r="E47" s="46"/>
      <c r="F47" s="46"/>
      <c r="G47" s="46"/>
    </row>
    <row r="48">
      <c r="A48" s="13" t="s">
        <v>15</v>
      </c>
      <c r="E48" s="14" t="s">
        <v>7</v>
      </c>
      <c r="F48" s="15" t="s">
        <v>8</v>
      </c>
      <c r="G48" s="16">
        <v>10.0</v>
      </c>
      <c r="M48" s="66"/>
    </row>
    <row r="49">
      <c r="A49" s="22" t="s">
        <v>10</v>
      </c>
      <c r="B49" s="23" t="s">
        <v>0</v>
      </c>
      <c r="C49" s="24" t="s">
        <v>1</v>
      </c>
      <c r="D49" s="25" t="s">
        <v>11</v>
      </c>
      <c r="E49" s="60">
        <f>G48</f>
        <v>10</v>
      </c>
      <c r="F49" s="27" t="s">
        <v>12</v>
      </c>
      <c r="G49" s="28">
        <f>G48/(A56+1)</f>
        <v>1.428571429</v>
      </c>
    </row>
    <row r="50">
      <c r="A50" s="35">
        <v>0.0</v>
      </c>
      <c r="B50" s="36">
        <v>44868.0</v>
      </c>
      <c r="C50" s="85"/>
      <c r="D50" s="38"/>
      <c r="E50" s="20">
        <f>G48-D50</f>
        <v>10</v>
      </c>
      <c r="F50" s="39">
        <f>G48</f>
        <v>10</v>
      </c>
    </row>
    <row r="51">
      <c r="A51" s="22">
        <v>1.0</v>
      </c>
      <c r="B51" s="36">
        <v>44869.0</v>
      </c>
      <c r="C51" s="24"/>
      <c r="D51" s="25"/>
      <c r="E51" s="45">
        <f t="shared" ref="E51:E56" si="12">E50-D51</f>
        <v>10</v>
      </c>
      <c r="F51" s="39">
        <f>F50-G49</f>
        <v>8.571428571</v>
      </c>
      <c r="G51" s="46"/>
    </row>
    <row r="52">
      <c r="A52" s="22">
        <v>2.0</v>
      </c>
      <c r="B52" s="36">
        <v>44870.0</v>
      </c>
      <c r="C52" s="24"/>
      <c r="D52" s="25"/>
      <c r="E52" s="45">
        <f t="shared" si="12"/>
        <v>10</v>
      </c>
      <c r="F52" s="39">
        <f>F51-G49</f>
        <v>7.142857143</v>
      </c>
      <c r="G52" s="47"/>
    </row>
    <row r="53">
      <c r="A53" s="22">
        <v>3.0</v>
      </c>
      <c r="B53" s="36">
        <v>44871.0</v>
      </c>
      <c r="C53" s="24"/>
      <c r="D53" s="25"/>
      <c r="E53" s="45">
        <f t="shared" si="12"/>
        <v>10</v>
      </c>
      <c r="F53" s="39">
        <f>F52-G49</f>
        <v>5.714285714</v>
      </c>
      <c r="G53" s="46"/>
    </row>
    <row r="54">
      <c r="A54" s="22">
        <v>4.0</v>
      </c>
      <c r="B54" s="36">
        <v>44872.0</v>
      </c>
      <c r="C54" s="24"/>
      <c r="D54" s="25"/>
      <c r="E54" s="45">
        <f t="shared" si="12"/>
        <v>10</v>
      </c>
      <c r="F54" s="39">
        <f>F53-G49</f>
        <v>4.285714286</v>
      </c>
      <c r="G54" s="46"/>
    </row>
    <row r="55">
      <c r="A55" s="22">
        <v>5.0</v>
      </c>
      <c r="B55" s="36">
        <v>44873.0</v>
      </c>
      <c r="C55" s="24"/>
      <c r="D55" s="25"/>
      <c r="E55" s="45">
        <f t="shared" si="12"/>
        <v>10</v>
      </c>
      <c r="F55" s="39">
        <f>F54-G49</f>
        <v>2.857142857</v>
      </c>
      <c r="G55" s="46"/>
    </row>
    <row r="56">
      <c r="A56" s="48">
        <v>6.0</v>
      </c>
      <c r="B56" s="49">
        <v>44874.0</v>
      </c>
      <c r="C56" s="50"/>
      <c r="D56" s="51"/>
      <c r="E56" s="52">
        <f t="shared" si="12"/>
        <v>10</v>
      </c>
      <c r="F56" s="53">
        <f>F55-G49</f>
        <v>1.428571429</v>
      </c>
      <c r="G56" s="46"/>
    </row>
    <row r="57">
      <c r="A57" s="74"/>
      <c r="B57" s="75"/>
      <c r="C57" s="74"/>
      <c r="D57" s="74"/>
      <c r="E57" s="77"/>
      <c r="F57" s="78"/>
      <c r="G57" s="46"/>
    </row>
    <row r="58">
      <c r="C58" s="46"/>
    </row>
    <row r="61">
      <c r="A61" s="13" t="s">
        <v>16</v>
      </c>
      <c r="E61" s="14" t="s">
        <v>7</v>
      </c>
      <c r="F61" s="15" t="s">
        <v>8</v>
      </c>
      <c r="G61" s="16">
        <v>22.0</v>
      </c>
    </row>
    <row r="62">
      <c r="A62" s="22" t="s">
        <v>10</v>
      </c>
      <c r="B62" s="23" t="s">
        <v>0</v>
      </c>
      <c r="C62" s="24" t="s">
        <v>1</v>
      </c>
      <c r="D62" s="25" t="s">
        <v>11</v>
      </c>
      <c r="E62" s="60">
        <f>G61</f>
        <v>22</v>
      </c>
      <c r="F62" s="27" t="s">
        <v>12</v>
      </c>
      <c r="G62" s="28">
        <f>G61/(A69+1)</f>
        <v>3.142857143</v>
      </c>
    </row>
    <row r="63">
      <c r="A63" s="35">
        <v>0.0</v>
      </c>
      <c r="B63" s="36">
        <v>44868.0</v>
      </c>
      <c r="C63" s="37"/>
      <c r="D63" s="38"/>
      <c r="E63" s="20">
        <f>G61-D63</f>
        <v>22</v>
      </c>
      <c r="F63" s="39">
        <f>G61</f>
        <v>22</v>
      </c>
    </row>
    <row r="64">
      <c r="A64" s="22">
        <v>1.0</v>
      </c>
      <c r="B64" s="36">
        <v>44869.0</v>
      </c>
      <c r="C64" s="37"/>
      <c r="D64" s="38"/>
      <c r="E64" s="45">
        <f t="shared" ref="E64:E69" si="13">E63-D64</f>
        <v>22</v>
      </c>
      <c r="F64" s="39">
        <f>F63-G62</f>
        <v>18.85714286</v>
      </c>
      <c r="G64" s="46"/>
    </row>
    <row r="65">
      <c r="A65" s="22">
        <v>2.0</v>
      </c>
      <c r="B65" s="36">
        <v>44870.0</v>
      </c>
      <c r="C65" s="24"/>
      <c r="D65" s="25"/>
      <c r="E65" s="45">
        <f t="shared" si="13"/>
        <v>22</v>
      </c>
      <c r="F65" s="39">
        <f>F64-G62</f>
        <v>15.71428571</v>
      </c>
      <c r="G65" s="47"/>
    </row>
    <row r="66">
      <c r="A66" s="22">
        <v>3.0</v>
      </c>
      <c r="B66" s="36">
        <v>44871.0</v>
      </c>
      <c r="C66" s="24"/>
      <c r="D66" s="25"/>
      <c r="E66" s="45">
        <f t="shared" si="13"/>
        <v>22</v>
      </c>
      <c r="F66" s="39">
        <f>F65-G62</f>
        <v>12.57142857</v>
      </c>
      <c r="G66" s="46"/>
    </row>
    <row r="67">
      <c r="A67" s="22">
        <v>4.0</v>
      </c>
      <c r="B67" s="36">
        <v>44872.0</v>
      </c>
      <c r="C67" s="24"/>
      <c r="D67" s="25"/>
      <c r="E67" s="45">
        <f t="shared" si="13"/>
        <v>22</v>
      </c>
      <c r="F67" s="39">
        <f>F66-G62</f>
        <v>9.428571429</v>
      </c>
      <c r="G67" s="46"/>
    </row>
    <row r="68">
      <c r="A68" s="22">
        <v>5.0</v>
      </c>
      <c r="B68" s="36">
        <v>44873.0</v>
      </c>
      <c r="C68" s="24"/>
      <c r="D68" s="25"/>
      <c r="E68" s="45">
        <f t="shared" si="13"/>
        <v>22</v>
      </c>
      <c r="F68" s="39">
        <f>F67-G62</f>
        <v>6.285714286</v>
      </c>
      <c r="G68" s="46"/>
    </row>
    <row r="69">
      <c r="A69" s="48">
        <v>6.0</v>
      </c>
      <c r="B69" s="49">
        <v>44874.0</v>
      </c>
      <c r="C69" s="50"/>
      <c r="D69" s="51"/>
      <c r="E69" s="52">
        <f t="shared" si="13"/>
        <v>22</v>
      </c>
      <c r="F69" s="53">
        <f>F68-G62</f>
        <v>3.142857143</v>
      </c>
      <c r="G69" s="46"/>
    </row>
    <row r="70">
      <c r="A70" s="74"/>
      <c r="B70" s="75"/>
      <c r="C70" s="74"/>
      <c r="D70" s="74"/>
      <c r="E70" s="77"/>
      <c r="F70" s="78"/>
      <c r="G70" s="46"/>
    </row>
    <row r="78">
      <c r="C78" s="46"/>
    </row>
    <row r="79">
      <c r="C79" s="46"/>
    </row>
  </sheetData>
  <mergeCells count="6">
    <mergeCell ref="A1:F1"/>
    <mergeCell ref="A2:F2"/>
    <mergeCell ref="A3:F3"/>
    <mergeCell ref="A4:F4"/>
    <mergeCell ref="A5:F5"/>
    <mergeCell ref="A6:F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